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4.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drawings/drawing5.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6.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7.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drawings/drawing8.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drawings/drawing9.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drawings/drawing10.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11.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drawings/drawing12.xml" ContentType="application/vnd.openxmlformats-officedocument.drawing+xml"/>
  <Override PartName="/xl/charts/chart32.xml" ContentType="application/vnd.openxmlformats-officedocument.drawingml.chart+xml"/>
  <Override PartName="/xl/charts/chart33.xml" ContentType="application/vnd.openxmlformats-officedocument.drawingml.chart+xml"/>
  <Override PartName="/xl/drawings/drawing13.xml" ContentType="application/vnd.openxmlformats-officedocument.drawing+xml"/>
  <Override PartName="/xl/charts/chart34.xml" ContentType="application/vnd.openxmlformats-officedocument.drawingml.chart+xml"/>
  <Override PartName="/xl/drawings/drawing14.xml" ContentType="application/vnd.openxmlformats-officedocument.drawing+xml"/>
  <Override PartName="/xl/charts/chart35.xml" ContentType="application/vnd.openxmlformats-officedocument.drawingml.chart+xml"/>
  <Override PartName="/xl/drawings/drawing15.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drawings/drawing16.xml" ContentType="application/vnd.openxmlformats-officedocument.drawing+xml"/>
  <Override PartName="/xl/charts/chart38.xml" ContentType="application/vnd.openxmlformats-officedocument.drawingml.chart+xml"/>
  <Override PartName="/xl/drawings/drawing17.xml" ContentType="application/vnd.openxmlformats-officedocument.drawing+xml"/>
  <Override PartName="/xl/charts/chart39.xml" ContentType="application/vnd.openxmlformats-officedocument.drawingml.chart+xml"/>
  <Override PartName="/xl/charts/chart4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9aac09319cb0cc50/Desktop/MIT (July 2025)/MIT CRE Spring 2026/CRE42/CRE42 website/Data Link Files/"/>
    </mc:Choice>
  </mc:AlternateContent>
  <xr:revisionPtr revIDLastSave="9" documentId="11_050137A4956F8E62435F5A1143B2644F219115DF" xr6:coauthVersionLast="47" xr6:coauthVersionMax="47" xr10:uidLastSave="{06A63241-420F-487F-8C91-C57836CD2932}"/>
  <bookViews>
    <workbookView xWindow="-120" yWindow="-120" windowWidth="29040" windowHeight="15720" tabRatio="500" xr2:uid="{00000000-000D-0000-FFFF-FFFF00000000}"/>
  </bookViews>
  <sheets>
    <sheet name="Sources" sheetId="26" r:id="rId1"/>
    <sheet name="Boston Historical" sheetId="1" r:id="rId2"/>
    <sheet name="Austin Historical" sheetId="2" r:id="rId3"/>
    <sheet name="Compare AUS-BOS (MSA)" sheetId="21" r:id="rId4"/>
    <sheet name="Boston MF Submarkets" sheetId="6" r:id="rId5"/>
    <sheet name="Austin MF Submarkets" sheetId="3" r:id="rId6"/>
    <sheet name="East Cambridge Historical" sheetId="7" r:id="rId7"/>
    <sheet name="North Austin Historical" sheetId="5" r:id="rId8"/>
    <sheet name="Compare NAus-ECamb (Submkt)" sheetId="22" r:id="rId9"/>
    <sheet name="Kendall Sq MF Historical" sheetId="8" r:id="rId10"/>
    <sheet name="Domain Austin Historical" sheetId="4" r:id="rId11"/>
    <sheet name="Compare Domain-Kendall" sheetId="23" r:id="rId12"/>
    <sheet name="Kendall Sq MF Comps (Boston)" sheetId="10" r:id="rId13"/>
    <sheet name="Domain Comps (Austin)" sheetId="9" r:id="rId14"/>
    <sheet name="USA MF MSA List" sheetId="11" r:id="rId15"/>
    <sheet name="GMP Data" sheetId="12" r:id="rId16"/>
    <sheet name="Population Data" sheetId="13" r:id="rId17"/>
    <sheet name="US Units vs Population" sheetId="14" r:id="rId18"/>
    <sheet name="US Net Housing Additions" sheetId="15" r:id="rId19"/>
    <sheet name="AHS Units by Type" sheetId="16" r:id="rId20"/>
    <sheet name="Demographics Ages" sheetId="17" r:id="rId21"/>
    <sheet name="Rent vs Own" sheetId="18" r:id="rId22"/>
    <sheet name="US MF Supply" sheetId="19" r:id="rId23"/>
    <sheet name="Shortage Estimates" sheetId="20" r:id="rId24"/>
    <sheet name="Cash Flow Austin" sheetId="24" r:id="rId25"/>
    <sheet name="Cash Flow Boston" sheetId="25" r:id="rId26"/>
  </sheets>
  <definedNames>
    <definedName name="_xlnm.Print_Area" localSheetId="24">'Cash Flow Austin'!$A$1:$H$43</definedName>
    <definedName name="_xlnm.Print_Area" localSheetId="25">'Cash Flow Boston'!$A$1:$H$43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35" i="25" l="1"/>
  <c r="B23" i="25"/>
  <c r="B26" i="25" s="1"/>
  <c r="G17" i="25"/>
  <c r="B16" i="25"/>
  <c r="B18" i="25" s="1"/>
  <c r="B19" i="25" s="1"/>
  <c r="G15" i="25"/>
  <c r="B35" i="24"/>
  <c r="B26" i="24"/>
  <c r="B23" i="24"/>
  <c r="G17" i="24"/>
  <c r="C16" i="24"/>
  <c r="C18" i="24" s="1"/>
  <c r="C19" i="24" s="1"/>
  <c r="B16" i="24"/>
  <c r="B18" i="24" s="1"/>
  <c r="B19" i="24" s="1"/>
  <c r="G15" i="24"/>
  <c r="K25" i="23"/>
  <c r="J25" i="23"/>
  <c r="I25" i="23"/>
  <c r="H25" i="23"/>
  <c r="G25" i="23"/>
  <c r="F25" i="23"/>
  <c r="E25" i="23"/>
  <c r="D25" i="23"/>
  <c r="C25" i="23"/>
  <c r="B25" i="23"/>
  <c r="A25" i="23"/>
  <c r="K24" i="23"/>
  <c r="J24" i="23"/>
  <c r="I24" i="23"/>
  <c r="H24" i="23"/>
  <c r="G24" i="23"/>
  <c r="F24" i="23"/>
  <c r="E24" i="23"/>
  <c r="D24" i="23"/>
  <c r="C24" i="23"/>
  <c r="B24" i="23"/>
  <c r="A24" i="23"/>
  <c r="K23" i="23"/>
  <c r="J23" i="23"/>
  <c r="I23" i="23"/>
  <c r="H23" i="23"/>
  <c r="G23" i="23"/>
  <c r="F23" i="23"/>
  <c r="E23" i="23"/>
  <c r="D23" i="23"/>
  <c r="C23" i="23"/>
  <c r="B23" i="23"/>
  <c r="A23" i="23"/>
  <c r="K22" i="23"/>
  <c r="J22" i="23"/>
  <c r="I22" i="23"/>
  <c r="H22" i="23"/>
  <c r="G22" i="23"/>
  <c r="F22" i="23"/>
  <c r="E22" i="23"/>
  <c r="D22" i="23"/>
  <c r="C22" i="23"/>
  <c r="B22" i="23"/>
  <c r="A22" i="23"/>
  <c r="K21" i="23"/>
  <c r="J21" i="23"/>
  <c r="I21" i="23"/>
  <c r="H21" i="23"/>
  <c r="G21" i="23"/>
  <c r="F21" i="23"/>
  <c r="E21" i="23"/>
  <c r="D21" i="23"/>
  <c r="C21" i="23"/>
  <c r="B21" i="23"/>
  <c r="A21" i="23"/>
  <c r="K20" i="23"/>
  <c r="J20" i="23"/>
  <c r="I20" i="23"/>
  <c r="H20" i="23"/>
  <c r="G20" i="23"/>
  <c r="F20" i="23"/>
  <c r="E20" i="23"/>
  <c r="D20" i="23"/>
  <c r="C20" i="23"/>
  <c r="B20" i="23"/>
  <c r="A20" i="23"/>
  <c r="K19" i="23"/>
  <c r="J19" i="23"/>
  <c r="I19" i="23"/>
  <c r="H19" i="23"/>
  <c r="G19" i="23"/>
  <c r="F19" i="23"/>
  <c r="E19" i="23"/>
  <c r="D19" i="23"/>
  <c r="C19" i="23"/>
  <c r="B19" i="23"/>
  <c r="A19" i="23"/>
  <c r="K18" i="23"/>
  <c r="J18" i="23"/>
  <c r="I18" i="23"/>
  <c r="H18" i="23"/>
  <c r="G18" i="23"/>
  <c r="F18" i="23"/>
  <c r="E18" i="23"/>
  <c r="D18" i="23"/>
  <c r="C18" i="23"/>
  <c r="B18" i="23"/>
  <c r="A18" i="23"/>
  <c r="K17" i="23"/>
  <c r="J17" i="23"/>
  <c r="I17" i="23"/>
  <c r="H17" i="23"/>
  <c r="G17" i="23"/>
  <c r="F17" i="23"/>
  <c r="E17" i="23"/>
  <c r="D17" i="23"/>
  <c r="C17" i="23"/>
  <c r="B17" i="23"/>
  <c r="A17" i="23"/>
  <c r="K16" i="23"/>
  <c r="J16" i="23"/>
  <c r="I16" i="23"/>
  <c r="H16" i="23"/>
  <c r="G16" i="23"/>
  <c r="F16" i="23"/>
  <c r="E16" i="23"/>
  <c r="D16" i="23"/>
  <c r="C16" i="23"/>
  <c r="B16" i="23"/>
  <c r="A16" i="23"/>
  <c r="K15" i="23"/>
  <c r="J15" i="23"/>
  <c r="I15" i="23"/>
  <c r="H15" i="23"/>
  <c r="G15" i="23"/>
  <c r="F15" i="23"/>
  <c r="E15" i="23"/>
  <c r="D15" i="23"/>
  <c r="C15" i="23"/>
  <c r="B15" i="23"/>
  <c r="A15" i="23"/>
  <c r="K14" i="23"/>
  <c r="J14" i="23"/>
  <c r="I14" i="23"/>
  <c r="H14" i="23"/>
  <c r="G14" i="23"/>
  <c r="F14" i="23"/>
  <c r="E14" i="23"/>
  <c r="D14" i="23"/>
  <c r="C14" i="23"/>
  <c r="B14" i="23"/>
  <c r="A14" i="23"/>
  <c r="K13" i="23"/>
  <c r="J13" i="23"/>
  <c r="I13" i="23"/>
  <c r="H13" i="23"/>
  <c r="G13" i="23"/>
  <c r="F13" i="23"/>
  <c r="E13" i="23"/>
  <c r="D13" i="23"/>
  <c r="C13" i="23"/>
  <c r="B13" i="23"/>
  <c r="A13" i="23"/>
  <c r="K12" i="23"/>
  <c r="J12" i="23"/>
  <c r="I12" i="23"/>
  <c r="H12" i="23"/>
  <c r="G12" i="23"/>
  <c r="F12" i="23"/>
  <c r="E12" i="23"/>
  <c r="D12" i="23"/>
  <c r="C12" i="23"/>
  <c r="B12" i="23"/>
  <c r="A12" i="23"/>
  <c r="K11" i="23"/>
  <c r="J11" i="23"/>
  <c r="I11" i="23"/>
  <c r="H11" i="23"/>
  <c r="G11" i="23"/>
  <c r="F11" i="23"/>
  <c r="E11" i="23"/>
  <c r="D11" i="23"/>
  <c r="C11" i="23"/>
  <c r="B11" i="23"/>
  <c r="A11" i="23"/>
  <c r="K10" i="23"/>
  <c r="J10" i="23"/>
  <c r="I10" i="23"/>
  <c r="H10" i="23"/>
  <c r="G10" i="23"/>
  <c r="F10" i="23"/>
  <c r="E10" i="23"/>
  <c r="D10" i="23"/>
  <c r="C10" i="23"/>
  <c r="B10" i="23"/>
  <c r="A10" i="23"/>
  <c r="K9" i="23"/>
  <c r="J9" i="23"/>
  <c r="I9" i="23"/>
  <c r="H9" i="23"/>
  <c r="G9" i="23"/>
  <c r="F9" i="23"/>
  <c r="E9" i="23"/>
  <c r="D9" i="23"/>
  <c r="C9" i="23"/>
  <c r="B9" i="23"/>
  <c r="A9" i="23"/>
  <c r="K8" i="23"/>
  <c r="J8" i="23"/>
  <c r="I8" i="23"/>
  <c r="H8" i="23"/>
  <c r="G8" i="23"/>
  <c r="F8" i="23"/>
  <c r="E8" i="23"/>
  <c r="D8" i="23"/>
  <c r="C8" i="23"/>
  <c r="B8" i="23"/>
  <c r="A8" i="23"/>
  <c r="K7" i="23"/>
  <c r="J7" i="23"/>
  <c r="I7" i="23"/>
  <c r="H7" i="23"/>
  <c r="G7" i="23"/>
  <c r="F7" i="23"/>
  <c r="E7" i="23"/>
  <c r="D7" i="23"/>
  <c r="C7" i="23"/>
  <c r="B7" i="23"/>
  <c r="A7" i="23"/>
  <c r="K6" i="23"/>
  <c r="J6" i="23"/>
  <c r="I6" i="23"/>
  <c r="H6" i="23"/>
  <c r="G6" i="23"/>
  <c r="F6" i="23"/>
  <c r="E6" i="23"/>
  <c r="D6" i="23"/>
  <c r="C6" i="23"/>
  <c r="B6" i="23"/>
  <c r="A6" i="23"/>
  <c r="K5" i="23"/>
  <c r="J5" i="23"/>
  <c r="I5" i="23"/>
  <c r="H5" i="23"/>
  <c r="G5" i="23"/>
  <c r="F5" i="23"/>
  <c r="E5" i="23"/>
  <c r="D5" i="23"/>
  <c r="C5" i="23"/>
  <c r="B5" i="23"/>
  <c r="A5" i="23"/>
  <c r="K4" i="23"/>
  <c r="J4" i="23"/>
  <c r="I4" i="23"/>
  <c r="H4" i="23"/>
  <c r="G4" i="23"/>
  <c r="F4" i="23"/>
  <c r="E4" i="23"/>
  <c r="D4" i="23"/>
  <c r="C4" i="23"/>
  <c r="B4" i="23"/>
  <c r="A4" i="23"/>
  <c r="K25" i="22"/>
  <c r="J25" i="22"/>
  <c r="I25" i="22"/>
  <c r="H25" i="22"/>
  <c r="G25" i="22"/>
  <c r="F25" i="22"/>
  <c r="E25" i="22"/>
  <c r="D25" i="22"/>
  <c r="C25" i="22"/>
  <c r="B25" i="22"/>
  <c r="A25" i="22"/>
  <c r="K24" i="22"/>
  <c r="J24" i="22"/>
  <c r="I24" i="22"/>
  <c r="H24" i="22"/>
  <c r="G24" i="22"/>
  <c r="F24" i="22"/>
  <c r="E24" i="22"/>
  <c r="D24" i="22"/>
  <c r="C24" i="22"/>
  <c r="B24" i="22"/>
  <c r="A24" i="22"/>
  <c r="K23" i="22"/>
  <c r="J23" i="22"/>
  <c r="I23" i="22"/>
  <c r="H23" i="22"/>
  <c r="G23" i="22"/>
  <c r="F23" i="22"/>
  <c r="E23" i="22"/>
  <c r="D23" i="22"/>
  <c r="C23" i="22"/>
  <c r="B23" i="22"/>
  <c r="A23" i="22"/>
  <c r="K22" i="22"/>
  <c r="J22" i="22"/>
  <c r="I22" i="22"/>
  <c r="H22" i="22"/>
  <c r="G22" i="22"/>
  <c r="F22" i="22"/>
  <c r="E22" i="22"/>
  <c r="D22" i="22"/>
  <c r="C22" i="22"/>
  <c r="B22" i="22"/>
  <c r="A22" i="22"/>
  <c r="K21" i="22"/>
  <c r="J21" i="22"/>
  <c r="I21" i="22"/>
  <c r="H21" i="22"/>
  <c r="G21" i="22"/>
  <c r="F21" i="22"/>
  <c r="E21" i="22"/>
  <c r="D21" i="22"/>
  <c r="C21" i="22"/>
  <c r="B21" i="22"/>
  <c r="A21" i="22"/>
  <c r="K20" i="22"/>
  <c r="J20" i="22"/>
  <c r="I20" i="22"/>
  <c r="H20" i="22"/>
  <c r="G20" i="22"/>
  <c r="F20" i="22"/>
  <c r="E20" i="22"/>
  <c r="D20" i="22"/>
  <c r="C20" i="22"/>
  <c r="B20" i="22"/>
  <c r="A20" i="22"/>
  <c r="K19" i="22"/>
  <c r="J19" i="22"/>
  <c r="I19" i="22"/>
  <c r="H19" i="22"/>
  <c r="G19" i="22"/>
  <c r="F19" i="22"/>
  <c r="E19" i="22"/>
  <c r="D19" i="22"/>
  <c r="C19" i="22"/>
  <c r="B19" i="22"/>
  <c r="A19" i="22"/>
  <c r="K18" i="22"/>
  <c r="J18" i="22"/>
  <c r="I18" i="22"/>
  <c r="H18" i="22"/>
  <c r="G18" i="22"/>
  <c r="F18" i="22"/>
  <c r="E18" i="22"/>
  <c r="D18" i="22"/>
  <c r="C18" i="22"/>
  <c r="B18" i="22"/>
  <c r="A18" i="22"/>
  <c r="K17" i="22"/>
  <c r="J17" i="22"/>
  <c r="I17" i="22"/>
  <c r="H17" i="22"/>
  <c r="G17" i="22"/>
  <c r="F17" i="22"/>
  <c r="E17" i="22"/>
  <c r="D17" i="22"/>
  <c r="C17" i="22"/>
  <c r="B17" i="22"/>
  <c r="A17" i="22"/>
  <c r="K16" i="22"/>
  <c r="J16" i="22"/>
  <c r="I16" i="22"/>
  <c r="H16" i="22"/>
  <c r="G16" i="22"/>
  <c r="F16" i="22"/>
  <c r="E16" i="22"/>
  <c r="D16" i="22"/>
  <c r="C16" i="22"/>
  <c r="B16" i="22"/>
  <c r="A16" i="22"/>
  <c r="K15" i="22"/>
  <c r="J15" i="22"/>
  <c r="I15" i="22"/>
  <c r="H15" i="22"/>
  <c r="G15" i="22"/>
  <c r="F15" i="22"/>
  <c r="E15" i="22"/>
  <c r="D15" i="22"/>
  <c r="C15" i="22"/>
  <c r="B15" i="22"/>
  <c r="A15" i="22"/>
  <c r="K14" i="22"/>
  <c r="J14" i="22"/>
  <c r="I14" i="22"/>
  <c r="H14" i="22"/>
  <c r="G14" i="22"/>
  <c r="F14" i="22"/>
  <c r="E14" i="22"/>
  <c r="D14" i="22"/>
  <c r="C14" i="22"/>
  <c r="B14" i="22"/>
  <c r="A14" i="22"/>
  <c r="K13" i="22"/>
  <c r="J13" i="22"/>
  <c r="I13" i="22"/>
  <c r="H13" i="22"/>
  <c r="G13" i="22"/>
  <c r="F13" i="22"/>
  <c r="E13" i="22"/>
  <c r="D13" i="22"/>
  <c r="C13" i="22"/>
  <c r="B13" i="22"/>
  <c r="A13" i="22"/>
  <c r="K12" i="22"/>
  <c r="J12" i="22"/>
  <c r="I12" i="22"/>
  <c r="H12" i="22"/>
  <c r="G12" i="22"/>
  <c r="F12" i="22"/>
  <c r="E12" i="22"/>
  <c r="D12" i="22"/>
  <c r="C12" i="22"/>
  <c r="B12" i="22"/>
  <c r="A12" i="22"/>
  <c r="K11" i="22"/>
  <c r="J11" i="22"/>
  <c r="I11" i="22"/>
  <c r="H11" i="22"/>
  <c r="G11" i="22"/>
  <c r="F11" i="22"/>
  <c r="E11" i="22"/>
  <c r="D11" i="22"/>
  <c r="C11" i="22"/>
  <c r="B11" i="22"/>
  <c r="A11" i="22"/>
  <c r="K10" i="22"/>
  <c r="J10" i="22"/>
  <c r="I10" i="22"/>
  <c r="H10" i="22"/>
  <c r="G10" i="22"/>
  <c r="F10" i="22"/>
  <c r="E10" i="22"/>
  <c r="D10" i="22"/>
  <c r="C10" i="22"/>
  <c r="B10" i="22"/>
  <c r="A10" i="22"/>
  <c r="K9" i="22"/>
  <c r="J9" i="22"/>
  <c r="I9" i="22"/>
  <c r="H9" i="22"/>
  <c r="G9" i="22"/>
  <c r="F9" i="22"/>
  <c r="E9" i="22"/>
  <c r="D9" i="22"/>
  <c r="C9" i="22"/>
  <c r="B9" i="22"/>
  <c r="A9" i="22"/>
  <c r="K8" i="22"/>
  <c r="J8" i="22"/>
  <c r="I8" i="22"/>
  <c r="H8" i="22"/>
  <c r="G8" i="22"/>
  <c r="F8" i="22"/>
  <c r="E8" i="22"/>
  <c r="D8" i="22"/>
  <c r="C8" i="22"/>
  <c r="B8" i="22"/>
  <c r="A8" i="22"/>
  <c r="K7" i="22"/>
  <c r="J7" i="22"/>
  <c r="I7" i="22"/>
  <c r="H7" i="22"/>
  <c r="G7" i="22"/>
  <c r="F7" i="22"/>
  <c r="E7" i="22"/>
  <c r="D7" i="22"/>
  <c r="C7" i="22"/>
  <c r="B7" i="22"/>
  <c r="A7" i="22"/>
  <c r="K6" i="22"/>
  <c r="J6" i="22"/>
  <c r="I6" i="22"/>
  <c r="H6" i="22"/>
  <c r="G6" i="22"/>
  <c r="F6" i="22"/>
  <c r="E6" i="22"/>
  <c r="D6" i="22"/>
  <c r="C6" i="22"/>
  <c r="B6" i="22"/>
  <c r="A6" i="22"/>
  <c r="K5" i="22"/>
  <c r="J5" i="22"/>
  <c r="I5" i="22"/>
  <c r="H5" i="22"/>
  <c r="G5" i="22"/>
  <c r="F5" i="22"/>
  <c r="E5" i="22"/>
  <c r="D5" i="22"/>
  <c r="C5" i="22"/>
  <c r="B5" i="22"/>
  <c r="A5" i="22"/>
  <c r="K4" i="22"/>
  <c r="J4" i="22"/>
  <c r="I4" i="22"/>
  <c r="H4" i="22"/>
  <c r="G4" i="22"/>
  <c r="F4" i="22"/>
  <c r="E4" i="22"/>
  <c r="D4" i="22"/>
  <c r="C4" i="22"/>
  <c r="B4" i="22"/>
  <c r="A4" i="22"/>
  <c r="K25" i="21"/>
  <c r="J25" i="21"/>
  <c r="I25" i="21"/>
  <c r="H25" i="21"/>
  <c r="G25" i="21"/>
  <c r="F25" i="21"/>
  <c r="E25" i="21"/>
  <c r="D25" i="21"/>
  <c r="C25" i="21"/>
  <c r="B25" i="21"/>
  <c r="A25" i="21"/>
  <c r="K24" i="21"/>
  <c r="J24" i="21"/>
  <c r="I24" i="21"/>
  <c r="H24" i="21"/>
  <c r="G24" i="21"/>
  <c r="F24" i="21"/>
  <c r="E24" i="21"/>
  <c r="D24" i="21"/>
  <c r="C24" i="21"/>
  <c r="B24" i="21"/>
  <c r="A24" i="21"/>
  <c r="K23" i="21"/>
  <c r="J23" i="21"/>
  <c r="I23" i="21"/>
  <c r="H23" i="21"/>
  <c r="G23" i="21"/>
  <c r="F23" i="21"/>
  <c r="E23" i="21"/>
  <c r="D23" i="21"/>
  <c r="C23" i="21"/>
  <c r="B23" i="21"/>
  <c r="A23" i="21"/>
  <c r="K22" i="21"/>
  <c r="J22" i="21"/>
  <c r="I22" i="21"/>
  <c r="H22" i="21"/>
  <c r="G22" i="21"/>
  <c r="F22" i="21"/>
  <c r="E22" i="21"/>
  <c r="D22" i="21"/>
  <c r="C22" i="21"/>
  <c r="B22" i="21"/>
  <c r="A22" i="21"/>
  <c r="K21" i="21"/>
  <c r="J21" i="21"/>
  <c r="I21" i="21"/>
  <c r="H21" i="21"/>
  <c r="G21" i="21"/>
  <c r="F21" i="21"/>
  <c r="E21" i="21"/>
  <c r="D21" i="21"/>
  <c r="C21" i="21"/>
  <c r="B21" i="21"/>
  <c r="A21" i="21"/>
  <c r="K20" i="21"/>
  <c r="J20" i="21"/>
  <c r="I20" i="21"/>
  <c r="H20" i="21"/>
  <c r="G20" i="21"/>
  <c r="F20" i="21"/>
  <c r="E20" i="21"/>
  <c r="D20" i="21"/>
  <c r="C20" i="21"/>
  <c r="B20" i="21"/>
  <c r="A20" i="21"/>
  <c r="K19" i="21"/>
  <c r="J19" i="21"/>
  <c r="I19" i="21"/>
  <c r="H19" i="21"/>
  <c r="G19" i="21"/>
  <c r="F19" i="21"/>
  <c r="E19" i="21"/>
  <c r="D19" i="21"/>
  <c r="C19" i="21"/>
  <c r="B19" i="21"/>
  <c r="A19" i="21"/>
  <c r="K18" i="21"/>
  <c r="J18" i="21"/>
  <c r="I18" i="21"/>
  <c r="H18" i="21"/>
  <c r="G18" i="21"/>
  <c r="F18" i="21"/>
  <c r="E18" i="21"/>
  <c r="D18" i="21"/>
  <c r="C18" i="21"/>
  <c r="B18" i="21"/>
  <c r="A18" i="21"/>
  <c r="K17" i="21"/>
  <c r="J17" i="21"/>
  <c r="I17" i="21"/>
  <c r="H17" i="21"/>
  <c r="G17" i="21"/>
  <c r="F17" i="21"/>
  <c r="E17" i="21"/>
  <c r="D17" i="21"/>
  <c r="C17" i="21"/>
  <c r="B17" i="21"/>
  <c r="A17" i="21"/>
  <c r="K16" i="21"/>
  <c r="J16" i="21"/>
  <c r="I16" i="21"/>
  <c r="H16" i="21"/>
  <c r="G16" i="21"/>
  <c r="F16" i="21"/>
  <c r="E16" i="21"/>
  <c r="D16" i="21"/>
  <c r="C16" i="21"/>
  <c r="B16" i="21"/>
  <c r="A16" i="21"/>
  <c r="K15" i="21"/>
  <c r="J15" i="21"/>
  <c r="I15" i="21"/>
  <c r="H15" i="21"/>
  <c r="G15" i="21"/>
  <c r="F15" i="21"/>
  <c r="E15" i="21"/>
  <c r="D15" i="21"/>
  <c r="C15" i="21"/>
  <c r="B15" i="21"/>
  <c r="A15" i="21"/>
  <c r="K14" i="21"/>
  <c r="J14" i="21"/>
  <c r="I14" i="21"/>
  <c r="H14" i="21"/>
  <c r="G14" i="21"/>
  <c r="F14" i="21"/>
  <c r="E14" i="21"/>
  <c r="D14" i="21"/>
  <c r="C14" i="21"/>
  <c r="B14" i="21"/>
  <c r="A14" i="21"/>
  <c r="K13" i="21"/>
  <c r="J13" i="21"/>
  <c r="I13" i="21"/>
  <c r="H13" i="21"/>
  <c r="G13" i="21"/>
  <c r="F13" i="21"/>
  <c r="E13" i="21"/>
  <c r="D13" i="21"/>
  <c r="C13" i="21"/>
  <c r="B13" i="21"/>
  <c r="A13" i="21"/>
  <c r="K12" i="21"/>
  <c r="J12" i="21"/>
  <c r="I12" i="21"/>
  <c r="H12" i="21"/>
  <c r="G12" i="21"/>
  <c r="F12" i="21"/>
  <c r="E12" i="21"/>
  <c r="D12" i="21"/>
  <c r="C12" i="21"/>
  <c r="B12" i="21"/>
  <c r="A12" i="21"/>
  <c r="K11" i="21"/>
  <c r="J11" i="21"/>
  <c r="I11" i="21"/>
  <c r="H11" i="21"/>
  <c r="G11" i="21"/>
  <c r="F11" i="21"/>
  <c r="E11" i="21"/>
  <c r="D11" i="21"/>
  <c r="C11" i="21"/>
  <c r="B11" i="21"/>
  <c r="A11" i="21"/>
  <c r="K10" i="21"/>
  <c r="J10" i="21"/>
  <c r="I10" i="21"/>
  <c r="H10" i="21"/>
  <c r="G10" i="21"/>
  <c r="F10" i="21"/>
  <c r="E10" i="21"/>
  <c r="D10" i="21"/>
  <c r="C10" i="21"/>
  <c r="B10" i="21"/>
  <c r="A10" i="21"/>
  <c r="K9" i="21"/>
  <c r="J9" i="21"/>
  <c r="I9" i="21"/>
  <c r="H9" i="21"/>
  <c r="G9" i="21"/>
  <c r="F9" i="21"/>
  <c r="E9" i="21"/>
  <c r="D9" i="21"/>
  <c r="C9" i="21"/>
  <c r="B9" i="21"/>
  <c r="A9" i="21"/>
  <c r="K8" i="21"/>
  <c r="J8" i="21"/>
  <c r="I8" i="21"/>
  <c r="H8" i="21"/>
  <c r="G8" i="21"/>
  <c r="F8" i="21"/>
  <c r="E8" i="21"/>
  <c r="D8" i="21"/>
  <c r="C8" i="21"/>
  <c r="B8" i="21"/>
  <c r="A8" i="21"/>
  <c r="K7" i="21"/>
  <c r="J7" i="21"/>
  <c r="I7" i="21"/>
  <c r="H7" i="21"/>
  <c r="G7" i="21"/>
  <c r="F7" i="21"/>
  <c r="E7" i="21"/>
  <c r="D7" i="21"/>
  <c r="C7" i="21"/>
  <c r="B7" i="21"/>
  <c r="A7" i="21"/>
  <c r="K6" i="21"/>
  <c r="J6" i="21"/>
  <c r="I6" i="21"/>
  <c r="H6" i="21"/>
  <c r="G6" i="21"/>
  <c r="F6" i="21"/>
  <c r="E6" i="21"/>
  <c r="D6" i="21"/>
  <c r="C6" i="21"/>
  <c r="B6" i="21"/>
  <c r="A6" i="21"/>
  <c r="K5" i="21"/>
  <c r="J5" i="21"/>
  <c r="I5" i="21"/>
  <c r="H5" i="21"/>
  <c r="G5" i="21"/>
  <c r="F5" i="21"/>
  <c r="E5" i="21"/>
  <c r="D5" i="21"/>
  <c r="C5" i="21"/>
  <c r="B5" i="21"/>
  <c r="A5" i="21"/>
  <c r="K4" i="21"/>
  <c r="J4" i="21"/>
  <c r="I4" i="21"/>
  <c r="H4" i="21"/>
  <c r="G4" i="21"/>
  <c r="F4" i="21"/>
  <c r="E4" i="21"/>
  <c r="D4" i="21"/>
  <c r="C4" i="21"/>
  <c r="B4" i="21"/>
  <c r="A4" i="21"/>
  <c r="D29" i="19"/>
  <c r="D28" i="19"/>
  <c r="D27" i="19"/>
  <c r="D26" i="19"/>
  <c r="D25" i="19"/>
  <c r="D24" i="19"/>
  <c r="D23" i="19"/>
  <c r="D22" i="19"/>
  <c r="D21" i="19"/>
  <c r="D20" i="19"/>
  <c r="D19" i="19"/>
  <c r="D18" i="19"/>
  <c r="D17" i="19"/>
  <c r="D16" i="19"/>
  <c r="D15" i="19"/>
  <c r="D14" i="19"/>
  <c r="D13" i="19"/>
  <c r="D12" i="19"/>
  <c r="D11" i="19"/>
  <c r="D10" i="19"/>
  <c r="D9" i="19"/>
  <c r="D8" i="19"/>
  <c r="D7" i="19"/>
  <c r="D6" i="19"/>
  <c r="I29" i="18"/>
  <c r="F29" i="18"/>
  <c r="E29" i="18"/>
  <c r="G29" i="18" s="1"/>
  <c r="H29" i="18" s="1"/>
  <c r="I28" i="18"/>
  <c r="G28" i="18"/>
  <c r="H28" i="18" s="1"/>
  <c r="F28" i="18"/>
  <c r="E28" i="18"/>
  <c r="I27" i="18"/>
  <c r="F27" i="18"/>
  <c r="E27" i="18"/>
  <c r="G27" i="18" s="1"/>
  <c r="H27" i="18" s="1"/>
  <c r="I26" i="18"/>
  <c r="F26" i="18"/>
  <c r="E26" i="18"/>
  <c r="G26" i="18" s="1"/>
  <c r="H26" i="18" s="1"/>
  <c r="I25" i="18"/>
  <c r="F25" i="18"/>
  <c r="G25" i="18" s="1"/>
  <c r="H25" i="18" s="1"/>
  <c r="E25" i="18"/>
  <c r="I24" i="18"/>
  <c r="F24" i="18"/>
  <c r="E24" i="18"/>
  <c r="G24" i="18" s="1"/>
  <c r="H24" i="18" s="1"/>
  <c r="I23" i="18"/>
  <c r="F23" i="18"/>
  <c r="E23" i="18"/>
  <c r="G23" i="18" s="1"/>
  <c r="H23" i="18" s="1"/>
  <c r="I22" i="18"/>
  <c r="F22" i="18"/>
  <c r="E22" i="18"/>
  <c r="G22" i="18" s="1"/>
  <c r="H22" i="18" s="1"/>
  <c r="I21" i="18"/>
  <c r="F21" i="18"/>
  <c r="E21" i="18"/>
  <c r="G21" i="18" s="1"/>
  <c r="H21" i="18" s="1"/>
  <c r="I20" i="18"/>
  <c r="G20" i="18"/>
  <c r="H20" i="18" s="1"/>
  <c r="F20" i="18"/>
  <c r="E20" i="18"/>
  <c r="I19" i="18"/>
  <c r="F19" i="18"/>
  <c r="E19" i="18"/>
  <c r="G19" i="18" s="1"/>
  <c r="H19" i="18" s="1"/>
  <c r="I18" i="18"/>
  <c r="F18" i="18"/>
  <c r="E18" i="18"/>
  <c r="G18" i="18" s="1"/>
  <c r="H18" i="18" s="1"/>
  <c r="I17" i="18"/>
  <c r="F17" i="18"/>
  <c r="G17" i="18" s="1"/>
  <c r="H17" i="18" s="1"/>
  <c r="E17" i="18"/>
  <c r="I16" i="18"/>
  <c r="F16" i="18"/>
  <c r="E16" i="18"/>
  <c r="G16" i="18" s="1"/>
  <c r="H16" i="18" s="1"/>
  <c r="I15" i="18"/>
  <c r="F15" i="18"/>
  <c r="E15" i="18"/>
  <c r="G15" i="18" s="1"/>
  <c r="H15" i="18" s="1"/>
  <c r="I14" i="18"/>
  <c r="F14" i="18"/>
  <c r="E14" i="18"/>
  <c r="G14" i="18" s="1"/>
  <c r="H14" i="18" s="1"/>
  <c r="I13" i="18"/>
  <c r="F13" i="18"/>
  <c r="E13" i="18"/>
  <c r="G13" i="18" s="1"/>
  <c r="H13" i="18" s="1"/>
  <c r="I12" i="18"/>
  <c r="G12" i="18"/>
  <c r="H12" i="18" s="1"/>
  <c r="F12" i="18"/>
  <c r="E12" i="18"/>
  <c r="I11" i="18"/>
  <c r="F11" i="18"/>
  <c r="E11" i="18"/>
  <c r="G11" i="18" s="1"/>
  <c r="H11" i="18" s="1"/>
  <c r="I10" i="18"/>
  <c r="G10" i="18"/>
  <c r="H10" i="18" s="1"/>
  <c r="F10" i="18"/>
  <c r="E10" i="18"/>
  <c r="I9" i="18"/>
  <c r="F9" i="18"/>
  <c r="G9" i="18" s="1"/>
  <c r="H9" i="18" s="1"/>
  <c r="E9" i="18"/>
  <c r="I8" i="18"/>
  <c r="F8" i="18"/>
  <c r="E8" i="18"/>
  <c r="G8" i="18" s="1"/>
  <c r="H8" i="18" s="1"/>
  <c r="I7" i="18"/>
  <c r="F7" i="18"/>
  <c r="E7" i="18"/>
  <c r="G7" i="18" s="1"/>
  <c r="H7" i="18" s="1"/>
  <c r="I6" i="18"/>
  <c r="F6" i="18"/>
  <c r="E6" i="18"/>
  <c r="G6" i="18" s="1"/>
  <c r="H6" i="18" s="1"/>
  <c r="I5" i="18"/>
  <c r="F5" i="18"/>
  <c r="E5" i="18"/>
  <c r="G5" i="18" s="1"/>
  <c r="H5" i="18" s="1"/>
  <c r="I4" i="18"/>
  <c r="G4" i="18"/>
  <c r="H4" i="18" s="1"/>
  <c r="F4" i="18"/>
  <c r="E4" i="18"/>
  <c r="E27" i="14"/>
  <c r="E26" i="14"/>
  <c r="E25" i="14"/>
  <c r="E24" i="14"/>
  <c r="E23" i="14"/>
  <c r="E22" i="14"/>
  <c r="E21" i="14"/>
  <c r="E20" i="14"/>
  <c r="E19" i="14"/>
  <c r="E18" i="14"/>
  <c r="E17" i="14"/>
  <c r="E16" i="14"/>
  <c r="E15" i="14"/>
  <c r="E14" i="14"/>
  <c r="E13" i="14"/>
  <c r="E12" i="14"/>
  <c r="E11" i="14"/>
  <c r="E10" i="14"/>
  <c r="E9" i="14"/>
  <c r="E8" i="14"/>
  <c r="E7" i="14"/>
  <c r="E6" i="14"/>
  <c r="E5" i="14"/>
  <c r="I60" i="13"/>
  <c r="I59" i="13"/>
  <c r="I58" i="13"/>
  <c r="I57" i="13"/>
  <c r="I56" i="13"/>
  <c r="I55" i="13"/>
  <c r="I54" i="13"/>
  <c r="I53" i="13"/>
  <c r="I52" i="13"/>
  <c r="I51" i="13"/>
  <c r="I50" i="13"/>
  <c r="I49" i="13"/>
  <c r="I48" i="13"/>
  <c r="I47" i="13"/>
  <c r="I46" i="13"/>
  <c r="I45" i="13"/>
  <c r="I44" i="13"/>
  <c r="I43" i="13"/>
  <c r="I42" i="13"/>
  <c r="I41" i="13"/>
  <c r="I40" i="13"/>
  <c r="I39" i="13"/>
  <c r="I38" i="13"/>
  <c r="I37" i="13"/>
  <c r="I36" i="13"/>
  <c r="I35" i="13"/>
  <c r="I34" i="13"/>
  <c r="I33" i="13"/>
  <c r="I32" i="13"/>
  <c r="I31" i="13"/>
  <c r="I30" i="13"/>
  <c r="I29" i="13"/>
  <c r="I28" i="13"/>
  <c r="I27" i="13"/>
  <c r="I26" i="13"/>
  <c r="I25" i="13"/>
  <c r="I24" i="13"/>
  <c r="I23" i="13"/>
  <c r="I22" i="13"/>
  <c r="I21" i="13"/>
  <c r="I20" i="13"/>
  <c r="I19" i="13"/>
  <c r="I18" i="13"/>
  <c r="I17" i="13"/>
  <c r="I16" i="13"/>
  <c r="I15" i="13"/>
  <c r="I14" i="13"/>
  <c r="I13" i="13"/>
  <c r="I12" i="13"/>
  <c r="I11" i="13"/>
  <c r="I10" i="13"/>
  <c r="I9" i="13"/>
  <c r="I8" i="13"/>
  <c r="I7" i="13"/>
  <c r="I6" i="13"/>
  <c r="I5" i="13"/>
  <c r="I4" i="13"/>
  <c r="C24" i="25" l="1"/>
  <c r="C26" i="25" s="1"/>
  <c r="B31" i="25"/>
  <c r="C24" i="24"/>
  <c r="C26" i="24" s="1"/>
  <c r="B31" i="24"/>
  <c r="D24" i="24"/>
  <c r="D26" i="24" s="1"/>
  <c r="B32" i="24"/>
  <c r="D16" i="24"/>
  <c r="C16" i="25"/>
  <c r="C18" i="25" l="1"/>
  <c r="C19" i="25" s="1"/>
  <c r="D16" i="25"/>
  <c r="D18" i="24"/>
  <c r="D19" i="24" s="1"/>
  <c r="E24" i="24" s="1"/>
  <c r="E26" i="24" s="1"/>
  <c r="E16" i="24"/>
  <c r="E16" i="25" l="1"/>
  <c r="D18" i="25"/>
  <c r="D19" i="25" s="1"/>
  <c r="E24" i="25" s="1"/>
  <c r="E26" i="25" s="1"/>
  <c r="F16" i="24"/>
  <c r="E18" i="24"/>
  <c r="E19" i="24" s="1"/>
  <c r="F24" i="24" s="1"/>
  <c r="F26" i="24" s="1"/>
  <c r="D24" i="25"/>
  <c r="D26" i="25" s="1"/>
  <c r="B32" i="25"/>
  <c r="F16" i="25" l="1"/>
  <c r="E18" i="25"/>
  <c r="E19" i="25" s="1"/>
  <c r="F24" i="25" s="1"/>
  <c r="F26" i="25" s="1"/>
  <c r="G16" i="24"/>
  <c r="G18" i="24" s="1"/>
  <c r="G19" i="24" s="1"/>
  <c r="G25" i="24" s="1"/>
  <c r="F18" i="24"/>
  <c r="F19" i="24" s="1"/>
  <c r="G24" i="24" s="1"/>
  <c r="B34" i="24" l="1"/>
  <c r="B33" i="24"/>
  <c r="G16" i="25"/>
  <c r="G18" i="25" s="1"/>
  <c r="G19" i="25" s="1"/>
  <c r="G25" i="25" s="1"/>
  <c r="F18" i="25"/>
  <c r="F19" i="25" s="1"/>
  <c r="G24" i="25" s="1"/>
  <c r="G26" i="25" s="1"/>
  <c r="B30" i="25" s="1"/>
  <c r="B29" i="25"/>
  <c r="G26" i="24"/>
  <c r="H26" i="25" l="1"/>
  <c r="H26" i="24"/>
  <c r="B30" i="24"/>
  <c r="B29" i="24"/>
  <c r="B34" i="25"/>
  <c r="B33" i="25"/>
</calcChain>
</file>

<file path=xl/sharedStrings.xml><?xml version="1.0" encoding="utf-8"?>
<sst xmlns="http://schemas.openxmlformats.org/spreadsheetml/2006/main" count="1396" uniqueCount="858">
  <si>
    <t>Period</t>
  </si>
  <si>
    <t>Inventory Units</t>
  </si>
  <si>
    <t>Vacancy Rate</t>
  </si>
  <si>
    <t>Stabilized Vacancy</t>
  </si>
  <si>
    <t>Market Asking Rent/Unit</t>
  </si>
  <si>
    <t>Annual Rent Growth</t>
  </si>
  <si>
    <t>Under Constr Units</t>
  </si>
  <si>
    <t>Under Constr % of Inventory</t>
  </si>
  <si>
    <t>Net Delivered Units 12 Mo</t>
  </si>
  <si>
    <t>12 Mo Absorp Units</t>
  </si>
  <si>
    <t>Construction Starts</t>
  </si>
  <si>
    <t>Market Sale Price/Unit</t>
  </si>
  <si>
    <t>Market Cap Rate</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</si>
  <si>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</si>
  <si>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</si>
  <si>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</si>
  <si>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</si>
  <si>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</si>
  <si>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</si>
  <si>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</si>
  <si>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</si>
  <si>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</si>
  <si>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</si>
  <si>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</si>
  <si>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</si>
  <si>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</si>
  <si>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</si>
  <si>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</si>
  <si>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</si>
  <si>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</si>
  <si>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</si>
  <si>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</si>
  <si>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</si>
  <si>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</si>
  <si>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 YTD</t>
  </si>
  <si>
    <t>Source: CoStar multifamily market data export, 08.30.2026. Annual rows = Q4 values; Construction Starts = sum of four quarters.</t>
  </si>
  <si>
    <t>2026 YTD row = Q2 2026 (last closed quarter): stocks/rents/vacancy as of Q2; Delivered and Absorption = trailing 12 months; Starts = Q1+Q2 2026.</t>
  </si>
  <si>
    <t>CoStar forecast periods (2026 Q3 EST forward) intentionally excluded.</t>
  </si>
  <si>
    <t>Austin - TX USA  |  Multi-Family Market</t>
  </si>
  <si>
    <t>342,698 ↑</t>
  </si>
  <si>
    <t>13,987 ↓</t>
  </si>
  <si>
    <t>21,417 ↓</t>
  </si>
  <si>
    <t>11.6% ↓</t>
  </si>
  <si>
    <t>$1,563 ↓</t>
  </si>
  <si>
    <t>$220K ↓</t>
  </si>
  <si>
    <t>5.7% ↑</t>
  </si>
  <si>
    <t>Submarket</t>
  </si>
  <si>
    <t>Asset Value</t>
  </si>
  <si>
    <t>12 Mo Delivered Units</t>
  </si>
  <si>
    <t>12 Mo Absorption Units</t>
  </si>
  <si>
    <t>12 Mo Sales Vol</t>
  </si>
  <si>
    <t>12 Mo Sales Vol Growth</t>
  </si>
  <si>
    <t>North Austin</t>
  </si>
  <si>
    <t>Northwest Austin</t>
  </si>
  <si>
    <t>East Austin</t>
  </si>
  <si>
    <t>-</t>
  </si>
  <si>
    <t>Downtown Austin</t>
  </si>
  <si>
    <t>Pflugerville</t>
  </si>
  <si>
    <t>Northeast Austin</t>
  </si>
  <si>
    <t>South Austin</t>
  </si>
  <si>
    <t>Round Rock</t>
  </si>
  <si>
    <t>Midtown Austin</t>
  </si>
  <si>
    <t>Southeast Austin</t>
  </si>
  <si>
    <t>Georgetown-Leander</t>
  </si>
  <si>
    <t>Riverside</t>
  </si>
  <si>
    <t>Southwest Austin</t>
  </si>
  <si>
    <t>South Central Austin</t>
  </si>
  <si>
    <t>Cedar Park</t>
  </si>
  <si>
    <t>Buda-Kyle</t>
  </si>
  <si>
    <t>San Marcos</t>
  </si>
  <si>
    <t>Far North Austin</t>
  </si>
  <si>
    <t>Lake Travis</t>
  </si>
  <si>
    <t>Central Austin</t>
  </si>
  <si>
    <t>Bastrop County</t>
  </si>
  <si>
    <t>West Austin</t>
  </si>
  <si>
    <t>Hill Country</t>
  </si>
  <si>
    <t>Caldwell County</t>
  </si>
  <si>
    <t>Far West Austin</t>
  </si>
  <si>
    <t>Source: CoStar Multi-Family Submarkets view, captured 08.31.2026 (transcribed from screenshot; sorted by Asset Value).</t>
  </si>
  <si>
    <t>'-' = not reported by CoStar. Negative values in parentheses.</t>
  </si>
  <si>
    <t>Inventory Bldgs</t>
  </si>
  <si>
    <t>Avg Unit SF</t>
  </si>
  <si>
    <t>Asking Rent/Unit</t>
  </si>
  <si>
    <t>Asking Rent/SF</t>
  </si>
  <si>
    <t>Asking Rent Growth/Yr</t>
  </si>
  <si>
    <t>Effective Rent/Unit</t>
  </si>
  <si>
    <t>Effective Rent/SF</t>
  </si>
  <si>
    <t>Concessions %</t>
  </si>
  <si>
    <t>Absorption Units</t>
  </si>
  <si>
    <t>Deliveries Units</t>
  </si>
  <si>
    <t>Source: CoStar multifamily submarket data grid, exported 08.30.2026. Annual rows = Q4 values; Absorption and Deliveries = sum of four quarters.</t>
  </si>
  <si>
    <t>2026 YTD row = through Q2 2026 (last closed quarter): stocks/rents/vacancy as of Q2; Absorption and Deliveries = Q1+Q2 2026.</t>
  </si>
  <si>
    <t>Boston - MA USA  |  Multi-Family Market</t>
  </si>
  <si>
    <t>304,853 ↑</t>
  </si>
  <si>
    <t>13,836 ↓</t>
  </si>
  <si>
    <t>8,603 ↑</t>
  </si>
  <si>
    <t>5.6% ↓</t>
  </si>
  <si>
    <t>$3,009 ↑</t>
  </si>
  <si>
    <t>$456K ↑</t>
  </si>
  <si>
    <t>5.2% ↑</t>
  </si>
  <si>
    <t>Allston/Brighton</t>
  </si>
  <si>
    <t>Downtown Boston</t>
  </si>
  <si>
    <t>Fenway/Mission Hill</t>
  </si>
  <si>
    <t>Back Bay/South End</t>
  </si>
  <si>
    <t>South Boston/Seaport</t>
  </si>
  <si>
    <t>Route 1 North</t>
  </si>
  <si>
    <t>Everett/Malden/Medford/Melrose</t>
  </si>
  <si>
    <t>Harvard MIT</t>
  </si>
  <si>
    <t>Brookline/Newton/Watertown</t>
  </si>
  <si>
    <t>Somerville/Charlestown</t>
  </si>
  <si>
    <t>Metro West</t>
  </si>
  <si>
    <t>Roxbury/Dorchester</t>
  </si>
  <si>
    <t>Quincy/Milton/Randolph</t>
  </si>
  <si>
    <t>North Shore</t>
  </si>
  <si>
    <t>South Shore</t>
  </si>
  <si>
    <t>East Boston/Chelsea</t>
  </si>
  <si>
    <t>JP/Roslindale/West Roxbury</t>
  </si>
  <si>
    <t>93 North</t>
  </si>
  <si>
    <t>Waltham/Arlington/Belmont</t>
  </si>
  <si>
    <t>Route 1 South</t>
  </si>
  <si>
    <t>South Plymouth County</t>
  </si>
  <si>
    <t>Burlington/Woburn</t>
  </si>
  <si>
    <t>Lawrence/Haverhill</t>
  </si>
  <si>
    <t>Chelmsford/Tyngsborough/Townsend</t>
  </si>
  <si>
    <t>Alewife</t>
  </si>
  <si>
    <t>Route 2</t>
  </si>
  <si>
    <t>Suburban Rockingham County</t>
  </si>
  <si>
    <t>495-South</t>
  </si>
  <si>
    <t>Lowell/Dracut</t>
  </si>
  <si>
    <t>Strafford County</t>
  </si>
  <si>
    <t>New Hampshire Beaches</t>
  </si>
  <si>
    <t>Source: CoStar Multi-Family Submarkets view, captured 08.31.2026 (transcribed from screenshots; sorted by Asset Value). Complete list of 31 submarkets.</t>
  </si>
  <si>
    <t>Property Name</t>
  </si>
  <si>
    <t>Property Address</t>
  </si>
  <si>
    <t>Star Rating</t>
  </si>
  <si>
    <t>Building Class</t>
  </si>
  <si>
    <t>Building Status</t>
  </si>
  <si>
    <t>Number of Units</t>
  </si>
  <si>
    <t>Year Built</t>
  </si>
  <si>
    <t>Number of Stories</t>
  </si>
  <si>
    <t>Vacancy %</t>
  </si>
  <si>
    <t>Avg Asking/Unit</t>
  </si>
  <si>
    <t>Avg Asking/SF</t>
  </si>
  <si>
    <t>Avg Effective/Unit</t>
  </si>
  <si>
    <t>Avg Effective/SF</t>
  </si>
  <si>
    <t>Avg Concessions %</t>
  </si>
  <si>
    <t>% Studios</t>
  </si>
  <si>
    <t>% 1-Bed</t>
  </si>
  <si>
    <t>% 2-Bed</t>
  </si>
  <si>
    <t>% 3-Bed</t>
  </si>
  <si>
    <t>Parking Spaces/Unit</t>
  </si>
  <si>
    <t>Last Sale Date</t>
  </si>
  <si>
    <t>Last Sale Price</t>
  </si>
  <si>
    <t>Villages at the Domain</t>
  </si>
  <si>
    <t>11011 Domain Dr</t>
  </si>
  <si>
    <t>A</t>
  </si>
  <si>
    <t>Existing</t>
  </si>
  <si>
    <t>The Grand Residences at Domain</t>
  </si>
  <si>
    <t>11009 Alterra Pky</t>
  </si>
  <si>
    <t>B</t>
  </si>
  <si>
    <t>Gallery at Domain</t>
  </si>
  <si>
    <t>11119 Alterra Pky</t>
  </si>
  <si>
    <t>Maravilla at the Domain - Independent Living</t>
  </si>
  <si>
    <t>11001 Austin Ln</t>
  </si>
  <si>
    <t>Flatiron Domain</t>
  </si>
  <si>
    <t>10727 Domain Dr</t>
  </si>
  <si>
    <t>Residences at the Domain</t>
  </si>
  <si>
    <t>11400 Domain Dr</t>
  </si>
  <si>
    <t>The Standard at Domain Northside</t>
  </si>
  <si>
    <t>11711 Domain Dr</t>
  </si>
  <si>
    <t>Griffis at The Domain</t>
  </si>
  <si>
    <t>3001 Esperanza Xing</t>
  </si>
  <si>
    <t>Bridge at Kenzie</t>
  </si>
  <si>
    <t>3201 Esperanza Xing</t>
  </si>
  <si>
    <t>The Bowen</t>
  </si>
  <si>
    <t>3000 Gracie Kiltz Ln</t>
  </si>
  <si>
    <t>Overture Domain</t>
  </si>
  <si>
    <t>3100 Kramer Ln</t>
  </si>
  <si>
    <t>Alexan Braker Pointe</t>
  </si>
  <si>
    <t>10801 N Mopac Expy</t>
  </si>
  <si>
    <t>Domain South End - The Hollis &amp; The Benjamin</t>
  </si>
  <si>
    <t>3110 1/2 Grace Kiltz Ln</t>
  </si>
  <si>
    <t>Proposed</t>
  </si>
  <si>
    <t>Source: CoStar property inventory export for The Domain / N Burnet area, 08.31.2026. Comp universe for the Austin subject property.</t>
  </si>
  <si>
    <t>River Court</t>
  </si>
  <si>
    <t>10 Rogers St</t>
  </si>
  <si>
    <t>Lofts at Kendall Square Apartments</t>
  </si>
  <si>
    <t>249 3rd St</t>
  </si>
  <si>
    <t>C</t>
  </si>
  <si>
    <t>Watermark Kendall West</t>
  </si>
  <si>
    <t>350 3rd St</t>
  </si>
  <si>
    <t>Proto</t>
  </si>
  <si>
    <t>88 Ames St</t>
  </si>
  <si>
    <t>55 Broadway</t>
  </si>
  <si>
    <t>Kendall Square</t>
  </si>
  <si>
    <t>121 Broadway St</t>
  </si>
  <si>
    <t>Under Construction</t>
  </si>
  <si>
    <t>The Esplanade</t>
  </si>
  <si>
    <t>75-83 Cambridge Pky</t>
  </si>
  <si>
    <t>Watermark Kendall East</t>
  </si>
  <si>
    <t>250 Kendall St</t>
  </si>
  <si>
    <t>One65 Main</t>
  </si>
  <si>
    <t>165 Main St</t>
  </si>
  <si>
    <t>100 Memorial Drive Apartments</t>
  </si>
  <si>
    <t>100 Memorial Dr</t>
  </si>
  <si>
    <t>Prism Apartments</t>
  </si>
  <si>
    <t>50 Rogers St</t>
  </si>
  <si>
    <t>Kendall Crossing</t>
  </si>
  <si>
    <t>157 Sixth St</t>
  </si>
  <si>
    <t>Third Square Apartments</t>
  </si>
  <si>
    <t>285 Third St</t>
  </si>
  <si>
    <t>Vivo Apartment Homes</t>
  </si>
  <si>
    <t>270 Third Street</t>
  </si>
  <si>
    <t>Source: CoStar multifamily property inventory export for Kendall Square, 08.31.2026. Comp universe for the Boston subject property.</t>
  </si>
  <si>
    <t>Market</t>
  </si>
  <si>
    <t>Unemployment Rate</t>
  </si>
  <si>
    <t>Total Employment</t>
  </si>
  <si>
    <t>Job Growth</t>
  </si>
  <si>
    <t>Population</t>
  </si>
  <si>
    <t>Population Growth</t>
  </si>
  <si>
    <t>Median Household Income</t>
  </si>
  <si>
    <t>Median Household Income Growth</t>
  </si>
  <si>
    <t>New York - NY USA</t>
  </si>
  <si>
    <t>Los Angeles - CA USA</t>
  </si>
  <si>
    <t>Washington - DC USA</t>
  </si>
  <si>
    <t>Dallas-Fort Worth - TX USA</t>
  </si>
  <si>
    <t>Seattle - WA USA</t>
  </si>
  <si>
    <t>Boston - MA USA</t>
  </si>
  <si>
    <t>Chicago - IL USA</t>
  </si>
  <si>
    <t>Atlanta - GA USA</t>
  </si>
  <si>
    <t>Phoenix - AZ USA</t>
  </si>
  <si>
    <t>San Diego - CA USA</t>
  </si>
  <si>
    <t>Orange County - CA USA</t>
  </si>
  <si>
    <t>Houston - TX USA</t>
  </si>
  <si>
    <t>San Francisco - CA USA</t>
  </si>
  <si>
    <t>Denver - CO USA</t>
  </si>
  <si>
    <t>San Jose - CA USA</t>
  </si>
  <si>
    <t>Philadelphia - PA USA</t>
  </si>
  <si>
    <t>Austin - TX USA</t>
  </si>
  <si>
    <t>Miami - FL USA</t>
  </si>
  <si>
    <t>East Bay - CA USA</t>
  </si>
  <si>
    <t>Charlotte - NC USA</t>
  </si>
  <si>
    <t>Orlando - FL USA</t>
  </si>
  <si>
    <t>Portland - OR USA</t>
  </si>
  <si>
    <t>Tampa - FL USA</t>
  </si>
  <si>
    <t>Minneapolis - MN USA</t>
  </si>
  <si>
    <t>Inland Empire - CA USA</t>
  </si>
  <si>
    <t>Nashville - TN USA</t>
  </si>
  <si>
    <t>Fort Lauderdale - FL USA</t>
  </si>
  <si>
    <t>Northern New Jersey - NJ USA</t>
  </si>
  <si>
    <t>Las Vegas - NV USA</t>
  </si>
  <si>
    <t>Baltimore - MD USA</t>
  </si>
  <si>
    <t>Raleigh - NC USA</t>
  </si>
  <si>
    <t>Lakewood-New Brunswick - NJ USA</t>
  </si>
  <si>
    <t>Columbus - OH USA</t>
  </si>
  <si>
    <t>Sacramento - CA USA</t>
  </si>
  <si>
    <t>Palm Beach - FL USA</t>
  </si>
  <si>
    <t>San Antonio - TX USA</t>
  </si>
  <si>
    <t>Kansas City - MO USA</t>
  </si>
  <si>
    <t>Salt Lake City - UT USA</t>
  </si>
  <si>
    <t>Detroit - MI USA</t>
  </si>
  <si>
    <t>Indianapolis - IN USA</t>
  </si>
  <si>
    <t>Jacksonville - FL USA</t>
  </si>
  <si>
    <t>Richmond - VA USA</t>
  </si>
  <si>
    <t>Norfolk - VA USA</t>
  </si>
  <si>
    <t>Saint Louis - MO USA</t>
  </si>
  <si>
    <t>Long Island - NY USA</t>
  </si>
  <si>
    <t>Milwaukee - WI USA</t>
  </si>
  <si>
    <t>Charleston - SC USA</t>
  </si>
  <si>
    <t>Cincinnati - OH USA</t>
  </si>
  <si>
    <t>Madison - WI USA</t>
  </si>
  <si>
    <t>Durham - NC USA</t>
  </si>
  <si>
    <t>Stamford - CT USA</t>
  </si>
  <si>
    <t>Ventura - CA USA</t>
  </si>
  <si>
    <t>Pittsburgh - PA USA</t>
  </si>
  <si>
    <t>Sarasota - FL USA</t>
  </si>
  <si>
    <t>Colorado Springs - CO USA</t>
  </si>
  <si>
    <t>Hartford - CT USA</t>
  </si>
  <si>
    <t>Cleveland - OH USA</t>
  </si>
  <si>
    <t>Louisville - KY USA</t>
  </si>
  <si>
    <t>Tucson - AZ USA</t>
  </si>
  <si>
    <t>Omaha - NE USA</t>
  </si>
  <si>
    <t>Providence - RI USA</t>
  </si>
  <si>
    <t>Boise - ID USA</t>
  </si>
  <si>
    <t>Reno - NV USA</t>
  </si>
  <si>
    <t>Honolulu - HI USA</t>
  </si>
  <si>
    <t>Albany - NY USA</t>
  </si>
  <si>
    <t>Fort Myers - FL USA</t>
  </si>
  <si>
    <t>Memphis - TN USA</t>
  </si>
  <si>
    <t>Greenville - SC USA</t>
  </si>
  <si>
    <t>Knoxville - TN USA</t>
  </si>
  <si>
    <t>Oklahoma City - OK USA</t>
  </si>
  <si>
    <t>Fresno - CA USA</t>
  </si>
  <si>
    <t>Savannah - GA USA</t>
  </si>
  <si>
    <t>Grand Rapids - MI USA</t>
  </si>
  <si>
    <t>Rochester - NY USA</t>
  </si>
  <si>
    <t>Lehigh Valley - PA USA</t>
  </si>
  <si>
    <t>Huntsville - AL USA</t>
  </si>
  <si>
    <t>Wilmington - NC USA</t>
  </si>
  <si>
    <t>Albuquerque - NM USA</t>
  </si>
  <si>
    <t>Birmingham - AL USA</t>
  </si>
  <si>
    <t>Santa Rosa - CA USA</t>
  </si>
  <si>
    <t>Ogden - UT USA</t>
  </si>
  <si>
    <t>Spokane - WA USA</t>
  </si>
  <si>
    <t>Worcester - MA USA</t>
  </si>
  <si>
    <t>Northwest Arkansas - AR USA</t>
  </si>
  <si>
    <t>New Haven - CT USA</t>
  </si>
  <si>
    <t>Des Moines - IA USA</t>
  </si>
  <si>
    <t>Boulder - CO USA</t>
  </si>
  <si>
    <t>Santa Barbara - CA USA</t>
  </si>
  <si>
    <t>Greensboro - NC USA</t>
  </si>
  <si>
    <t>San Rafael - CA USA</t>
  </si>
  <si>
    <t>Lakeland - FL USA</t>
  </si>
  <si>
    <t>New Orleans - LA USA</t>
  </si>
  <si>
    <t>Buffalo - NY USA</t>
  </si>
  <si>
    <t>Melbourne - FL USA</t>
  </si>
  <si>
    <t>Asheville - NC USA</t>
  </si>
  <si>
    <t>Tulsa - OK USA</t>
  </si>
  <si>
    <t>Provo - UT USA</t>
  </si>
  <si>
    <t>Fort Collins - CO USA</t>
  </si>
  <si>
    <t>Manchester - NH USA</t>
  </si>
  <si>
    <t>Trenton - NJ USA</t>
  </si>
  <si>
    <t>Daytona Beach - FL USA</t>
  </si>
  <si>
    <t>Salem - OR USA</t>
  </si>
  <si>
    <t>Dayton - OH USA</t>
  </si>
  <si>
    <t>Columbia - SC USA</t>
  </si>
  <si>
    <t>Lexington - KY USA</t>
  </si>
  <si>
    <t>Stockton - CA USA</t>
  </si>
  <si>
    <t>Chattanooga - TN USA</t>
  </si>
  <si>
    <t>Eugene - OR USA</t>
  </si>
  <si>
    <t>Salinas - CA USA</t>
  </si>
  <si>
    <t>Ann Arbor - MI USA</t>
  </si>
  <si>
    <t>Vallejo-Fairfield - CA USA</t>
  </si>
  <si>
    <t>Olympia - WA USA</t>
  </si>
  <si>
    <t>Naples - FL USA</t>
  </si>
  <si>
    <t>Harrisburg - PA USA</t>
  </si>
  <si>
    <t>Little Rock - AR USA</t>
  </si>
  <si>
    <t>Kiryas Joel-Poughkeepsie-Newburgh - NY USA</t>
  </si>
  <si>
    <t>Baton Rouge - LA USA</t>
  </si>
  <si>
    <t>Augusta - GA USA</t>
  </si>
  <si>
    <t>Pensacola - FL USA</t>
  </si>
  <si>
    <t>El Paso - TX USA</t>
  </si>
  <si>
    <t>Winston-Salem - NC USA</t>
  </si>
  <si>
    <t>Sioux Falls - SD USA</t>
  </si>
  <si>
    <t>Bremerton - WA USA</t>
  </si>
  <si>
    <t>Syracuse - NY USA</t>
  </si>
  <si>
    <t>Lancaster - PA USA</t>
  </si>
  <si>
    <t>Myrtle Beach - SC USA</t>
  </si>
  <si>
    <t>Corpus Christi - TX USA</t>
  </si>
  <si>
    <t>Bakersfield - CA USA</t>
  </si>
  <si>
    <t>Gainesville - FL USA</t>
  </si>
  <si>
    <t>Fargo - ND USA</t>
  </si>
  <si>
    <t>Lincoln - NE USA</t>
  </si>
  <si>
    <t>Tallahassee - FL USA</t>
  </si>
  <si>
    <t>Port St. Lucie - FL USA</t>
  </si>
  <si>
    <t>Charlottesville - VA USA</t>
  </si>
  <si>
    <t>Greeley - CO USA</t>
  </si>
  <si>
    <t>Fayetteville - NC USA</t>
  </si>
  <si>
    <t>Ft Walton Beach - FL USA</t>
  </si>
  <si>
    <t>Wichita - KS USA</t>
  </si>
  <si>
    <t>Modesto - CA USA</t>
  </si>
  <si>
    <t>Kennewick-Richland - WA USA</t>
  </si>
  <si>
    <t>Lansing - MI USA</t>
  </si>
  <si>
    <t>Springfield - MO USA</t>
  </si>
  <si>
    <t>Portland - ME USA</t>
  </si>
  <si>
    <t>Panama City - FL USA</t>
  </si>
  <si>
    <t>Santa Cruz - CA USA</t>
  </si>
  <si>
    <t>Bellingham - WA USA</t>
  </si>
  <si>
    <t>Akron - OH USA</t>
  </si>
  <si>
    <t>Green Bay - WI USA</t>
  </si>
  <si>
    <t>Lafayette-West Lafayette - IN USA</t>
  </si>
  <si>
    <t>Bend - OR USA</t>
  </si>
  <si>
    <t>Clarksville - TN USA</t>
  </si>
  <si>
    <t>Gainesville - GA USA</t>
  </si>
  <si>
    <t>Hilton Head Island - SC USA</t>
  </si>
  <si>
    <t>Jackson - MS USA</t>
  </si>
  <si>
    <t>Spartanburg - SC USA</t>
  </si>
  <si>
    <t>Toledo - OH USA</t>
  </si>
  <si>
    <t>Midland - TX USA</t>
  </si>
  <si>
    <t>San Luis Obispo - CA USA</t>
  </si>
  <si>
    <t>Fort Wayne - IN USA</t>
  </si>
  <si>
    <t>College Station-Bryan - TX USA</t>
  </si>
  <si>
    <t>Columbus - GA USA</t>
  </si>
  <si>
    <t>Killeen - TX USA</t>
  </si>
  <si>
    <t>Athens - GA USA</t>
  </si>
  <si>
    <t>Bozeman - MT USA</t>
  </si>
  <si>
    <t>Norwich - CT USA</t>
  </si>
  <si>
    <t>Napa - CA USA</t>
  </si>
  <si>
    <t>Ocala - FL USA</t>
  </si>
  <si>
    <t>Kalamazoo - MI USA</t>
  </si>
  <si>
    <t>Champaign-Urbana - IL USA</t>
  </si>
  <si>
    <t>Hickory - NC USA</t>
  </si>
  <si>
    <t>Springfield - MA USA</t>
  </si>
  <si>
    <t>York - PA USA</t>
  </si>
  <si>
    <t>Mobile - AL USA</t>
  </si>
  <si>
    <t>Lubbock - TX USA</t>
  </si>
  <si>
    <t>Lafayette - LA USA</t>
  </si>
  <si>
    <t>Appleton - WI USA</t>
  </si>
  <si>
    <t>Shreveport - LA USA</t>
  </si>
  <si>
    <t>Rochester - MN USA</t>
  </si>
  <si>
    <t>Daphne-Fairhope-Foley - AL USA</t>
  </si>
  <si>
    <t>Roanoke - VA USA</t>
  </si>
  <si>
    <t>Gulfport-Biloxi-Pascagoula - MS USA</t>
  </si>
  <si>
    <t>Burlington - NC USA</t>
  </si>
  <si>
    <t>Montgomery - AL USA</t>
  </si>
  <si>
    <t>Chico - CA USA</t>
  </si>
  <si>
    <t>Flagstaff - AZ USA</t>
  </si>
  <si>
    <t>South Bend - IN USA</t>
  </si>
  <si>
    <t>Iowa City - IA USA</t>
  </si>
  <si>
    <t>Hagerstown - MD USA</t>
  </si>
  <si>
    <t>Tyler - TX USA</t>
  </si>
  <si>
    <t>Waco - TX USA</t>
  </si>
  <si>
    <t>Beaumont - TX USA</t>
  </si>
  <si>
    <t>Kenosha - WI USA</t>
  </si>
  <si>
    <t>Bloomington - IN USA</t>
  </si>
  <si>
    <t>Greenville - NC USA</t>
  </si>
  <si>
    <t>Columbia - MO USA</t>
  </si>
  <si>
    <t>Santa Fe - NM USA</t>
  </si>
  <si>
    <t>Warner Robins - GA USA</t>
  </si>
  <si>
    <t>Atlantic City - NJ USA</t>
  </si>
  <si>
    <t>Coeur d'Alene - ID USA</t>
  </si>
  <si>
    <t>Auburn-Opelika - AL USA</t>
  </si>
  <si>
    <t>Macon - GA USA</t>
  </si>
  <si>
    <t>Reading - PA USA</t>
  </si>
  <si>
    <t>Corvallis - OR USA</t>
  </si>
  <si>
    <t>Slidell-Mandeville-Covington - LA USA</t>
  </si>
  <si>
    <t>McAllen - TX USA</t>
  </si>
  <si>
    <t>Lynchburg - VA USA</t>
  </si>
  <si>
    <t>Amarillo - TX USA</t>
  </si>
  <si>
    <t>Racine - WI USA</t>
  </si>
  <si>
    <t>Anchorage - AK USA</t>
  </si>
  <si>
    <t>Tuscaloosa - AL USA</t>
  </si>
  <si>
    <t>St. Cloud - MN USA</t>
  </si>
  <si>
    <t>Ithaca - NY USA</t>
  </si>
  <si>
    <t>Peoria - IL USA</t>
  </si>
  <si>
    <t>Prescott - AZ USA</t>
  </si>
  <si>
    <t>Oshkosh-Neenah - WI USA</t>
  </si>
  <si>
    <t>Evansville - IN USA</t>
  </si>
  <si>
    <t>Bowling Green - KY USA</t>
  </si>
  <si>
    <t>Flint - MI USA</t>
  </si>
  <si>
    <t>Sherman-Denison - TX USA</t>
  </si>
  <si>
    <t>Bloomington - IL USA</t>
  </si>
  <si>
    <t>Rapid City - SD USA</t>
  </si>
  <si>
    <t>Amherst Town-Northampton - MA USA</t>
  </si>
  <si>
    <t>Merced - CA USA</t>
  </si>
  <si>
    <t>Cedar Rapids - IA USA</t>
  </si>
  <si>
    <t>Eau Claire - WI USA</t>
  </si>
  <si>
    <t>Lawrence - KS USA</t>
  </si>
  <si>
    <t>Duluth - MN USA</t>
  </si>
  <si>
    <t>St. George - UT USA</t>
  </si>
  <si>
    <t>Longview - TX USA</t>
  </si>
  <si>
    <t>Visalia - CA USA</t>
  </si>
  <si>
    <t>Burlington - VT USA</t>
  </si>
  <si>
    <t>The Villages - FL USA</t>
  </si>
  <si>
    <t>Davenport - IA USA</t>
  </si>
  <si>
    <t>Missoula - MT USA</t>
  </si>
  <si>
    <t>Albany - OR USA</t>
  </si>
  <si>
    <t>Wenatchee - WA USA</t>
  </si>
  <si>
    <t>Medford - OR USA</t>
  </si>
  <si>
    <t>Billings - MT USA</t>
  </si>
  <si>
    <t>Blacksburg - VA USA</t>
  </si>
  <si>
    <t>Jacksonville - NC USA</t>
  </si>
  <si>
    <t>Idaho Falls - ID USA</t>
  </si>
  <si>
    <t>Grand Forks - ND USA</t>
  </si>
  <si>
    <t>Johnson City - TN USA</t>
  </si>
  <si>
    <t>Carson City - NV USA</t>
  </si>
  <si>
    <t>Abilene - TX USA</t>
  </si>
  <si>
    <t>Odessa - TX USA</t>
  </si>
  <si>
    <t>Lake Charles - LA USA</t>
  </si>
  <si>
    <t>Scranton - PA USA</t>
  </si>
  <si>
    <t>Watertown-Fort Drum - NY USA</t>
  </si>
  <si>
    <t>Yakima - WA USA</t>
  </si>
  <si>
    <t>Grand Junction - CO USA</t>
  </si>
  <si>
    <t>Mankato - MN USA</t>
  </si>
  <si>
    <t>Laredo - TX USA</t>
  </si>
  <si>
    <t>Kingston - NY USA</t>
  </si>
  <si>
    <t>Dover - DE USA</t>
  </si>
  <si>
    <t>Elizabethtown-Fort Knox - KY USA</t>
  </si>
  <si>
    <t>Binghamton - NY USA</t>
  </si>
  <si>
    <t>Logan - UT USA</t>
  </si>
  <si>
    <t>Harrisonburg - VA USA</t>
  </si>
  <si>
    <t>Mount Vernon - WA USA</t>
  </si>
  <si>
    <t>Utica - NY USA</t>
  </si>
  <si>
    <t>Manhattan - KS USA</t>
  </si>
  <si>
    <t>Punta Gorda - FL USA</t>
  </si>
  <si>
    <t>Winchester - VA USA</t>
  </si>
  <si>
    <t>Canton - OH USA</t>
  </si>
  <si>
    <t>Barnstable Town - MA USA</t>
  </si>
  <si>
    <t>Ames - IA USA</t>
  </si>
  <si>
    <t>Pinehurst-Southern Pines - NC USA</t>
  </si>
  <si>
    <t>Las Cruces - NM USA</t>
  </si>
  <si>
    <t>Brunswick - GA USA</t>
  </si>
  <si>
    <t>Brownsville-Harlingen - TX USA</t>
  </si>
  <si>
    <t>Wausau - WI USA</t>
  </si>
  <si>
    <t>La Crosse-Onalaska - WI USA</t>
  </si>
  <si>
    <t>Hanford-Corcoran - CA USA</t>
  </si>
  <si>
    <t>Youngstown - OH USA</t>
  </si>
  <si>
    <t>Morgantown - WV USA</t>
  </si>
  <si>
    <t>Sioux City - IA USA</t>
  </si>
  <si>
    <t>Sheboygan - WI USA</t>
  </si>
  <si>
    <t>Fort Smith - AR USA</t>
  </si>
  <si>
    <t>Erie - PA USA</t>
  </si>
  <si>
    <t>Salisbury - MD USA</t>
  </si>
  <si>
    <t>Elkhart - IN USA</t>
  </si>
  <si>
    <t>State College - PA USA</t>
  </si>
  <si>
    <t>Jackson - TN USA</t>
  </si>
  <si>
    <t>Rockford - IL USA</t>
  </si>
  <si>
    <t>San Angelo - TX USA</t>
  </si>
  <si>
    <t>Hattiesburg - MS USA</t>
  </si>
  <si>
    <t>Topeka - KS USA</t>
  </si>
  <si>
    <t>Yuba City - CA USA</t>
  </si>
  <si>
    <t>Florence - SC USA</t>
  </si>
  <si>
    <t>Kingsport - TN USA</t>
  </si>
  <si>
    <t>Huntington - WV USA</t>
  </si>
  <si>
    <t>El Centro - CA USA</t>
  </si>
  <si>
    <t>Valdosta - GA USA</t>
  </si>
  <si>
    <t>Staunton-Waynesboro - VA USA</t>
  </si>
  <si>
    <t>Kahului-Wailuku-Lahaina - HI USA</t>
  </si>
  <si>
    <t>Jonesboro - AR USA</t>
  </si>
  <si>
    <t>Texarkana - TX USA</t>
  </si>
  <si>
    <t>Bismarck - ND USA</t>
  </si>
  <si>
    <t>Sebastian-Vero Beach - FL USA</t>
  </si>
  <si>
    <t>Glens Falls - NY USA</t>
  </si>
  <si>
    <t>Monroe - LA USA</t>
  </si>
  <si>
    <t>Redding - CA USA</t>
  </si>
  <si>
    <t>Traverse City - MI USA</t>
  </si>
  <si>
    <t>Pueblo - CO USA</t>
  </si>
  <si>
    <t>Charleston - WV USA</t>
  </si>
  <si>
    <t>Janesville-Beloit - WI USA</t>
  </si>
  <si>
    <t>California-Lexington Park - MD USA</t>
  </si>
  <si>
    <t>Minot - ND USA</t>
  </si>
  <si>
    <t>Victoria - TX USA</t>
  </si>
  <si>
    <t>Springfield - IL USA</t>
  </si>
  <si>
    <t>Wichita Falls - TX USA</t>
  </si>
  <si>
    <t>Florence-Muscle Shoals - AL USA</t>
  </si>
  <si>
    <t>Great Falls - MT USA</t>
  </si>
  <si>
    <t>Dothan - AL USA</t>
  </si>
  <si>
    <t>Battle Creek - MI USA</t>
  </si>
  <si>
    <t>Lewiston-Auburn - ME USA</t>
  </si>
  <si>
    <t>Columbus - IN USA</t>
  </si>
  <si>
    <t>Saginaw - MI USA</t>
  </si>
  <si>
    <t>Waterloo-Cedar Falls - IA USA</t>
  </si>
  <si>
    <t>Fond du Lac - WI USA</t>
  </si>
  <si>
    <t>Houma-Thibodaux - LA USA</t>
  </si>
  <si>
    <t>Twin Falls - ID USA</t>
  </si>
  <si>
    <t>Longview - WA USA</t>
  </si>
  <si>
    <t>Monroe - MI USA</t>
  </si>
  <si>
    <t>Joplin - MO USA</t>
  </si>
  <si>
    <t>Pittsfield - MA USA</t>
  </si>
  <si>
    <t>Vineland - NJ USA</t>
  </si>
  <si>
    <t>Albany - GA USA</t>
  </si>
  <si>
    <t>Dalton - GA USA</t>
  </si>
  <si>
    <t>Muskegon - MI USA</t>
  </si>
  <si>
    <t>Lawton - OK USA</t>
  </si>
  <si>
    <t>Yuma - AZ USA</t>
  </si>
  <si>
    <t>Sierra Vista-Douglas - AZ USA</t>
  </si>
  <si>
    <t>Terre Haute - IN USA</t>
  </si>
  <si>
    <t>Helena - MT USA</t>
  </si>
  <si>
    <t>Dubuque - IA USA</t>
  </si>
  <si>
    <t>Pocatello - ID USA</t>
  </si>
  <si>
    <t>Michigan City-La Porte - IN USA</t>
  </si>
  <si>
    <t>Chambersburg-Waynesboro - PA USA</t>
  </si>
  <si>
    <t>Cheyenne - WY USA</t>
  </si>
  <si>
    <t>Jackson - MI USA</t>
  </si>
  <si>
    <t>Sumter - SC USA</t>
  </si>
  <si>
    <t>Elmira - NY USA</t>
  </si>
  <si>
    <t>Cleveland - TN USA</t>
  </si>
  <si>
    <t>Fairbanks - AK USA</t>
  </si>
  <si>
    <t>Rocky Mount - NC USA</t>
  </si>
  <si>
    <t>Lake Havasu - AZ USA</t>
  </si>
  <si>
    <t>Alexandria - LA USA</t>
  </si>
  <si>
    <t>Sandusky - OH USA</t>
  </si>
  <si>
    <t>Hot Springs - AR USA</t>
  </si>
  <si>
    <t>Lebanon - PA USA</t>
  </si>
  <si>
    <t>Niles-Benton Harbor - MI USA</t>
  </si>
  <si>
    <t>Kokomo - IN USA</t>
  </si>
  <si>
    <t>Jefferson City - MO USA</t>
  </si>
  <si>
    <t>Hammond - LA USA</t>
  </si>
  <si>
    <t>Decatur - AL USA</t>
  </si>
  <si>
    <t>Rome - GA USA</t>
  </si>
  <si>
    <t>Goldsboro - NC USA</t>
  </si>
  <si>
    <t>Walla Walla - WA USA</t>
  </si>
  <si>
    <t>Springfield - OH USA</t>
  </si>
  <si>
    <t>Muncie - IN USA</t>
  </si>
  <si>
    <t>St. Joseph - MO USA</t>
  </si>
  <si>
    <t>Paducah - KY USA</t>
  </si>
  <si>
    <t>Casper - WY USA</t>
  </si>
  <si>
    <t>Morristown - TN USA</t>
  </si>
  <si>
    <t>Williamsport - PA USA</t>
  </si>
  <si>
    <t>Grand Island - NE USA</t>
  </si>
  <si>
    <t>Bangor - ME USA</t>
  </si>
  <si>
    <t>Midland - MI USA</t>
  </si>
  <si>
    <t>Mansfield - OH USA</t>
  </si>
  <si>
    <t>Gettysburg - PA USA</t>
  </si>
  <si>
    <t>Hinesville - GA USA</t>
  </si>
  <si>
    <t>Parkersburg - WV USA</t>
  </si>
  <si>
    <t>Owensboro - KY USA</t>
  </si>
  <si>
    <t>Lima - OH USA</t>
  </si>
  <si>
    <t>Farmington - NM USA</t>
  </si>
  <si>
    <t>Decatur - IL USA</t>
  </si>
  <si>
    <t>Anniston-Oxford - AL USA</t>
  </si>
  <si>
    <t>Cape Girardeau - MO USA</t>
  </si>
  <si>
    <t>Kankakee - IL USA</t>
  </si>
  <si>
    <t>Wheeling - WV USA</t>
  </si>
  <si>
    <t>Enid - OK USA</t>
  </si>
  <si>
    <t>Bay City - MI USA</t>
  </si>
  <si>
    <t>Altoona - PA USA</t>
  </si>
  <si>
    <t>Lewiston - ID USA</t>
  </si>
  <si>
    <t>Gadsden - AL USA</t>
  </si>
  <si>
    <t>Johnstown - PA USA</t>
  </si>
  <si>
    <t>Sebring - FL USA</t>
  </si>
  <si>
    <t>Beckley - WV USA</t>
  </si>
  <si>
    <t>Eagle Pass - TX USA</t>
  </si>
  <si>
    <t>Grants Pass - OR USA</t>
  </si>
  <si>
    <t>Homosassa Springs - FL USA</t>
  </si>
  <si>
    <t>Weirton-Steubenville - WV USA</t>
  </si>
  <si>
    <t>National Index</t>
  </si>
  <si>
    <t>Source: CoStar multifamily geography list export (all US markets + National Index), 08.30.2026.</t>
  </si>
  <si>
    <t>Gross Metropolitan Product - Top 20 U.S. MSAs (Nominal, $M)</t>
  </si>
  <si>
    <t>Metropolitan Area</t>
  </si>
  <si>
    <t>12-Yr CAGR
(2012-2024)</t>
  </si>
  <si>
    <t>10-Yr CAGR
(2014-2024)</t>
  </si>
  <si>
    <t>5-Yr CAGR
(2019-2024)</t>
  </si>
  <si>
    <t>1-Yr Growth
(2023-2024)</t>
  </si>
  <si>
    <t>New York</t>
  </si>
  <si>
    <t>Los Angeles</t>
  </si>
  <si>
    <t>Chicago</t>
  </si>
  <si>
    <t>San Francisco</t>
  </si>
  <si>
    <t>Dallas-Fort Worth</t>
  </si>
  <si>
    <t>Houston</t>
  </si>
  <si>
    <t>Washington DC</t>
  </si>
  <si>
    <t>Boston</t>
  </si>
  <si>
    <t>Atlanta</t>
  </si>
  <si>
    <t>Seattle</t>
  </si>
  <si>
    <t>Philadelphia</t>
  </si>
  <si>
    <t>Miami</t>
  </si>
  <si>
    <t>Phoenix</t>
  </si>
  <si>
    <t>Minneapolis</t>
  </si>
  <si>
    <t>Denver</t>
  </si>
  <si>
    <t>Austin</t>
  </si>
  <si>
    <t>San Diego</t>
  </si>
  <si>
    <t>Charlotte</t>
  </si>
  <si>
    <t>Baltimore</t>
  </si>
  <si>
    <t>Tampa</t>
  </si>
  <si>
    <t>Source: BEA / Wikipedia aggregation of county-level GDP data. Nominal dollars, millions.</t>
  </si>
  <si>
    <t>Indexed GMP (2012 = 100)</t>
  </si>
  <si>
    <t>Year</t>
  </si>
  <si>
    <t>Copied from industrial-case-study-austin-boston-h4-2026.xlsx (values). Source: BEA county-level GDP aggregated to MSA; nominal dollars, millions. 2024 is the latest metro GDP (2025 releases Dec 2026).</t>
  </si>
  <si>
    <t>MSA Population — U.S. metros with 1M+ residents (Census Vintage 2025)</t>
  </si>
  <si>
    <t>Geographic Area</t>
  </si>
  <si>
    <t>Base (4/1/2020)</t>
  </si>
  <si>
    <t>Growth 4/1/20 - 7/1/25</t>
  </si>
  <si>
    <t>United States</t>
  </si>
  <si>
    <t>New York-Newark-Jersey City, NY-NJ</t>
  </si>
  <si>
    <t>Los Angeles-Long Beach-Anaheim, CA</t>
  </si>
  <si>
    <t>Chicago-Naperville-Elgin, IL-IN</t>
  </si>
  <si>
    <t>Dallas-Fort Worth-Arlington, TX</t>
  </si>
  <si>
    <t>Houston-Pasadena-The Woodlands, TX</t>
  </si>
  <si>
    <t>Atlanta-Sandy Springs-Roswell, GA</t>
  </si>
  <si>
    <t>Washington-Arlington-Alexandria, DC-VA-MD-WV</t>
  </si>
  <si>
    <t>Miami-Fort Lauderdale-West Palm Beach, FL</t>
  </si>
  <si>
    <t>Philadelphia-Camden-Wilmington, PA-NJ-DE-MD</t>
  </si>
  <si>
    <t>Phoenix-Mesa-Chandler, AZ</t>
  </si>
  <si>
    <t>Boston-Cambridge-Newton, MA-NH</t>
  </si>
  <si>
    <t>Riverside-San Bernardino-Ontario, CA</t>
  </si>
  <si>
    <t>San Francisco-Oakland-Fremont, CA</t>
  </si>
  <si>
    <t>Detroit-Warren-Dearborn, MI</t>
  </si>
  <si>
    <t>Seattle-Tacoma-Bellevue, WA</t>
  </si>
  <si>
    <t>Minneapolis-St. Paul-Bloomington, MN-WI</t>
  </si>
  <si>
    <t>Tampa-St. Petersburg-Clearwater, FL</t>
  </si>
  <si>
    <t>San Diego-Chula Vista-Carlsbad, CA</t>
  </si>
  <si>
    <t>Denver-Aurora-Centennial, CO</t>
  </si>
  <si>
    <t>Orlando-Kissimmee-Sanford, FL</t>
  </si>
  <si>
    <t>Charlotte-Concord-Gastonia, NC-SC</t>
  </si>
  <si>
    <t>Baltimore-Columbia-Towson, MD</t>
  </si>
  <si>
    <t>St. Louis, MO-IL</t>
  </si>
  <si>
    <t>San Antonio-New Braunfels, TX</t>
  </si>
  <si>
    <t>Austin-Round Rock-San Marcos, TX</t>
  </si>
  <si>
    <t>Portland-Vancouver-Hillsboro, OR-WA</t>
  </si>
  <si>
    <t>Sacramento-Roseville-Folsom, CA</t>
  </si>
  <si>
    <t>Pittsburgh, PA</t>
  </si>
  <si>
    <t>Las Vegas-Henderson-North Las Vegas, NV</t>
  </si>
  <si>
    <t>Cincinnati, OH-KY-IN</t>
  </si>
  <si>
    <t>Kansas City, MO-KS</t>
  </si>
  <si>
    <t>Columbus, OH</t>
  </si>
  <si>
    <t>Indianapolis-Carmel-Greenwood, IN</t>
  </si>
  <si>
    <t>Nashville-Davidson--Murfreesboro--Franklin, TN</t>
  </si>
  <si>
    <t>Cleveland, OH</t>
  </si>
  <si>
    <t>San Jose-Sunnyvale-Santa Clara, CA</t>
  </si>
  <si>
    <t>Virginia Beach-Chesapeake-Norfolk, VA-NC</t>
  </si>
  <si>
    <t>Jacksonville, FL</t>
  </si>
  <si>
    <t>Providence-Warwick, RI-MA</t>
  </si>
  <si>
    <t>Raleigh-Cary, NC</t>
  </si>
  <si>
    <t>Milwaukee-Waukesha, WI</t>
  </si>
  <si>
    <t>Oklahoma City, OK</t>
  </si>
  <si>
    <t>Louisville/Jefferson County, KY-IN</t>
  </si>
  <si>
    <t>Richmond, VA</t>
  </si>
  <si>
    <t>Memphis, TN-MS-AR</t>
  </si>
  <si>
    <t>Salt Lake City-Murray, UT</t>
  </si>
  <si>
    <t>Fresno, CA</t>
  </si>
  <si>
    <t>Birmingham, AL</t>
  </si>
  <si>
    <t>Grand Rapids-Wyoming-Kentwood, MI</t>
  </si>
  <si>
    <t>Hartford-West Hartford-East Hartford, CT</t>
  </si>
  <si>
    <t>Buffalo-Cheektowaga, NY</t>
  </si>
  <si>
    <t>Tucson, AZ</t>
  </si>
  <si>
    <t>Tulsa, OK</t>
  </si>
  <si>
    <t>Rochester, NY</t>
  </si>
  <si>
    <t>Greenville-Anderson-Greer, SC</t>
  </si>
  <si>
    <t>Omaha, NE-IA</t>
  </si>
  <si>
    <t>Source: U.S. Census Bureau, Vintage 2025 Population Estimates (cbsa-est2025-alldata.csv; U.S. total from NST-EST2025). Estimates as of July 1 each year; growth measured from the April 1, 2020 estimates base.</t>
  </si>
  <si>
    <t>USA — Total Housing Units, Population &amp; Households (year-end)</t>
  </si>
  <si>
    <t>Housing Units (M)</t>
  </si>
  <si>
    <t>Population (M)</t>
  </si>
  <si>
    <t>Households (M)</t>
  </si>
  <si>
    <t>Ratio: Pop growth / Unit growth</t>
  </si>
  <si>
    <t>2002</t>
  </si>
  <si>
    <t>2003</t>
  </si>
  <si>
    <t>2004</t>
  </si>
  <si>
    <t>Source: FRED — ETOTALUSQ176N (Q4), POPTHM (December), TTLHH (annual). Ratio = added people per added housing unit.</t>
  </si>
  <si>
    <t>USA — Net Change in Housing Stock by Year (thousands of units)</t>
  </si>
  <si>
    <t>Net Added Units (thousands)</t>
  </si>
  <si>
    <t>Source: FRED ETOTALUSQ176N, Q4-over-Q4 change. Net stock change = completions less demolitions/conversions;</t>
  </si>
  <si>
    <t>swap in Census completions (FRED COMPUTSA) for the gross-completions version of this chart.</t>
  </si>
  <si>
    <t>USA — Total Housing Units by Type (Millions), AHS 2023</t>
  </si>
  <si>
    <t>Type</t>
  </si>
  <si>
    <t>Units (M)</t>
  </si>
  <si>
    <t>Single Family, detached</t>
  </si>
  <si>
    <t>Single Family, attached</t>
  </si>
  <si>
    <t>Multifamily</t>
  </si>
  <si>
    <t>Other (Mobile, Boat, RV, etc.)</t>
  </si>
  <si>
    <t>Source: US Census Bureau, American Housing Survey (AHS) 2023 (next available 2026).</t>
  </si>
  <si>
    <t>USA — Median Age of First-Time Homebuyer &amp; Mean Age at First Birth</t>
  </si>
  <si>
    <t>Median Age, First-Time Homebuyer</t>
  </si>
  <si>
    <t>Mean Age of Mother at First Birth</t>
  </si>
  <si>
    <t>Sources: NAR Profile of Home Buyers and Sellers (2025 edition: median first-time buyer age 40, share 21%);</t>
  </si>
  <si>
    <t>CDC NCHS, Births: Final Data for 2024 (NVSR 75-02): mean age at first birth 27.6 (record high). 2025 births data provisional.</t>
  </si>
  <si>
    <t>USA — Rent vs. Own Premium</t>
  </si>
  <si>
    <t>Median Home Price</t>
  </si>
  <si>
    <t>Median Rent</t>
  </si>
  <si>
    <t>Mortgage Rate (%)</t>
  </si>
  <si>
    <t>Add. Cost of Ownership</t>
  </si>
  <si>
    <t>Monthly Mortgage Payment (approx.)</t>
  </si>
  <si>
    <t>Total Owners Equiv. Cost</t>
  </si>
  <si>
    <t>Ratio: Owners Cost to Rent</t>
  </si>
  <si>
    <t>Price / Annual Rent</t>
  </si>
  <si>
    <t>2000</t>
  </si>
  <si>
    <t>2001</t>
  </si>
  <si>
    <t>Sources: FRED MSPUS (median home price, annual avg), MORTGAGE30US (annual avg); CoStar national market asking rent/unit.</t>
  </si>
  <si>
    <t>Total Owners Equivalent Cost = approx. mortgage payment (Home Price x (Rate + 2%) / 12, a 30-yr amortization proxy) plus 2% of price per year for taxes, insurance, maintenance, other. Matches the published CRE42/Fall 2025 series.</t>
  </si>
  <si>
    <t>USA — Multifamily Deliveries &amp; Construction Starts (CoStar)</t>
  </si>
  <si>
    <t>MF Deliveries (units)</t>
  </si>
  <si>
    <t>MF Construction Starts (units)</t>
  </si>
  <si>
    <t>Starts, Avg of Prior 2 Yrs</t>
  </si>
  <si>
    <t>2026 (ann.)</t>
  </si>
  <si>
    <t>Source: CoStar (multifamily-national-supply-cycle.xlsx, Q2 2026). 2026 (ann.) = H1 2026 flows doubled. 2000 excluded (CoStar opening-stock artifact).</t>
  </si>
  <si>
    <t>Selected Estimates of U.S. Housing Shortage (Millions of Units)</t>
  </si>
  <si>
    <t>Organization</t>
  </si>
  <si>
    <t>Shortage Estimate (M units)</t>
  </si>
  <si>
    <t>Year of Estimate</t>
  </si>
  <si>
    <t>J.P. Morgan</t>
  </si>
  <si>
    <t>CBRE Investment Mgmt</t>
  </si>
  <si>
    <t>Realtor.com</t>
  </si>
  <si>
    <t>Moody's Analytics</t>
  </si>
  <si>
    <t>Goldman Sachs (midpoint)</t>
  </si>
  <si>
    <t>Freddie Mac</t>
  </si>
  <si>
    <t>Zillow Research</t>
  </si>
  <si>
    <t>NAR</t>
  </si>
  <si>
    <t>McKinsey</t>
  </si>
  <si>
    <t>Per multifamily-housing-shortage.html (CRE42). Goldman Sachs range is 3-4M, midpoint shown; CBRE IM and McKinsey approximate.</t>
  </si>
  <si>
    <t>Zillow 2026 update: deficit held steady at 4.7M - first time flat in years. Table is presented as a table in the case study (no chart).</t>
  </si>
  <si>
    <t>Austin vs. Boston — MSA-level comparison (CoStar, Q2 2026)</t>
  </si>
  <si>
    <t>Asking Rent</t>
  </si>
  <si>
    <t>Deliveries (units)</t>
  </si>
  <si>
    <t>Net Absorption (units)</t>
  </si>
  <si>
    <t>Data linked from the Austin Historical and Boston Historical tabs. Rent is per unit at MSA level and per SF at submarket/micromarket level.</t>
  </si>
  <si>
    <t>Under Constr % of Inventory computed as under-construction units / inventory units at year-end.</t>
  </si>
  <si>
    <t>North Austin vs. East Cambridge — submarket comparison (CoStar, Q2 2026)</t>
  </si>
  <si>
    <t>East Cambridge</t>
  </si>
  <si>
    <t>Data linked from the North Austin Historical and East Cambridge Historical tabs. Rent is per unit at MSA level and per SF at submarket/micromarket level.</t>
  </si>
  <si>
    <t>The Domain vs. Kendall Square — micromarket comparison (CoStar, Q2 2026)</t>
  </si>
  <si>
    <t>The Domain</t>
  </si>
  <si>
    <t>Data linked from the Domain Austin Historical and Kendall Sq MF Historical tabs. Rent is per unit at MSA level and per SF at submarket/micromarket level.</t>
  </si>
  <si>
    <t>Case Study Cash Flow — Austin — The Domain</t>
  </si>
  <si>
    <t>Guidance $33.0M  ·  $275/SF  ·  $220K/unit</t>
  </si>
  <si>
    <t>Purchase 1/1/2027 · 5-year hold · 100% equity · sale 12/31/2031 at Year-6 NOI ÷ exit cap</t>
  </si>
  <si>
    <t>INPUTS      —      blue figures are the ones you change</t>
  </si>
  <si>
    <t>Purchase Price per SF</t>
  </si>
  <si>
    <t>Market Rent, Year 1 (PSF/month)</t>
  </si>
  <si>
    <t>Exit Cap Rate</t>
  </si>
  <si>
    <t>Operating Margin (locked)*</t>
  </si>
  <si>
    <t>Rentable SF (locked)</t>
  </si>
  <si>
    <t>YEAR GRID</t>
  </si>
  <si>
    <t>Yr 1</t>
  </si>
  <si>
    <t>Yr 2</t>
  </si>
  <si>
    <t>Yr 3</t>
  </si>
  <si>
    <t>Yr 4</t>
  </si>
  <si>
    <t>Yr 5+</t>
  </si>
  <si>
    <t>Exit Yr</t>
  </si>
  <si>
    <t>Rent growth %</t>
  </si>
  <si>
    <t>—</t>
  </si>
  <si>
    <t>Rent PSF</t>
  </si>
  <si>
    <t>Free rent (months)</t>
  </si>
  <si>
    <t>Effective rent PSF</t>
  </si>
  <si>
    <t>NOI PSF (=eff. rent ×12 ×margin)</t>
  </si>
  <si>
    <t>CASH FLOW  (per SF)</t>
  </si>
  <si>
    <t>Close (1/1/27)</t>
  </si>
  <si>
    <t>Total</t>
  </si>
  <si>
    <t>Purchase</t>
  </si>
  <si>
    <t>NOI</t>
  </si>
  <si>
    <t>Sale @ exit cap (Yr-6 NOI ÷ cap)</t>
  </si>
  <si>
    <t>Total Cash Flow</t>
  </si>
  <si>
    <t>RESULTS</t>
  </si>
  <si>
    <t>5-Year IRR</t>
  </si>
  <si>
    <t>Gross Multiple</t>
  </si>
  <si>
    <t>Going-in Cap (Yr-1 NOI / price)</t>
  </si>
  <si>
    <t>Yr-2 Yield</t>
  </si>
  <si>
    <t>Exit Price per SF</t>
  </si>
  <si>
    <t>Exit Value (×120,000 SF)</t>
  </si>
  <si>
    <t>Purchase Price (×120,000 SF)</t>
  </si>
  <si>
    <t>*Operating margin covers all operating expenses, real estate taxes, management, insurance, and vacancy — deliberately simplified for class.</t>
  </si>
  <si>
    <t>The same 50% margin is applied to both markets for simplicity; in reality, properties in Boston typically operate at a higher margin,</t>
  </si>
  <si>
    <t>since operating costs do not scale with rent — high-rent markets keep more of each rent dollar as NOI.</t>
  </si>
  <si>
    <t>Effective rent = market rent × (1 − months free ÷ 12). Growth and free rent in Yr 5+ carry through the 2032 exit-year NOI.</t>
  </si>
  <si>
    <t>Rent growth applies from Year 2 (Year-1 revenue is set by the starting rent). Concessions represent economic softness, separate from</t>
  </si>
  <si>
    <t>physical vacancy inside the operating margin. IRR and multiple are gross (100% equity, no debt, no transaction costs).</t>
  </si>
  <si>
    <t>This tab mirrors the interactive decision widget on the case study page — identical inputs produce identical results.</t>
  </si>
  <si>
    <t>Case Study Cash Flow — Boston — East Cambridge / Kendall</t>
  </si>
  <si>
    <t>Guidance $77.0M  ·  $642/SF  ·  $513K/unit</t>
  </si>
  <si>
    <t>Tab</t>
  </si>
  <si>
    <t>Series / Metric</t>
  </si>
  <si>
    <t>Source Organization</t>
  </si>
  <si>
    <t>Source Type</t>
  </si>
  <si>
    <t>URL</t>
  </si>
  <si>
    <t>Update Cadence</t>
  </si>
  <si>
    <t>Last Verified</t>
  </si>
  <si>
    <t>Page(s)</t>
  </si>
  <si>
    <t>Notes / gotchas</t>
  </si>
  <si>
    <t>CoStar Group, Austin and Boston multifamily market, submarket and micromarket reports, exported 08.30 to 08.31.2026, data through Q2 2026. Inventory, deliveries, absorption, vacancy, asking rents, rent growth, construction pipeline, sale prices and cap rates. costar.com</t>
  </si>
  <si>
    <t>CoStar Group</t>
  </si>
  <si>
    <t>https://www.costar.com</t>
  </si>
  <si>
    <t>multifamily-case-study-austin-boston-h2-2026.html</t>
  </si>
  <si>
    <t>Parsed from the page Sources section; confirm organization and cadence</t>
  </si>
  <si>
    <t>U.S. Census Bureau, Vintage 2025 Population Estimates, metropolitan and county totals. census.gov</t>
  </si>
  <si>
    <t>U.S. Census Bureau</t>
  </si>
  <si>
    <t>https://www.census.gov/programs-surveys/popest.html</t>
  </si>
  <si>
    <t>U.S. Census Bureau, American Housing Survey 2023, housing units by structure type. census.gov</t>
  </si>
  <si>
    <t>https://www.census.gov/programs-surveys/ahs.html</t>
  </si>
  <si>
    <t>Federal Reserve Bank of St. Louis (FRED), ETOTALUSQ176N (total housing units), POPTHM (population), TTLHH (households), MSPUS (median sales price), MORTGAGE30US (30-year mortgage rate). fred.stlouisfed.org</t>
  </si>
  <si>
    <t>Federal Reserve Bank of St. Louis (FRED)</t>
  </si>
  <si>
    <t>https://fred.stlouisfed.org</t>
  </si>
  <si>
    <t>National Association of Realtors, Profile of Home Buyers and Sellers 2025. nar.realtor</t>
  </si>
  <si>
    <t>National Association of Realtors</t>
  </si>
  <si>
    <t>https://www.nar.realtor/research-and-statistics</t>
  </si>
  <si>
    <t>CDC National Center for Health Statistics, Births: Final Data for 2024, NVSR 75-02. cdc.gov/nchs</t>
  </si>
  <si>
    <t>CDC National Center for Health Statistics</t>
  </si>
  <si>
    <t>https://www.cdc.gov/nchs/products/nvsr.htm</t>
  </si>
  <si>
    <t>Zillow Research (2026) and Harvard Joint Center for Housing Studies, State of the Nation’s Housing 2026, for the shortage-estimate range. Quantifying the Structural U.S. Housing Shortage carries the full estimate table and methodology.</t>
  </si>
  <si>
    <t>multifamily-housing-shortage.html?section=multifamily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</si>
</sst>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0_);[Red]\(##,###,###,##0\)"/>
    <numFmt numFmtId="165" formatCode="#,##0.0%_);[Red]\-#,##0.0%"/>
    <numFmt numFmtId="166" formatCode="\$##,###,###,##0_);[Red]&quot;($&quot;##,###,###,##0\)"/>
    <numFmt numFmtId="167" formatCode="[&gt;=1000000000]\$0.0,,,\B;[&gt;=1000000]\$0,,\M;\$0"/>
    <numFmt numFmtId="168" formatCode="\$##,###,###,##0.00_);[Red]&quot;($&quot;##,###,###,##0.00\)"/>
    <numFmt numFmtId="169" formatCode="0.0"/>
    <numFmt numFmtId="170" formatCode="yyyy\-mm\-dd\ h:mm:ss"/>
    <numFmt numFmtId="171" formatCode="#,##0.0"/>
    <numFmt numFmtId="172" formatCode="\$#,##0"/>
    <numFmt numFmtId="173" formatCode="[$$-409]#,##0.00;[Red]\-[$$-409]#,##0.00"/>
    <numFmt numFmtId="174" formatCode="0.0%"/>
    <numFmt numFmtId="175" formatCode="\$#,##0.00"/>
    <numFmt numFmtId="176" formatCode="\$#,##0.00;[Red]&quot;($&quot;#,##0.00\)"/>
    <numFmt numFmtId="177" formatCode="0.00\x"/>
  </numFmts>
  <fonts count="27" x14ac:knownFonts="1">
    <font>
      <sz val="11"/>
      <color theme="1"/>
      <name val="Calibri"/>
      <family val="2"/>
      <charset val="1"/>
    </font>
    <font>
      <b/>
      <sz val="11"/>
      <name val="Calibri"/>
      <charset val="1"/>
    </font>
    <font>
      <sz val="11"/>
      <name val="Calibri"/>
      <charset val="1"/>
    </font>
    <font>
      <i/>
      <sz val="9"/>
      <color rgb="FF666666"/>
      <name val="Calibri"/>
      <charset val="1"/>
    </font>
    <font>
      <b/>
      <sz val="14"/>
      <color rgb="FF1F4E79"/>
      <name val="Arial"/>
      <charset val="1"/>
    </font>
    <font>
      <b/>
      <sz val="10"/>
      <name val="Arial"/>
      <charset val="1"/>
    </font>
    <font>
      <sz val="8"/>
      <color rgb="FF666666"/>
      <name val="Arial"/>
      <charset val="1"/>
    </font>
    <font>
      <b/>
      <sz val="10"/>
      <color rgb="FF1F4E79"/>
      <name val="Arial"/>
      <charset val="1"/>
    </font>
    <font>
      <sz val="10"/>
      <name val="Arial"/>
      <charset val="1"/>
    </font>
    <font>
      <i/>
      <sz val="9"/>
      <color rgb="FF666666"/>
      <name val="Arial"/>
      <charset val="1"/>
    </font>
    <font>
      <b/>
      <sz val="12"/>
      <name val="Calibri"/>
      <charset val="1"/>
    </font>
    <font>
      <i/>
      <sz val="10"/>
      <color rgb="FFC00000"/>
      <name val="Calibri"/>
      <charset val="1"/>
    </font>
    <font>
      <b/>
      <sz val="14"/>
      <color rgb="FFFFFFFF"/>
      <name val="Cambria"/>
      <charset val="1"/>
    </font>
    <font>
      <b/>
      <sz val="10.5"/>
      <color rgb="FF1F4E79"/>
      <name val="Cambria"/>
      <charset val="1"/>
    </font>
    <font>
      <i/>
      <sz val="9"/>
      <color rgb="FF666666"/>
      <name val="Cambria"/>
      <charset val="1"/>
    </font>
    <font>
      <sz val="11"/>
      <name val="Cambria"/>
      <charset val="1"/>
    </font>
    <font>
      <b/>
      <sz val="11"/>
      <color rgb="FF0000FF"/>
      <name val="Cambria"/>
      <charset val="1"/>
    </font>
    <font>
      <sz val="11"/>
      <color rgb="FF666666"/>
      <name val="Cambria"/>
      <charset val="1"/>
    </font>
    <font>
      <b/>
      <sz val="10.5"/>
      <color rgb="FFFFFFFF"/>
      <name val="Cambria"/>
      <charset val="1"/>
    </font>
    <font>
      <sz val="9"/>
      <color rgb="FF666666"/>
      <name val="Cambria"/>
      <charset val="1"/>
    </font>
    <font>
      <b/>
      <sz val="11"/>
      <name val="Cambria"/>
      <charset val="1"/>
    </font>
    <font>
      <sz val="11"/>
      <color rgb="FFC00000"/>
      <name val="Cambria"/>
      <charset val="1"/>
    </font>
    <font>
      <b/>
      <sz val="18"/>
      <color rgb="FFC05621"/>
      <name val="Cambria"/>
      <charset val="1"/>
    </font>
    <font>
      <b/>
      <sz val="11"/>
      <color rgb="FF1F4E79"/>
      <name val="Cambria"/>
      <charset val="1"/>
    </font>
    <font>
      <i/>
      <sz val="8.5"/>
      <color rgb="FF7F7F7F"/>
      <name val="Cambria"/>
      <charset val="1"/>
    </font>
    <font>
      <b/>
      <sz val="18"/>
      <color rgb="FF2C6FBB"/>
      <name val="Cambria"/>
      <charset val="1"/>
    </font>
    <font>
      <b/>
      <sz val="10"/>
      <name val="Arial"/>
    </font>
  </fonts>
  <fills count="10">
    <fill>
      <patternFill patternType="none"/>
    </fill>
    <fill>
      <patternFill patternType="gray125"/>
    </fill>
    <fill>
      <patternFill patternType="solid">
        <fgColor rgb="FFEAEAEA"/>
        <bgColor rgb="FFEAF0F6"/>
      </patternFill>
    </fill>
    <fill>
      <patternFill patternType="solid">
        <fgColor rgb="FFF5F5F5"/>
        <bgColor rgb="FFF7FAFC"/>
      </patternFill>
    </fill>
    <fill>
      <patternFill patternType="solid">
        <fgColor rgb="FFE3EDF8"/>
        <bgColor rgb="FFEAF0F6"/>
      </patternFill>
    </fill>
    <fill>
      <patternFill patternType="solid">
        <fgColor rgb="FFF7E8DE"/>
        <bgColor rgb="FFEAEAEA"/>
      </patternFill>
    </fill>
    <fill>
      <patternFill patternType="solid">
        <fgColor rgb="FF1F4E79"/>
        <bgColor rgb="FF175E74"/>
      </patternFill>
    </fill>
    <fill>
      <patternFill patternType="solid">
        <fgColor rgb="FFEAF0F6"/>
        <bgColor rgb="FFE3EDF8"/>
      </patternFill>
    </fill>
    <fill>
      <patternFill patternType="solid">
        <fgColor rgb="FFFFF2CC"/>
        <bgColor rgb="FFF7E8DE"/>
      </patternFill>
    </fill>
    <fill>
      <patternFill patternType="solid">
        <fgColor rgb="FFF7FAFC"/>
        <bgColor rgb="FFF5F5F5"/>
      </patternFill>
    </fill>
  </fills>
  <borders count="12">
    <border>
      <left/>
      <right/>
      <top/>
      <bottom/>
      <diagonal/>
    </border>
    <border>
      <left/>
      <right/>
      <top/>
      <bottom style="medium">
        <color rgb="FF1F4E79"/>
      </bottom>
      <diagonal/>
    </border>
    <border>
      <left style="thin">
        <color rgb="FFD9C48A"/>
      </left>
      <right style="thin">
        <color rgb="FFD9C48A"/>
      </right>
      <top style="thin">
        <color rgb="FFD9C48A"/>
      </top>
      <bottom style="thin">
        <color rgb="FFD9C48A"/>
      </bottom>
      <diagonal/>
    </border>
    <border>
      <left style="thin">
        <color rgb="FFFFFFFF"/>
      </left>
      <right style="thin">
        <color rgb="FFFFFFFF"/>
      </right>
      <top/>
      <bottom/>
      <diagonal/>
    </border>
    <border>
      <left/>
      <right/>
      <top style="thin">
        <color rgb="FFD6DEE7"/>
      </top>
      <bottom/>
      <diagonal/>
    </border>
    <border>
      <left/>
      <right/>
      <top style="thin">
        <color rgb="FFD6DEE7"/>
      </top>
      <bottom style="double">
        <color rgb="FF1F4E79"/>
      </bottom>
      <diagonal/>
    </border>
    <border>
      <left style="medium">
        <color rgb="FF1F4E79"/>
      </left>
      <right/>
      <top style="medium">
        <color rgb="FF1F4E79"/>
      </top>
      <bottom/>
      <diagonal/>
    </border>
    <border>
      <left/>
      <right style="medium">
        <color rgb="FF1F4E79"/>
      </right>
      <top style="medium">
        <color rgb="FF1F4E79"/>
      </top>
      <bottom/>
      <diagonal/>
    </border>
    <border>
      <left style="medium">
        <color rgb="FF1F4E79"/>
      </left>
      <right/>
      <top/>
      <bottom/>
      <diagonal/>
    </border>
    <border>
      <left/>
      <right style="medium">
        <color rgb="FF1F4E79"/>
      </right>
      <top/>
      <bottom/>
      <diagonal/>
    </border>
    <border>
      <left style="medium">
        <color rgb="FF1F4E79"/>
      </left>
      <right/>
      <top/>
      <bottom style="medium">
        <color rgb="FF1F4E79"/>
      </bottom>
      <diagonal/>
    </border>
    <border>
      <left/>
      <right style="medium">
        <color rgb="FF1F4E79"/>
      </right>
      <top/>
      <bottom style="medium">
        <color rgb="FF1F4E79"/>
      </bottom>
      <diagonal/>
    </border>
  </borders>
  <cellStyleXfs count="1">
    <xf numFmtId="0" fontId="0" fillId="0" borderId="0"/>
  </cellStyleXfs>
  <cellXfs count="99">
    <xf numFmtId="0" fontId="0" fillId="0" borderId="0" xfId="0"/>
    <xf numFmtId="0" fontId="24" fillId="0" borderId="0" xfId="0" applyFont="1" applyAlignment="1">
      <alignment horizontal="left" vertical="top"/>
    </xf>
    <xf numFmtId="0" fontId="13" fillId="0" borderId="1" xfId="0" applyFont="1" applyBorder="1" applyAlignment="1">
      <alignment horizontal="left"/>
    </xf>
    <xf numFmtId="0" fontId="14" fillId="0" borderId="0" xfId="0" applyFont="1" applyAlignment="1">
      <alignment horizontal="left" vertical="center" indent="1"/>
    </xf>
    <xf numFmtId="0" fontId="13" fillId="7" borderId="0" xfId="0" applyFont="1" applyFill="1" applyAlignment="1">
      <alignment horizontal="left" vertical="center" indent="1"/>
    </xf>
    <xf numFmtId="0" fontId="12" fillId="6" borderId="0" xfId="0" applyFont="1" applyFill="1" applyAlignment="1">
      <alignment horizontal="left" vertical="center" indent="1"/>
    </xf>
    <xf numFmtId="0" fontId="1" fillId="2" borderId="0" xfId="0" applyFont="1" applyFill="1"/>
    <xf numFmtId="0" fontId="2" fillId="3" borderId="0" xfId="0" applyFont="1" applyFill="1"/>
    <xf numFmtId="164" fontId="2" fillId="3" borderId="0" xfId="0" applyNumberFormat="1" applyFont="1" applyFill="1"/>
    <xf numFmtId="165" fontId="2" fillId="3" borderId="0" xfId="0" applyNumberFormat="1" applyFont="1" applyFill="1"/>
    <xf numFmtId="166" fontId="2" fillId="3" borderId="0" xfId="0" applyNumberFormat="1" applyFont="1" applyFill="1"/>
    <xf numFmtId="0" fontId="2" fillId="0" borderId="0" xfId="0" applyFont="1"/>
    <xf numFmtId="164" fontId="2" fillId="0" borderId="0" xfId="0" applyNumberFormat="1" applyFont="1"/>
    <xf numFmtId="165" fontId="2" fillId="0" borderId="0" xfId="0" applyNumberFormat="1" applyFont="1"/>
    <xf numFmtId="166" fontId="2" fillId="0" borderId="0" xfId="0" applyNumberFormat="1"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167" fontId="8" fillId="0" borderId="0" xfId="0" applyNumberFormat="1" applyFont="1"/>
    <xf numFmtId="165" fontId="8" fillId="0" borderId="0" xfId="0" applyNumberFormat="1" applyFont="1"/>
    <xf numFmtId="166" fontId="8" fillId="0" borderId="0" xfId="0" applyNumberFormat="1" applyFont="1"/>
    <xf numFmtId="164" fontId="8" fillId="0" borderId="0" xfId="0" applyNumberFormat="1" applyFont="1"/>
    <xf numFmtId="0" fontId="8" fillId="0" borderId="0" xfId="0" applyFont="1" applyAlignment="1">
      <alignment horizontal="right"/>
    </xf>
    <xf numFmtId="0" fontId="9" fillId="0" borderId="0" xfId="0" applyFont="1"/>
    <xf numFmtId="168" fontId="2" fillId="3" borderId="0" xfId="0" applyNumberFormat="1" applyFont="1" applyFill="1"/>
    <xf numFmtId="168" fontId="2" fillId="0" borderId="0" xfId="0" applyNumberFormat="1" applyFont="1"/>
    <xf numFmtId="169" fontId="2" fillId="3" borderId="0" xfId="0" applyNumberFormat="1" applyFont="1" applyFill="1"/>
    <xf numFmtId="170" fontId="2" fillId="3" borderId="0" xfId="0" applyNumberFormat="1" applyFont="1" applyFill="1"/>
    <xf numFmtId="170" fontId="2" fillId="0" borderId="0" xfId="0" applyNumberFormat="1" applyFont="1"/>
    <xf numFmtId="169" fontId="2" fillId="0" borderId="0" xfId="0" applyNumberFormat="1" applyFont="1"/>
    <xf numFmtId="167" fontId="2" fillId="3" borderId="0" xfId="0" applyNumberFormat="1" applyFont="1" applyFill="1"/>
    <xf numFmtId="167" fontId="2" fillId="0" borderId="0" xfId="0" applyNumberFormat="1" applyFont="1"/>
    <xf numFmtId="0" fontId="10" fillId="0" borderId="0" xfId="0" applyFont="1"/>
    <xf numFmtId="0" fontId="11" fillId="0" borderId="0" xfId="0" applyFont="1"/>
    <xf numFmtId="3" fontId="1" fillId="2" borderId="0" xfId="0" applyNumberFormat="1" applyFont="1" applyFill="1"/>
    <xf numFmtId="0" fontId="1" fillId="2" borderId="0" xfId="0" applyFont="1" applyFill="1" applyAlignment="1">
      <alignment wrapText="1"/>
    </xf>
    <xf numFmtId="0" fontId="2" fillId="2" borderId="0" xfId="0" applyFont="1" applyFill="1"/>
    <xf numFmtId="3" fontId="2" fillId="2" borderId="0" xfId="0" applyNumberFormat="1" applyFont="1" applyFill="1"/>
    <xf numFmtId="165" fontId="2" fillId="2" borderId="0" xfId="0" applyNumberFormat="1" applyFont="1" applyFill="1"/>
    <xf numFmtId="3" fontId="2" fillId="0" borderId="0" xfId="0" applyNumberFormat="1" applyFont="1"/>
    <xf numFmtId="0" fontId="1" fillId="4" borderId="0" xfId="0" applyFont="1" applyFill="1"/>
    <xf numFmtId="3" fontId="1" fillId="4" borderId="0" xfId="0" applyNumberFormat="1" applyFont="1" applyFill="1"/>
    <xf numFmtId="165" fontId="1" fillId="4" borderId="0" xfId="0" applyNumberFormat="1" applyFont="1" applyFill="1"/>
    <xf numFmtId="0" fontId="1" fillId="5" borderId="0" xfId="0" applyFont="1" applyFill="1"/>
    <xf numFmtId="3" fontId="1" fillId="5" borderId="0" xfId="0" applyNumberFormat="1" applyFont="1" applyFill="1"/>
    <xf numFmtId="165" fontId="1" fillId="5" borderId="0" xfId="0" applyNumberFormat="1" applyFont="1" applyFill="1"/>
    <xf numFmtId="171" fontId="1" fillId="2" borderId="0" xfId="0" applyNumberFormat="1" applyFont="1" applyFill="1"/>
    <xf numFmtId="171" fontId="2" fillId="0" borderId="0" xfId="0" applyNumberFormat="1" applyFont="1"/>
    <xf numFmtId="164" fontId="1" fillId="3" borderId="0" xfId="0" applyNumberFormat="1" applyFont="1" applyFill="1"/>
    <xf numFmtId="164" fontId="1" fillId="4" borderId="0" xfId="0" applyNumberFormat="1" applyFont="1" applyFill="1"/>
    <xf numFmtId="164" fontId="1" fillId="5" borderId="0" xfId="0" applyNumberFormat="1" applyFont="1" applyFill="1"/>
    <xf numFmtId="1" fontId="2" fillId="0" borderId="0" xfId="0" applyNumberFormat="1" applyFont="1"/>
    <xf numFmtId="172" fontId="2" fillId="0" borderId="0" xfId="0" applyNumberFormat="1" applyFont="1"/>
    <xf numFmtId="2" fontId="2" fillId="0" borderId="0" xfId="0" applyNumberFormat="1" applyFont="1"/>
    <xf numFmtId="173" fontId="2" fillId="0" borderId="0" xfId="0" applyNumberFormat="1" applyFont="1"/>
    <xf numFmtId="0" fontId="1" fillId="0" borderId="0" xfId="0" applyFont="1"/>
    <xf numFmtId="174" fontId="2" fillId="0" borderId="0" xfId="0" applyNumberFormat="1" applyFont="1"/>
    <xf numFmtId="175" fontId="2" fillId="0" borderId="0" xfId="0" applyNumberFormat="1" applyFont="1"/>
    <xf numFmtId="0" fontId="15" fillId="0" borderId="0" xfId="0" applyFont="1" applyAlignment="1">
      <alignment horizontal="left" vertical="center" indent="1"/>
    </xf>
    <xf numFmtId="172" fontId="16" fillId="8" borderId="2" xfId="0" applyNumberFormat="1" applyFont="1" applyFill="1" applyBorder="1" applyAlignment="1">
      <alignment horizontal="center" vertical="center"/>
    </xf>
    <xf numFmtId="175" fontId="16" fillId="8" borderId="2" xfId="0" applyNumberFormat="1" applyFont="1" applyFill="1" applyBorder="1" applyAlignment="1">
      <alignment horizontal="center" vertical="center"/>
    </xf>
    <xf numFmtId="10" fontId="16" fillId="8" borderId="2" xfId="0" applyNumberFormat="1" applyFont="1" applyFill="1" applyBorder="1" applyAlignment="1">
      <alignment horizontal="center" vertical="center"/>
    </xf>
    <xf numFmtId="174" fontId="17" fillId="0" borderId="0" xfId="0" applyNumberFormat="1" applyFont="1" applyAlignment="1">
      <alignment horizontal="center" vertical="center"/>
    </xf>
    <xf numFmtId="3" fontId="17" fillId="0" borderId="0" xfId="0" applyNumberFormat="1" applyFont="1" applyAlignment="1">
      <alignment horizontal="center" vertical="center"/>
    </xf>
    <xf numFmtId="0" fontId="1" fillId="0" borderId="0" xfId="0" applyFont="1" applyAlignment="1">
      <alignment horizontal="center"/>
    </xf>
    <xf numFmtId="0" fontId="18" fillId="6" borderId="3" xfId="0" applyFont="1" applyFill="1" applyBorder="1" applyAlignment="1">
      <alignment horizontal="center" vertical="center"/>
    </xf>
    <xf numFmtId="0" fontId="3" fillId="0" borderId="0" xfId="0" applyFont="1" applyAlignment="1">
      <alignment horizontal="center"/>
    </xf>
    <xf numFmtId="1" fontId="19" fillId="0" borderId="0" xfId="0" applyNumberFormat="1" applyFont="1" applyAlignment="1">
      <alignment horizontal="center" vertical="center"/>
    </xf>
    <xf numFmtId="0" fontId="17" fillId="0" borderId="0" xfId="0" applyFont="1" applyAlignment="1">
      <alignment horizontal="center" vertical="center"/>
    </xf>
    <xf numFmtId="10" fontId="15" fillId="0" borderId="0" xfId="0" applyNumberFormat="1" applyFont="1" applyAlignment="1">
      <alignment horizontal="center" vertical="center"/>
    </xf>
    <xf numFmtId="175" fontId="15" fillId="0" borderId="0" xfId="0" applyNumberFormat="1" applyFont="1" applyAlignment="1">
      <alignment horizontal="center" vertical="center"/>
    </xf>
    <xf numFmtId="2" fontId="16" fillId="8" borderId="2" xfId="0" applyNumberFormat="1" applyFont="1" applyFill="1" applyBorder="1" applyAlignment="1">
      <alignment horizontal="center" vertical="center"/>
    </xf>
    <xf numFmtId="2" fontId="15" fillId="0" borderId="0" xfId="0" applyNumberFormat="1" applyFont="1" applyAlignment="1">
      <alignment horizontal="center" vertical="center"/>
    </xf>
    <xf numFmtId="0" fontId="20" fillId="0" borderId="4" xfId="0" applyFont="1" applyBorder="1" applyAlignment="1">
      <alignment horizontal="left" vertical="center" indent="1"/>
    </xf>
    <xf numFmtId="175" fontId="20" fillId="0" borderId="4" xfId="0" applyNumberFormat="1" applyFont="1" applyBorder="1" applyAlignment="1">
      <alignment horizontal="center" vertical="center"/>
    </xf>
    <xf numFmtId="0" fontId="20" fillId="9" borderId="0" xfId="0" applyFont="1" applyFill="1" applyAlignment="1">
      <alignment horizontal="left" vertical="center" indent="1"/>
    </xf>
    <xf numFmtId="175" fontId="20" fillId="9" borderId="0" xfId="0" applyNumberFormat="1" applyFont="1" applyFill="1" applyAlignment="1">
      <alignment horizontal="center" vertical="center"/>
    </xf>
    <xf numFmtId="1" fontId="18" fillId="6" borderId="3" xfId="0" applyNumberFormat="1" applyFont="1" applyFill="1" applyBorder="1" applyAlignment="1">
      <alignment horizontal="center" vertical="center"/>
    </xf>
    <xf numFmtId="176" fontId="21" fillId="0" borderId="0" xfId="0" applyNumberFormat="1" applyFont="1" applyAlignment="1">
      <alignment horizontal="center" vertical="center"/>
    </xf>
    <xf numFmtId="0" fontId="21" fillId="0" borderId="0" xfId="0" applyFont="1" applyAlignment="1">
      <alignment horizontal="center" vertical="center"/>
    </xf>
    <xf numFmtId="0" fontId="15" fillId="0" borderId="0" xfId="0" applyFont="1" applyAlignment="1">
      <alignment horizontal="center" vertical="center"/>
    </xf>
    <xf numFmtId="176" fontId="15" fillId="0" borderId="0" xfId="0" applyNumberFormat="1" applyFont="1" applyAlignment="1">
      <alignment horizontal="center" vertical="center"/>
    </xf>
    <xf numFmtId="0" fontId="20" fillId="0" borderId="5" xfId="0" applyFont="1" applyBorder="1" applyAlignment="1">
      <alignment horizontal="left" vertical="center" indent="1"/>
    </xf>
    <xf numFmtId="176" fontId="20" fillId="0" borderId="5" xfId="0" applyNumberFormat="1" applyFont="1" applyBorder="1" applyAlignment="1">
      <alignment horizontal="center" vertical="center"/>
    </xf>
    <xf numFmtId="0" fontId="20" fillId="9" borderId="6" xfId="0" applyFont="1" applyFill="1" applyBorder="1" applyAlignment="1">
      <alignment horizontal="left" vertical="center" indent="1"/>
    </xf>
    <xf numFmtId="174" fontId="22" fillId="9" borderId="7" xfId="0" applyNumberFormat="1" applyFont="1" applyFill="1" applyBorder="1" applyAlignment="1">
      <alignment horizontal="left" vertical="center" indent="1"/>
    </xf>
    <xf numFmtId="0" fontId="20" fillId="9" borderId="8" xfId="0" applyFont="1" applyFill="1" applyBorder="1" applyAlignment="1">
      <alignment horizontal="left" vertical="center" indent="1"/>
    </xf>
    <xf numFmtId="177" fontId="22" fillId="9" borderId="9" xfId="0" applyNumberFormat="1" applyFont="1" applyFill="1" applyBorder="1" applyAlignment="1">
      <alignment horizontal="left" vertical="center" indent="1"/>
    </xf>
    <xf numFmtId="10" fontId="23" fillId="9" borderId="9" xfId="0" applyNumberFormat="1" applyFont="1" applyFill="1" applyBorder="1" applyAlignment="1">
      <alignment horizontal="left" vertical="center" indent="1"/>
    </xf>
    <xf numFmtId="172" fontId="23" fillId="9" borderId="9" xfId="0" applyNumberFormat="1" applyFont="1" applyFill="1" applyBorder="1" applyAlignment="1">
      <alignment horizontal="left" vertical="center" indent="1"/>
    </xf>
    <xf numFmtId="0" fontId="20" fillId="9" borderId="10" xfId="0" applyFont="1" applyFill="1" applyBorder="1" applyAlignment="1">
      <alignment horizontal="left" vertical="center" indent="1"/>
    </xf>
    <xf numFmtId="172" fontId="23" fillId="9" borderId="11" xfId="0" applyNumberFormat="1" applyFont="1" applyFill="1" applyBorder="1" applyAlignment="1">
      <alignment horizontal="left" vertical="center" indent="1"/>
    </xf>
    <xf numFmtId="174" fontId="25" fillId="9" borderId="7" xfId="0" applyNumberFormat="1" applyFont="1" applyFill="1" applyBorder="1" applyAlignment="1">
      <alignment horizontal="left" vertical="center" indent="1"/>
    </xf>
    <xf numFmtId="177" fontId="25" fillId="9" borderId="9" xfId="0" applyNumberFormat="1" applyFont="1" applyFill="1" applyBorder="1" applyAlignment="1">
      <alignment horizontal="left" vertical="center" indent="1"/>
    </xf>
    <xf numFmtId="0" fontId="26"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548235"/>
      <rgbColor rgb="FF800080"/>
      <rgbColor rgb="FF175E74"/>
      <rgbColor rgb="FFB3B3B3"/>
      <rgbColor rgb="FF7F7F7F"/>
      <rgbColor rgb="FF9999FF"/>
      <rgbColor rgb="FF993366"/>
      <rgbColor rgb="FFFFF2CC"/>
      <rgbColor rgb="FFE3EDF8"/>
      <rgbColor rgb="FF660066"/>
      <rgbColor rgb="FFFF8080"/>
      <rgbColor rgb="FF0066CC"/>
      <rgbColor rgb="FFD6DEE7"/>
      <rgbColor rgb="FF000080"/>
      <rgbColor rgb="FFFF00FF"/>
      <rgbColor rgb="FFFFFF00"/>
      <rgbColor rgb="FF00FFFF"/>
      <rgbColor rgb="FF800080"/>
      <rgbColor rgb="FF800000"/>
      <rgbColor rgb="FF31708F"/>
      <rgbColor rgb="FF0000FF"/>
      <rgbColor rgb="FF00CCFF"/>
      <rgbColor rgb="FFEAF0F6"/>
      <rgbColor rgb="FFEAEAEA"/>
      <rgbColor rgb="FFF7E8DE"/>
      <rgbColor rgb="FFD9D9D9"/>
      <rgbColor rgb="FFF5F5F5"/>
      <rgbColor rgb="FFF7FAFC"/>
      <rgbColor rgb="FFD9C48A"/>
      <rgbColor rgb="FF2C6FBB"/>
      <rgbColor rgb="FF33B1E1"/>
      <rgbColor rgb="FF7CB342"/>
      <rgbColor rgb="FFFFCC00"/>
      <rgbColor rgb="FFE8973D"/>
      <rgbColor rgb="FFED7D31"/>
      <rgbColor rgb="FF666666"/>
      <rgbColor rgb="FF969696"/>
      <rgbColor rgb="FF003366"/>
      <rgbColor rgb="FF4F81BD"/>
      <rgbColor rgb="FF003300"/>
      <rgbColor rgb="FF333300"/>
      <rgbColor rgb="FFC05621"/>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Net Absorption, Net Deliveries &amp; Vacancy</a:t>
            </a:r>
          </a:p>
        </c:rich>
      </c:tx>
      <c:overlay val="0"/>
      <c:spPr>
        <a:noFill/>
        <a:ln w="0">
          <a:noFill/>
        </a:ln>
      </c:spPr>
    </c:title>
    <c:autoTitleDeleted val="0"/>
    <c:plotArea>
      <c:layout/>
      <c:barChart>
        <c:barDir val="col"/>
        <c:grouping val="clustered"/>
        <c:varyColors val="0"/>
        <c:ser>
          <c:idx val="0"/>
          <c:order val="0"/>
          <c:tx>
            <c:strRef>
              <c:f>'Boston Historical'!$J$1</c:f>
              <c:strCache>
                <c:ptCount val="1"/>
                <c:pt idx="0">
                  <c:v>12 Mo Absorp Units</c:v>
                </c:pt>
              </c:strCache>
            </c:strRef>
          </c:tx>
          <c:spPr>
            <a:solidFill>
              <a:srgbClr val="E8973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'Boston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'Boston Historical'!$J$2:$J$23</c:f>
              <c:numCache>
                <c:formatCode>##,###,###,##0_);[Red]\(##,###,###,##0\)</c:formatCode>
                <c:ptCount val="22"/>
                <c:pt idx="0">
                  <c:v>3095</c:v>
                </c:pt>
                <c:pt idx="1">
                  <c:v>6177</c:v>
                </c:pt>
                <c:pt idx="2">
                  <c:v>3793</c:v>
                </c:pt>
                <c:pt idx="3">
                  <c:v>3879</c:v>
                </c:pt>
                <c:pt idx="4">
                  <c:v>2818</c:v>
                </c:pt>
                <c:pt idx="5">
                  <c:v>2232</c:v>
                </c:pt>
                <c:pt idx="6">
                  <c:v>568</c:v>
                </c:pt>
                <c:pt idx="7">
                  <c:v>2295</c:v>
                </c:pt>
                <c:pt idx="8">
                  <c:v>3014</c:v>
                </c:pt>
                <c:pt idx="9">
                  <c:v>5294</c:v>
                </c:pt>
                <c:pt idx="10">
                  <c:v>6769</c:v>
                </c:pt>
                <c:pt idx="11">
                  <c:v>7364</c:v>
                </c:pt>
                <c:pt idx="12">
                  <c:v>6921</c:v>
                </c:pt>
                <c:pt idx="13">
                  <c:v>9330</c:v>
                </c:pt>
                <c:pt idx="14">
                  <c:v>7509</c:v>
                </c:pt>
                <c:pt idx="15">
                  <c:v>4491</c:v>
                </c:pt>
                <c:pt idx="16">
                  <c:v>17179</c:v>
                </c:pt>
                <c:pt idx="17">
                  <c:v>4998</c:v>
                </c:pt>
                <c:pt idx="18">
                  <c:v>6903</c:v>
                </c:pt>
                <c:pt idx="19">
                  <c:v>6568</c:v>
                </c:pt>
                <c:pt idx="20">
                  <c:v>6372</c:v>
                </c:pt>
                <c:pt idx="21">
                  <c:v>8855</c:v>
                </c:pt>
              </c:numCache>
            </c:numRef>
          </c:val>
          <c:extLst>
            <c:ext xmlns:c16="http://schemas.microsoft.com/office/drawing/2014/chart" uri="{C3380CC4-5D6E-409C-BE32-E72D297353CC}">
              <c16:uniqueId val="{00000000-D5CD-418C-8464-A46A0D8BD40A}"/>
            </c:ext>
          </c:extLst>
        </c:ser>
        <c:ser>
          <c:idx val="1"/>
          <c:order val="1"/>
          <c:tx>
            <c:strRef>
              <c:f>'Boston Historical'!$I$1</c:f>
              <c:strCache>
                <c:ptCount val="1"/>
                <c:pt idx="0">
                  <c:v>Net Delivered Units 12 Mo</c:v>
                </c:pt>
              </c:strCache>
            </c:strRef>
          </c:tx>
          <c:spPr>
            <a:solidFill>
              <a:srgbClr val="31708F"/>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'Boston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'Boston Historical'!$I$2:$I$23</c:f>
              <c:numCache>
                <c:formatCode>##,###,###,##0_);[Red]\(##,###,###,##0\)</c:formatCode>
                <c:ptCount val="22"/>
                <c:pt idx="0">
                  <c:v>3260</c:v>
                </c:pt>
                <c:pt idx="1">
                  <c:v>6872</c:v>
                </c:pt>
                <c:pt idx="2">
                  <c:v>3729</c:v>
                </c:pt>
                <c:pt idx="3">
                  <c:v>4477</c:v>
                </c:pt>
                <c:pt idx="4">
                  <c:v>2770</c:v>
                </c:pt>
                <c:pt idx="5">
                  <c:v>1265</c:v>
                </c:pt>
                <c:pt idx="6">
                  <c:v>272</c:v>
                </c:pt>
                <c:pt idx="7">
                  <c:v>2409</c:v>
                </c:pt>
                <c:pt idx="8">
                  <c:v>4178</c:v>
                </c:pt>
                <c:pt idx="9">
                  <c:v>5249</c:v>
                </c:pt>
                <c:pt idx="10">
                  <c:v>9032</c:v>
                </c:pt>
                <c:pt idx="11">
                  <c:v>6423</c:v>
                </c:pt>
                <c:pt idx="12">
                  <c:v>9095</c:v>
                </c:pt>
                <c:pt idx="13">
                  <c:v>8206</c:v>
                </c:pt>
                <c:pt idx="14">
                  <c:v>8290</c:v>
                </c:pt>
                <c:pt idx="15">
                  <c:v>11869</c:v>
                </c:pt>
                <c:pt idx="16">
                  <c:v>8146</c:v>
                </c:pt>
                <c:pt idx="17">
                  <c:v>6738</c:v>
                </c:pt>
                <c:pt idx="18">
                  <c:v>8774</c:v>
                </c:pt>
                <c:pt idx="19">
                  <c:v>7528</c:v>
                </c:pt>
                <c:pt idx="20">
                  <c:v>9456</c:v>
                </c:pt>
                <c:pt idx="21">
                  <c:v>7683</c:v>
                </c:pt>
              </c:numCache>
            </c:numRef>
          </c:val>
          <c:extLst>
            <c:ext xmlns:c16="http://schemas.microsoft.com/office/drawing/2014/chart" uri="{C3380CC4-5D6E-409C-BE32-E72D297353CC}">
              <c16:uniqueId val="{00000001-D5CD-418C-8464-A46A0D8BD40A}"/>
            </c:ext>
          </c:extLst>
        </c:ser>
        <c:dLbls>
          <c:showLegendKey val="0"/>
          <c:showVal val="0"/>
          <c:showCatName val="0"/>
          <c:showSerName val="0"/>
          <c:showPercent val="0"/>
          <c:showBubbleSize val="0"/>
        </c:dLbls>
        <c:gapWidth val="40"/>
        <c:axId val="88004861"/>
        <c:axId val="97589176"/>
      </c:barChart>
      <c:lineChart>
        <c:grouping val="standard"/>
        <c:varyColors val="0"/>
        <c:ser>
          <c:idx val="2"/>
          <c:order val="2"/>
          <c:tx>
            <c:strRef>
              <c:f>'Boston Historical'!$C$1</c:f>
              <c:strCache>
                <c:ptCount val="1"/>
                <c:pt idx="0">
                  <c:v>Vacancy Rate</c:v>
                </c:pt>
              </c:strCache>
            </c:strRef>
          </c:tx>
          <c:spPr>
            <a:ln w="28080">
              <a:solidFill>
                <a:srgbClr val="7CB342"/>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'Boston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'Boston Historical'!$C$2:$C$23</c:f>
              <c:numCache>
                <c:formatCode>#,##0.0%_);[Red]\-#,##0.0%</c:formatCode>
                <c:ptCount val="22"/>
                <c:pt idx="0">
                  <c:v>5.1141388212731398E-2</c:v>
                </c:pt>
                <c:pt idx="1">
                  <c:v>5.3039602868174301E-2</c:v>
                </c:pt>
                <c:pt idx="2">
                  <c:v>5.1633173483477998E-2</c:v>
                </c:pt>
                <c:pt idx="3">
                  <c:v>5.3582037330322699E-2</c:v>
                </c:pt>
                <c:pt idx="4">
                  <c:v>5.2638248947647702E-2</c:v>
                </c:pt>
                <c:pt idx="5">
                  <c:v>4.7370777665161699E-2</c:v>
                </c:pt>
                <c:pt idx="6">
                  <c:v>4.5796852667845799E-2</c:v>
                </c:pt>
                <c:pt idx="7">
                  <c:v>4.5818248289443801E-2</c:v>
                </c:pt>
                <c:pt idx="8">
                  <c:v>5.0639615158273699E-2</c:v>
                </c:pt>
                <c:pt idx="9">
                  <c:v>4.9240086859280302E-2</c:v>
                </c:pt>
                <c:pt idx="10">
                  <c:v>5.7684126118968698E-2</c:v>
                </c:pt>
                <c:pt idx="11">
                  <c:v>5.1851339736314402E-2</c:v>
                </c:pt>
                <c:pt idx="12">
                  <c:v>5.9263471716980202E-2</c:v>
                </c:pt>
                <c:pt idx="13">
                  <c:v>5.26510015902222E-2</c:v>
                </c:pt>
                <c:pt idx="14">
                  <c:v>5.41272083796095E-2</c:v>
                </c:pt>
                <c:pt idx="15">
                  <c:v>8.0216155809020195E-2</c:v>
                </c:pt>
                <c:pt idx="16">
                  <c:v>4.4383977239698599E-2</c:v>
                </c:pt>
                <c:pt idx="17">
                  <c:v>4.97061221374046E-2</c:v>
                </c:pt>
                <c:pt idx="18">
                  <c:v>5.4888889789131798E-2</c:v>
                </c:pt>
                <c:pt idx="19">
                  <c:v>5.6826935985339798E-2</c:v>
                </c:pt>
                <c:pt idx="20">
                  <c:v>6.5398189511330904E-2</c:v>
                </c:pt>
                <c:pt idx="21">
                  <c:v>5.7313590483531997E-2</c:v>
                </c:pt>
              </c:numCache>
            </c:numRef>
          </c:val>
          <c:smooth val="0"/>
          <c:extLst>
            <c:ext xmlns:c16="http://schemas.microsoft.com/office/drawing/2014/chart" uri="{C3380CC4-5D6E-409C-BE32-E72D297353CC}">
              <c16:uniqueId val="{00000002-D5CD-418C-8464-A46A0D8BD40A}"/>
            </c:ext>
          </c:extLst>
        </c:ser>
        <c:dLbls>
          <c:showLegendKey val="0"/>
          <c:showVal val="0"/>
          <c:showCatName val="0"/>
          <c:showSerName val="0"/>
          <c:showPercent val="0"/>
          <c:showBubbleSize val="0"/>
        </c:dLbls>
        <c:hiLowLines>
          <c:spPr>
            <a:ln w="0">
              <a:noFill/>
            </a:ln>
          </c:spPr>
        </c:hiLowLines>
        <c:marker val="1"/>
        <c:smooth val="0"/>
        <c:axId val="92114455"/>
        <c:axId val="84107750"/>
      </c:lineChart>
      <c:catAx>
        <c:axId val="88004861"/>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7589176"/>
        <c:crosses val="autoZero"/>
        <c:auto val="1"/>
        <c:lblAlgn val="ctr"/>
        <c:lblOffset val="100"/>
        <c:noMultiLvlLbl val="0"/>
      </c:catAx>
      <c:valAx>
        <c:axId val="97589176"/>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Units</a:t>
                </a:r>
              </a:p>
            </c:rich>
          </c:tx>
          <c:overlay val="0"/>
          <c:spPr>
            <a:noFill/>
            <a:ln w="0">
              <a:noFill/>
            </a:ln>
          </c:spPr>
        </c:title>
        <c:numFmt formatCode="##,###,###,##0_);[Red]\(##,###,###,##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8004861"/>
        <c:crosses val="autoZero"/>
        <c:crossBetween val="between"/>
      </c:valAx>
      <c:catAx>
        <c:axId val="92114455"/>
        <c:scaling>
          <c:orientation val="minMax"/>
        </c:scaling>
        <c:delete val="1"/>
        <c:axPos val="b"/>
        <c:numFmt formatCode="General" sourceLinked="1"/>
        <c:majorTickMark val="none"/>
        <c:minorTickMark val="none"/>
        <c:tickLblPos val="nextTo"/>
        <c:crossAx val="84107750"/>
        <c:crosses val="autoZero"/>
        <c:auto val="1"/>
        <c:lblAlgn val="ctr"/>
        <c:lblOffset val="100"/>
        <c:noMultiLvlLbl val="0"/>
      </c:catAx>
      <c:valAx>
        <c:axId val="84107750"/>
        <c:scaling>
          <c:orientation val="minMax"/>
        </c:scaling>
        <c:delete val="0"/>
        <c:axPos val="r"/>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Vacancy Rate</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2114455"/>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Vacancy &amp; Market Asking Rent/Unit</a:t>
            </a:r>
          </a:p>
        </c:rich>
      </c:tx>
      <c:overlay val="0"/>
      <c:spPr>
        <a:noFill/>
        <a:ln w="0">
          <a:noFill/>
        </a:ln>
      </c:spPr>
    </c:title>
    <c:autoTitleDeleted val="0"/>
    <c:plotArea>
      <c:layout/>
      <c:lineChart>
        <c:grouping val="standard"/>
        <c:varyColors val="0"/>
        <c:ser>
          <c:idx val="0"/>
          <c:order val="0"/>
          <c:tx>
            <c:strRef>
              <c:f>'Boston Historical'!$C$1</c:f>
              <c:strCache>
                <c:ptCount val="1"/>
                <c:pt idx="0">
                  <c:v>Vacancy Rate</c:v>
                </c:pt>
              </c:strCache>
            </c:strRef>
          </c:tx>
          <c:spPr>
            <a:ln w="28080">
              <a:solidFill>
                <a:srgbClr val="E8973D"/>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'Boston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'Boston Historical'!$C$2:$C$23</c:f>
              <c:numCache>
                <c:formatCode>#,##0.0%_);[Red]\-#,##0.0%</c:formatCode>
                <c:ptCount val="22"/>
                <c:pt idx="0">
                  <c:v>5.1141388212731398E-2</c:v>
                </c:pt>
                <c:pt idx="1">
                  <c:v>5.3039602868174301E-2</c:v>
                </c:pt>
                <c:pt idx="2">
                  <c:v>5.1633173483477998E-2</c:v>
                </c:pt>
                <c:pt idx="3">
                  <c:v>5.3582037330322699E-2</c:v>
                </c:pt>
                <c:pt idx="4">
                  <c:v>5.2638248947647702E-2</c:v>
                </c:pt>
                <c:pt idx="5">
                  <c:v>4.7370777665161699E-2</c:v>
                </c:pt>
                <c:pt idx="6">
                  <c:v>4.5796852667845799E-2</c:v>
                </c:pt>
                <c:pt idx="7">
                  <c:v>4.5818248289443801E-2</c:v>
                </c:pt>
                <c:pt idx="8">
                  <c:v>5.0639615158273699E-2</c:v>
                </c:pt>
                <c:pt idx="9">
                  <c:v>4.9240086859280302E-2</c:v>
                </c:pt>
                <c:pt idx="10">
                  <c:v>5.7684126118968698E-2</c:v>
                </c:pt>
                <c:pt idx="11">
                  <c:v>5.1851339736314402E-2</c:v>
                </c:pt>
                <c:pt idx="12">
                  <c:v>5.9263471716980202E-2</c:v>
                </c:pt>
                <c:pt idx="13">
                  <c:v>5.26510015902222E-2</c:v>
                </c:pt>
                <c:pt idx="14">
                  <c:v>5.41272083796095E-2</c:v>
                </c:pt>
                <c:pt idx="15">
                  <c:v>8.0216155809020195E-2</c:v>
                </c:pt>
                <c:pt idx="16">
                  <c:v>4.4383977239698599E-2</c:v>
                </c:pt>
                <c:pt idx="17">
                  <c:v>4.97061221374046E-2</c:v>
                </c:pt>
                <c:pt idx="18">
                  <c:v>5.4888889789131798E-2</c:v>
                </c:pt>
                <c:pt idx="19">
                  <c:v>5.6826935985339798E-2</c:v>
                </c:pt>
                <c:pt idx="20">
                  <c:v>6.5398189511330904E-2</c:v>
                </c:pt>
                <c:pt idx="21">
                  <c:v>5.7313590483531997E-2</c:v>
                </c:pt>
              </c:numCache>
            </c:numRef>
          </c:val>
          <c:smooth val="0"/>
          <c:extLst>
            <c:ext xmlns:c16="http://schemas.microsoft.com/office/drawing/2014/chart" uri="{C3380CC4-5D6E-409C-BE32-E72D297353CC}">
              <c16:uniqueId val="{00000000-2244-409D-B3D3-54A3B86F69CF}"/>
            </c:ext>
          </c:extLst>
        </c:ser>
        <c:dLbls>
          <c:showLegendKey val="0"/>
          <c:showVal val="0"/>
          <c:showCatName val="0"/>
          <c:showSerName val="0"/>
          <c:showPercent val="0"/>
          <c:showBubbleSize val="0"/>
        </c:dLbls>
        <c:hiLowLines>
          <c:spPr>
            <a:ln w="0">
              <a:noFill/>
            </a:ln>
          </c:spPr>
        </c:hiLowLines>
        <c:marker val="1"/>
        <c:smooth val="0"/>
        <c:axId val="97453092"/>
        <c:axId val="32323334"/>
      </c:lineChart>
      <c:lineChart>
        <c:grouping val="standard"/>
        <c:varyColors val="0"/>
        <c:ser>
          <c:idx val="1"/>
          <c:order val="1"/>
          <c:tx>
            <c:strRef>
              <c:f>'Boston Historical'!$E$1</c:f>
              <c:strCache>
                <c:ptCount val="1"/>
                <c:pt idx="0">
                  <c:v>Market Asking Rent/Unit</c:v>
                </c:pt>
              </c:strCache>
            </c:strRef>
          </c:tx>
          <c:spPr>
            <a:ln w="28080">
              <a:solidFill>
                <a:srgbClr val="31708F"/>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'Boston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'Boston Historical'!$E$2:$E$23</c:f>
              <c:numCache>
                <c:formatCode>\$##,###,###,##0_);[Red]"($"##,###,###,##0\)</c:formatCode>
                <c:ptCount val="22"/>
                <c:pt idx="0">
                  <c:v>1872.5346854301299</c:v>
                </c:pt>
                <c:pt idx="1">
                  <c:v>1901.66904801597</c:v>
                </c:pt>
                <c:pt idx="2">
                  <c:v>1957.4388364594499</c:v>
                </c:pt>
                <c:pt idx="3">
                  <c:v>1992.10912055428</c:v>
                </c:pt>
                <c:pt idx="4">
                  <c:v>1911.1946783552</c:v>
                </c:pt>
                <c:pt idx="5">
                  <c:v>1948.69266769402</c:v>
                </c:pt>
                <c:pt idx="6">
                  <c:v>1979.58306327992</c:v>
                </c:pt>
                <c:pt idx="7">
                  <c:v>2018.1066118021099</c:v>
                </c:pt>
                <c:pt idx="8">
                  <c:v>2071.2780079613199</c:v>
                </c:pt>
                <c:pt idx="9">
                  <c:v>2129.87859591199</c:v>
                </c:pt>
                <c:pt idx="10">
                  <c:v>2219.0367611480901</c:v>
                </c:pt>
                <c:pt idx="11">
                  <c:v>2268.0644184127</c:v>
                </c:pt>
                <c:pt idx="12">
                  <c:v>2331.0244816804202</c:v>
                </c:pt>
                <c:pt idx="13">
                  <c:v>2402.29207242446</c:v>
                </c:pt>
                <c:pt idx="14">
                  <c:v>2474.22023753858</c:v>
                </c:pt>
                <c:pt idx="15">
                  <c:v>2431.0009277834502</c:v>
                </c:pt>
                <c:pt idx="16">
                  <c:v>2625.8692069486101</c:v>
                </c:pt>
                <c:pt idx="17">
                  <c:v>2748.4715215241699</c:v>
                </c:pt>
                <c:pt idx="18">
                  <c:v>2820.6793694327898</c:v>
                </c:pt>
                <c:pt idx="19">
                  <c:v>2890.4899266318598</c:v>
                </c:pt>
                <c:pt idx="20">
                  <c:v>2907.1152038478599</c:v>
                </c:pt>
                <c:pt idx="21">
                  <c:v>3015.6874142919301</c:v>
                </c:pt>
              </c:numCache>
            </c:numRef>
          </c:val>
          <c:smooth val="0"/>
          <c:extLst>
            <c:ext xmlns:c16="http://schemas.microsoft.com/office/drawing/2014/chart" uri="{C3380CC4-5D6E-409C-BE32-E72D297353CC}">
              <c16:uniqueId val="{00000001-2244-409D-B3D3-54A3B86F69CF}"/>
            </c:ext>
          </c:extLst>
        </c:ser>
        <c:dLbls>
          <c:showLegendKey val="0"/>
          <c:showVal val="0"/>
          <c:showCatName val="0"/>
          <c:showSerName val="0"/>
          <c:showPercent val="0"/>
          <c:showBubbleSize val="0"/>
        </c:dLbls>
        <c:hiLowLines>
          <c:spPr>
            <a:ln w="0">
              <a:noFill/>
            </a:ln>
          </c:spPr>
        </c:hiLowLines>
        <c:marker val="1"/>
        <c:smooth val="0"/>
        <c:axId val="23479324"/>
        <c:axId val="89356353"/>
      </c:lineChart>
      <c:catAx>
        <c:axId val="97453092"/>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2323334"/>
        <c:crosses val="autoZero"/>
        <c:auto val="1"/>
        <c:lblAlgn val="ctr"/>
        <c:lblOffset val="100"/>
        <c:noMultiLvlLbl val="0"/>
      </c:catAx>
      <c:valAx>
        <c:axId val="3232333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Vacancy Rate</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7453092"/>
        <c:crosses val="autoZero"/>
        <c:crossBetween val="between"/>
      </c:valAx>
      <c:catAx>
        <c:axId val="23479324"/>
        <c:scaling>
          <c:orientation val="minMax"/>
        </c:scaling>
        <c:delete val="1"/>
        <c:axPos val="b"/>
        <c:numFmt formatCode="General" sourceLinked="1"/>
        <c:majorTickMark val="none"/>
        <c:minorTickMark val="none"/>
        <c:tickLblPos val="nextTo"/>
        <c:crossAx val="89356353"/>
        <c:crosses val="autoZero"/>
        <c:auto val="1"/>
        <c:lblAlgn val="ctr"/>
        <c:lblOffset val="100"/>
        <c:noMultiLvlLbl val="0"/>
      </c:catAx>
      <c:valAx>
        <c:axId val="89356353"/>
        <c:scaling>
          <c:orientation val="minMax"/>
        </c:scaling>
        <c:delete val="0"/>
        <c:axPos val="r"/>
        <c:title>
          <c:tx>
            <c:rich>
              <a:bodyPr rot="-5400000"/>
              <a:lstStyle/>
              <a:p>
                <a:pPr>
                  <a:defRPr sz="1000" b="1" strike="noStrike" spc="-1">
                    <a:solidFill>
                      <a:srgbClr val="000000"/>
                    </a:solidFill>
                    <a:latin typeface="Calibri"/>
                  </a:defRPr>
                </a:pPr>
                <a:r>
                  <a:rPr sz="1000" b="1" strike="noStrike" spc="-1">
                    <a:solidFill>
                      <a:srgbClr val="000000"/>
                    </a:solidFill>
                    <a:latin typeface="Calibri"/>
                  </a:rPr>
                  <a:t>Market Asking Rent/Unit</a:t>
                </a:r>
              </a:p>
            </c:rich>
          </c:tx>
          <c:overlay val="0"/>
          <c:spPr>
            <a:noFill/>
            <a:ln w="0">
              <a:noFill/>
            </a:ln>
          </c:spPr>
        </c:title>
        <c:numFmt formatCode="\$##,###,###,##0_);[Red]&quot;($&quot;##,###,###,##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3479324"/>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Net Absorption, Net Deliveries &amp; Vacancy</a:t>
            </a:r>
          </a:p>
        </c:rich>
      </c:tx>
      <c:overlay val="0"/>
      <c:spPr>
        <a:noFill/>
        <a:ln w="0">
          <a:noFill/>
        </a:ln>
      </c:spPr>
    </c:title>
    <c:autoTitleDeleted val="0"/>
    <c:plotArea>
      <c:layout/>
      <c:barChart>
        <c:barDir val="col"/>
        <c:grouping val="clustered"/>
        <c:varyColors val="0"/>
        <c:ser>
          <c:idx val="0"/>
          <c:order val="0"/>
          <c:tx>
            <c:strRef>
              <c:f>'Austin Historical'!$J$1</c:f>
              <c:strCache>
                <c:ptCount val="1"/>
                <c:pt idx="0">
                  <c:v>12 Mo Absorp Units</c:v>
                </c:pt>
              </c:strCache>
            </c:strRef>
          </c:tx>
          <c:spPr>
            <a:solidFill>
              <a:srgbClr val="E8973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'Austin Historical'!$J$2:$J$23</c:f>
              <c:numCache>
                <c:formatCode>##,###,###,##0_);[Red]\(##,###,###,##0\)</c:formatCode>
                <c:ptCount val="22"/>
                <c:pt idx="0">
                  <c:v>4373</c:v>
                </c:pt>
                <c:pt idx="1">
                  <c:v>4211</c:v>
                </c:pt>
                <c:pt idx="2">
                  <c:v>2953</c:v>
                </c:pt>
                <c:pt idx="3">
                  <c:v>5209</c:v>
                </c:pt>
                <c:pt idx="4">
                  <c:v>3346</c:v>
                </c:pt>
                <c:pt idx="5">
                  <c:v>5037</c:v>
                </c:pt>
                <c:pt idx="6">
                  <c:v>1297</c:v>
                </c:pt>
                <c:pt idx="7">
                  <c:v>4095</c:v>
                </c:pt>
                <c:pt idx="8">
                  <c:v>5334</c:v>
                </c:pt>
                <c:pt idx="9">
                  <c:v>6166</c:v>
                </c:pt>
                <c:pt idx="10">
                  <c:v>8709</c:v>
                </c:pt>
                <c:pt idx="11">
                  <c:v>6726</c:v>
                </c:pt>
                <c:pt idx="12">
                  <c:v>7330</c:v>
                </c:pt>
                <c:pt idx="13">
                  <c:v>10942</c:v>
                </c:pt>
                <c:pt idx="14">
                  <c:v>8481</c:v>
                </c:pt>
                <c:pt idx="15">
                  <c:v>5972</c:v>
                </c:pt>
                <c:pt idx="16">
                  <c:v>20445</c:v>
                </c:pt>
                <c:pt idx="17">
                  <c:v>5543</c:v>
                </c:pt>
                <c:pt idx="18">
                  <c:v>7063</c:v>
                </c:pt>
                <c:pt idx="19">
                  <c:v>19853</c:v>
                </c:pt>
                <c:pt idx="20">
                  <c:v>20539</c:v>
                </c:pt>
                <c:pt idx="21">
                  <c:v>20811</c:v>
                </c:pt>
              </c:numCache>
            </c:numRef>
          </c:val>
          <c:extLst>
            <c:ext xmlns:c16="http://schemas.microsoft.com/office/drawing/2014/chart" uri="{C3380CC4-5D6E-409C-BE32-E72D297353CC}">
              <c16:uniqueId val="{00000000-406B-4190-978B-2105F179E150}"/>
            </c:ext>
          </c:extLst>
        </c:ser>
        <c:ser>
          <c:idx val="1"/>
          <c:order val="1"/>
          <c:tx>
            <c:strRef>
              <c:f>'Austin Historical'!$I$1</c:f>
              <c:strCache>
                <c:ptCount val="1"/>
                <c:pt idx="0">
                  <c:v>Net Delivered Units 12 Mo</c:v>
                </c:pt>
              </c:strCache>
            </c:strRef>
          </c:tx>
          <c:spPr>
            <a:solidFill>
              <a:srgbClr val="31708F"/>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'Austin Historical'!$I$2:$I$23</c:f>
              <c:numCache>
                <c:formatCode>##,###,###,##0_);[Red]\(##,###,###,##0\)</c:formatCode>
                <c:ptCount val="22"/>
                <c:pt idx="0">
                  <c:v>1905</c:v>
                </c:pt>
                <c:pt idx="1">
                  <c:v>3354</c:v>
                </c:pt>
                <c:pt idx="2">
                  <c:v>2669</c:v>
                </c:pt>
                <c:pt idx="3">
                  <c:v>9835</c:v>
                </c:pt>
                <c:pt idx="4">
                  <c:v>4460</c:v>
                </c:pt>
                <c:pt idx="5">
                  <c:v>1805</c:v>
                </c:pt>
                <c:pt idx="6">
                  <c:v>274</c:v>
                </c:pt>
                <c:pt idx="7">
                  <c:v>3575</c:v>
                </c:pt>
                <c:pt idx="8">
                  <c:v>6637</c:v>
                </c:pt>
                <c:pt idx="9">
                  <c:v>8039</c:v>
                </c:pt>
                <c:pt idx="10">
                  <c:v>8542</c:v>
                </c:pt>
                <c:pt idx="11">
                  <c:v>10986</c:v>
                </c:pt>
                <c:pt idx="12">
                  <c:v>10405</c:v>
                </c:pt>
                <c:pt idx="13">
                  <c:v>7009</c:v>
                </c:pt>
                <c:pt idx="14">
                  <c:v>9927</c:v>
                </c:pt>
                <c:pt idx="15">
                  <c:v>12633</c:v>
                </c:pt>
                <c:pt idx="16">
                  <c:v>11470</c:v>
                </c:pt>
                <c:pt idx="17">
                  <c:v>14071</c:v>
                </c:pt>
                <c:pt idx="18">
                  <c:v>20176</c:v>
                </c:pt>
                <c:pt idx="19">
                  <c:v>32041</c:v>
                </c:pt>
                <c:pt idx="20">
                  <c:v>18152</c:v>
                </c:pt>
                <c:pt idx="21">
                  <c:v>12726</c:v>
                </c:pt>
              </c:numCache>
            </c:numRef>
          </c:val>
          <c:extLst>
            <c:ext xmlns:c16="http://schemas.microsoft.com/office/drawing/2014/chart" uri="{C3380CC4-5D6E-409C-BE32-E72D297353CC}">
              <c16:uniqueId val="{00000001-406B-4190-978B-2105F179E150}"/>
            </c:ext>
          </c:extLst>
        </c:ser>
        <c:dLbls>
          <c:showLegendKey val="0"/>
          <c:showVal val="0"/>
          <c:showCatName val="0"/>
          <c:showSerName val="0"/>
          <c:showPercent val="0"/>
          <c:showBubbleSize val="0"/>
        </c:dLbls>
        <c:gapWidth val="40"/>
        <c:axId val="80812420"/>
        <c:axId val="14752087"/>
      </c:barChart>
      <c:lineChart>
        <c:grouping val="standard"/>
        <c:varyColors val="0"/>
        <c:ser>
          <c:idx val="2"/>
          <c:order val="2"/>
          <c:tx>
            <c:strRef>
              <c:f>'Austin Historical'!$C$1</c:f>
              <c:strCache>
                <c:ptCount val="1"/>
                <c:pt idx="0">
                  <c:v>Vacancy Rate</c:v>
                </c:pt>
              </c:strCache>
            </c:strRef>
          </c:tx>
          <c:spPr>
            <a:ln w="28080">
              <a:solidFill>
                <a:srgbClr val="7CB342"/>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'Austin Historical'!$C$2:$C$23</c:f>
              <c:numCache>
                <c:formatCode>#,##0.0%_);[Red]\-#,##0.0%</c:formatCode>
                <c:ptCount val="22"/>
                <c:pt idx="0">
                  <c:v>7.6808204742190397E-2</c:v>
                </c:pt>
                <c:pt idx="1">
                  <c:v>6.8957517064967E-2</c:v>
                </c:pt>
                <c:pt idx="2">
                  <c:v>6.5716999452100397E-2</c:v>
                </c:pt>
                <c:pt idx="3">
                  <c:v>9.1539185960447203E-2</c:v>
                </c:pt>
                <c:pt idx="4">
                  <c:v>9.5991516386719003E-2</c:v>
                </c:pt>
                <c:pt idx="5">
                  <c:v>7.4764896092633801E-2</c:v>
                </c:pt>
                <c:pt idx="6">
                  <c:v>6.8267662134640403E-2</c:v>
                </c:pt>
                <c:pt idx="7">
                  <c:v>6.3630669079300095E-2</c:v>
                </c:pt>
                <c:pt idx="8">
                  <c:v>6.8791462350605806E-2</c:v>
                </c:pt>
                <c:pt idx="9">
                  <c:v>7.6190798156723305E-2</c:v>
                </c:pt>
                <c:pt idx="10">
                  <c:v>7.1836440108030794E-2</c:v>
                </c:pt>
                <c:pt idx="11">
                  <c:v>8.9328009982857698E-2</c:v>
                </c:pt>
                <c:pt idx="12">
                  <c:v>9.9622894440585405E-2</c:v>
                </c:pt>
                <c:pt idx="13">
                  <c:v>7.8228988106825395E-2</c:v>
                </c:pt>
                <c:pt idx="14">
                  <c:v>8.1197108307744098E-2</c:v>
                </c:pt>
                <c:pt idx="15">
                  <c:v>0.104864630277701</c:v>
                </c:pt>
                <c:pt idx="16">
                  <c:v>6.4128867741728907E-2</c:v>
                </c:pt>
                <c:pt idx="17">
                  <c:v>9.3014040287278998E-2</c:v>
                </c:pt>
                <c:pt idx="18">
                  <c:v>0.132556961035943</c:v>
                </c:pt>
                <c:pt idx="19">
                  <c:v>0.15768025766281099</c:v>
                </c:pt>
                <c:pt idx="20">
                  <c:v>0.14197767784479901</c:v>
                </c:pt>
                <c:pt idx="21">
                  <c:v>0.12155721048337</c:v>
                </c:pt>
              </c:numCache>
            </c:numRef>
          </c:val>
          <c:smooth val="0"/>
          <c:extLst>
            <c:ext xmlns:c16="http://schemas.microsoft.com/office/drawing/2014/chart" uri="{C3380CC4-5D6E-409C-BE32-E72D297353CC}">
              <c16:uniqueId val="{00000002-406B-4190-978B-2105F179E150}"/>
            </c:ext>
          </c:extLst>
        </c:ser>
        <c:dLbls>
          <c:showLegendKey val="0"/>
          <c:showVal val="0"/>
          <c:showCatName val="0"/>
          <c:showSerName val="0"/>
          <c:showPercent val="0"/>
          <c:showBubbleSize val="0"/>
        </c:dLbls>
        <c:hiLowLines>
          <c:spPr>
            <a:ln w="0">
              <a:noFill/>
            </a:ln>
          </c:spPr>
        </c:hiLowLines>
        <c:marker val="1"/>
        <c:smooth val="0"/>
        <c:axId val="76118761"/>
        <c:axId val="59873894"/>
      </c:lineChart>
      <c:catAx>
        <c:axId val="80812420"/>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4752087"/>
        <c:crosses val="autoZero"/>
        <c:auto val="1"/>
        <c:lblAlgn val="ctr"/>
        <c:lblOffset val="100"/>
        <c:noMultiLvlLbl val="0"/>
      </c:catAx>
      <c:valAx>
        <c:axId val="14752087"/>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Units</a:t>
                </a:r>
              </a:p>
            </c:rich>
          </c:tx>
          <c:overlay val="0"/>
          <c:spPr>
            <a:noFill/>
            <a:ln w="0">
              <a:noFill/>
            </a:ln>
          </c:spPr>
        </c:title>
        <c:numFmt formatCode="##,###,###,##0_);[Red]\(##,###,###,##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0812420"/>
        <c:crosses val="autoZero"/>
        <c:crossBetween val="between"/>
      </c:valAx>
      <c:catAx>
        <c:axId val="76118761"/>
        <c:scaling>
          <c:orientation val="minMax"/>
        </c:scaling>
        <c:delete val="1"/>
        <c:axPos val="b"/>
        <c:numFmt formatCode="General" sourceLinked="1"/>
        <c:majorTickMark val="none"/>
        <c:minorTickMark val="none"/>
        <c:tickLblPos val="nextTo"/>
        <c:crossAx val="59873894"/>
        <c:crosses val="autoZero"/>
        <c:auto val="1"/>
        <c:lblAlgn val="ctr"/>
        <c:lblOffset val="100"/>
        <c:noMultiLvlLbl val="0"/>
      </c:catAx>
      <c:valAx>
        <c:axId val="59873894"/>
        <c:scaling>
          <c:orientation val="minMax"/>
        </c:scaling>
        <c:delete val="0"/>
        <c:axPos val="r"/>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Vacancy Rate</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6118761"/>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Vacancy &amp; Market Asking Rent/Unit</a:t>
            </a:r>
          </a:p>
        </c:rich>
      </c:tx>
      <c:overlay val="0"/>
      <c:spPr>
        <a:noFill/>
        <a:ln w="0">
          <a:noFill/>
        </a:ln>
      </c:spPr>
    </c:title>
    <c:autoTitleDeleted val="0"/>
    <c:plotArea>
      <c:layout/>
      <c:lineChart>
        <c:grouping val="standard"/>
        <c:varyColors val="0"/>
        <c:ser>
          <c:idx val="0"/>
          <c:order val="0"/>
          <c:tx>
            <c:strRef>
              <c:f>'Austin Historical'!$C$1</c:f>
              <c:strCache>
                <c:ptCount val="1"/>
                <c:pt idx="0">
                  <c:v>Vacancy Rate</c:v>
                </c:pt>
              </c:strCache>
            </c:strRef>
          </c:tx>
          <c:spPr>
            <a:ln w="28080">
              <a:solidFill>
                <a:srgbClr val="E8973D"/>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'Austin Historical'!$C$2:$C$23</c:f>
              <c:numCache>
                <c:formatCode>#,##0.0%_);[Red]\-#,##0.0%</c:formatCode>
                <c:ptCount val="22"/>
                <c:pt idx="0">
                  <c:v>7.6808204742190397E-2</c:v>
                </c:pt>
                <c:pt idx="1">
                  <c:v>6.8957517064967E-2</c:v>
                </c:pt>
                <c:pt idx="2">
                  <c:v>6.5716999452100397E-2</c:v>
                </c:pt>
                <c:pt idx="3">
                  <c:v>9.1539185960447203E-2</c:v>
                </c:pt>
                <c:pt idx="4">
                  <c:v>9.5991516386719003E-2</c:v>
                </c:pt>
                <c:pt idx="5">
                  <c:v>7.4764896092633801E-2</c:v>
                </c:pt>
                <c:pt idx="6">
                  <c:v>6.8267662134640403E-2</c:v>
                </c:pt>
                <c:pt idx="7">
                  <c:v>6.3630669079300095E-2</c:v>
                </c:pt>
                <c:pt idx="8">
                  <c:v>6.8791462350605806E-2</c:v>
                </c:pt>
                <c:pt idx="9">
                  <c:v>7.6190798156723305E-2</c:v>
                </c:pt>
                <c:pt idx="10">
                  <c:v>7.1836440108030794E-2</c:v>
                </c:pt>
                <c:pt idx="11">
                  <c:v>8.9328009982857698E-2</c:v>
                </c:pt>
                <c:pt idx="12">
                  <c:v>9.9622894440585405E-2</c:v>
                </c:pt>
                <c:pt idx="13">
                  <c:v>7.8228988106825395E-2</c:v>
                </c:pt>
                <c:pt idx="14">
                  <c:v>8.1197108307744098E-2</c:v>
                </c:pt>
                <c:pt idx="15">
                  <c:v>0.104864630277701</c:v>
                </c:pt>
                <c:pt idx="16">
                  <c:v>6.4128867741728907E-2</c:v>
                </c:pt>
                <c:pt idx="17">
                  <c:v>9.3014040287278998E-2</c:v>
                </c:pt>
                <c:pt idx="18">
                  <c:v>0.132556961035943</c:v>
                </c:pt>
                <c:pt idx="19">
                  <c:v>0.15768025766281099</c:v>
                </c:pt>
                <c:pt idx="20">
                  <c:v>0.14197767784479901</c:v>
                </c:pt>
                <c:pt idx="21">
                  <c:v>0.12155721048337</c:v>
                </c:pt>
              </c:numCache>
            </c:numRef>
          </c:val>
          <c:smooth val="0"/>
          <c:extLst>
            <c:ext xmlns:c16="http://schemas.microsoft.com/office/drawing/2014/chart" uri="{C3380CC4-5D6E-409C-BE32-E72D297353CC}">
              <c16:uniqueId val="{00000000-B265-4D8E-9A28-5FFAE66495C7}"/>
            </c:ext>
          </c:extLst>
        </c:ser>
        <c:dLbls>
          <c:showLegendKey val="0"/>
          <c:showVal val="0"/>
          <c:showCatName val="0"/>
          <c:showSerName val="0"/>
          <c:showPercent val="0"/>
          <c:showBubbleSize val="0"/>
        </c:dLbls>
        <c:hiLowLines>
          <c:spPr>
            <a:ln w="0">
              <a:noFill/>
            </a:ln>
          </c:spPr>
        </c:hiLowLines>
        <c:marker val="1"/>
        <c:smooth val="0"/>
        <c:axId val="52049097"/>
        <c:axId val="69724463"/>
      </c:lineChart>
      <c:lineChart>
        <c:grouping val="standard"/>
        <c:varyColors val="0"/>
        <c:ser>
          <c:idx val="1"/>
          <c:order val="1"/>
          <c:tx>
            <c:strRef>
              <c:f>'Austin Historical'!$E$1</c:f>
              <c:strCache>
                <c:ptCount val="1"/>
                <c:pt idx="0">
                  <c:v>Market Asking Rent/Unit</c:v>
                </c:pt>
              </c:strCache>
            </c:strRef>
          </c:tx>
          <c:spPr>
            <a:ln w="28080">
              <a:solidFill>
                <a:srgbClr val="31708F"/>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'Austin Historical'!$E$2:$E$23</c:f>
              <c:numCache>
                <c:formatCode>\$##,###,###,##0_);[Red]"($"##,###,###,##0\)</c:formatCode>
                <c:ptCount val="22"/>
                <c:pt idx="0">
                  <c:v>1073.2206491063</c:v>
                </c:pt>
                <c:pt idx="1">
                  <c:v>1112.78914922389</c:v>
                </c:pt>
                <c:pt idx="2">
                  <c:v>1163.5064881232399</c:v>
                </c:pt>
                <c:pt idx="3">
                  <c:v>1172.87559971778</c:v>
                </c:pt>
                <c:pt idx="4">
                  <c:v>1121.0191174741301</c:v>
                </c:pt>
                <c:pt idx="5">
                  <c:v>1132.32850129351</c:v>
                </c:pt>
                <c:pt idx="6">
                  <c:v>1155.89947083725</c:v>
                </c:pt>
                <c:pt idx="7">
                  <c:v>1192.1320672624599</c:v>
                </c:pt>
                <c:pt idx="8">
                  <c:v>1233.1846484007499</c:v>
                </c:pt>
                <c:pt idx="9">
                  <c:v>1270.2950670272801</c:v>
                </c:pt>
                <c:pt idx="10">
                  <c:v>1329.9512552916301</c:v>
                </c:pt>
                <c:pt idx="11">
                  <c:v>1360.68941674506</c:v>
                </c:pt>
                <c:pt idx="12">
                  <c:v>1386.0168979303901</c:v>
                </c:pt>
                <c:pt idx="13">
                  <c:v>1431.6017227187201</c:v>
                </c:pt>
                <c:pt idx="14">
                  <c:v>1477.29103363123</c:v>
                </c:pt>
                <c:pt idx="15">
                  <c:v>1485.3693669038501</c:v>
                </c:pt>
                <c:pt idx="16">
                  <c:v>1684.5871250242801</c:v>
                </c:pt>
                <c:pt idx="17">
                  <c:v>1735.6665107026599</c:v>
                </c:pt>
                <c:pt idx="18">
                  <c:v>1677.8548151679399</c:v>
                </c:pt>
                <c:pt idx="19">
                  <c:v>1609.1742735902901</c:v>
                </c:pt>
                <c:pt idx="20">
                  <c:v>1538.8936090070699</c:v>
                </c:pt>
                <c:pt idx="21">
                  <c:v>1562.17033329214</c:v>
                </c:pt>
              </c:numCache>
            </c:numRef>
          </c:val>
          <c:smooth val="0"/>
          <c:extLst>
            <c:ext xmlns:c16="http://schemas.microsoft.com/office/drawing/2014/chart" uri="{C3380CC4-5D6E-409C-BE32-E72D297353CC}">
              <c16:uniqueId val="{00000001-B265-4D8E-9A28-5FFAE66495C7}"/>
            </c:ext>
          </c:extLst>
        </c:ser>
        <c:dLbls>
          <c:showLegendKey val="0"/>
          <c:showVal val="0"/>
          <c:showCatName val="0"/>
          <c:showSerName val="0"/>
          <c:showPercent val="0"/>
          <c:showBubbleSize val="0"/>
        </c:dLbls>
        <c:hiLowLines>
          <c:spPr>
            <a:ln w="0">
              <a:noFill/>
            </a:ln>
          </c:spPr>
        </c:hiLowLines>
        <c:marker val="1"/>
        <c:smooth val="0"/>
        <c:axId val="28894936"/>
        <c:axId val="44899238"/>
      </c:lineChart>
      <c:catAx>
        <c:axId val="52049097"/>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69724463"/>
        <c:crosses val="autoZero"/>
        <c:auto val="1"/>
        <c:lblAlgn val="ctr"/>
        <c:lblOffset val="100"/>
        <c:noMultiLvlLbl val="0"/>
      </c:catAx>
      <c:valAx>
        <c:axId val="69724463"/>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Vacancy Rate</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52049097"/>
        <c:crosses val="autoZero"/>
        <c:crossBetween val="between"/>
      </c:valAx>
      <c:catAx>
        <c:axId val="28894936"/>
        <c:scaling>
          <c:orientation val="minMax"/>
        </c:scaling>
        <c:delete val="1"/>
        <c:axPos val="b"/>
        <c:numFmt formatCode="General" sourceLinked="1"/>
        <c:majorTickMark val="none"/>
        <c:minorTickMark val="none"/>
        <c:tickLblPos val="nextTo"/>
        <c:crossAx val="44899238"/>
        <c:crosses val="autoZero"/>
        <c:auto val="1"/>
        <c:lblAlgn val="ctr"/>
        <c:lblOffset val="100"/>
        <c:noMultiLvlLbl val="0"/>
      </c:catAx>
      <c:valAx>
        <c:axId val="44899238"/>
        <c:scaling>
          <c:orientation val="minMax"/>
        </c:scaling>
        <c:delete val="0"/>
        <c:axPos val="r"/>
        <c:title>
          <c:tx>
            <c:rich>
              <a:bodyPr rot="-5400000"/>
              <a:lstStyle/>
              <a:p>
                <a:pPr>
                  <a:defRPr sz="1000" b="1" strike="noStrike" spc="-1">
                    <a:solidFill>
                      <a:srgbClr val="000000"/>
                    </a:solidFill>
                    <a:latin typeface="Calibri"/>
                  </a:defRPr>
                </a:pPr>
                <a:r>
                  <a:rPr sz="1000" b="1" strike="noStrike" spc="-1">
                    <a:solidFill>
                      <a:srgbClr val="000000"/>
                    </a:solidFill>
                    <a:latin typeface="Calibri"/>
                  </a:rPr>
                  <a:t>Market Asking Rent/Unit</a:t>
                </a:r>
              </a:p>
            </c:rich>
          </c:tx>
          <c:overlay val="0"/>
          <c:spPr>
            <a:noFill/>
            <a:ln w="0">
              <a:noFill/>
            </a:ln>
          </c:spPr>
        </c:title>
        <c:numFmt formatCode="\$##,###,###,##0_);[Red]&quot;($&quot;##,###,###,##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8894936"/>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MF Vacancy Rate - Austin vs. Boston</a:t>
            </a:r>
          </a:p>
        </c:rich>
      </c:tx>
      <c:overlay val="0"/>
      <c:spPr>
        <a:noFill/>
        <a:ln w="0">
          <a:noFill/>
        </a:ln>
      </c:spPr>
    </c:title>
    <c:autoTitleDeleted val="0"/>
    <c:plotArea>
      <c:layout/>
      <c:lineChart>
        <c:grouping val="standard"/>
        <c:varyColors val="0"/>
        <c:ser>
          <c:idx val="0"/>
          <c:order val="0"/>
          <c:tx>
            <c:strRef>
              <c:f>'Compare AUS-BOS (MSA)'!$B$3</c:f>
              <c:strCache>
                <c:ptCount val="1"/>
                <c:pt idx="0">
                  <c:v>Austin</c:v>
                </c:pt>
              </c:strCache>
            </c:strRef>
          </c:tx>
          <c:spPr>
            <a:ln w="28080">
              <a:solidFill>
                <a:srgbClr val="C05621"/>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AUS-BOS (MSA)'!$A$4:$A$25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AUS-BOS (MSA)'!$B$4:$B$25</c:f>
              <c:numCache>
                <c:formatCode>0.0%</c:formatCode>
                <c:ptCount val="22"/>
                <c:pt idx="0">
                  <c:v>7.6808204742190397E-2</c:v>
                </c:pt>
                <c:pt idx="1">
                  <c:v>6.8957517064967E-2</c:v>
                </c:pt>
                <c:pt idx="2">
                  <c:v>6.5716999452100397E-2</c:v>
                </c:pt>
                <c:pt idx="3">
                  <c:v>9.1539185960447203E-2</c:v>
                </c:pt>
                <c:pt idx="4">
                  <c:v>9.5991516386719003E-2</c:v>
                </c:pt>
                <c:pt idx="5">
                  <c:v>7.4764896092633801E-2</c:v>
                </c:pt>
                <c:pt idx="6">
                  <c:v>6.8267662134640403E-2</c:v>
                </c:pt>
                <c:pt idx="7">
                  <c:v>6.3630669079300095E-2</c:v>
                </c:pt>
                <c:pt idx="8">
                  <c:v>6.8791462350605806E-2</c:v>
                </c:pt>
                <c:pt idx="9">
                  <c:v>7.6190798156723305E-2</c:v>
                </c:pt>
                <c:pt idx="10">
                  <c:v>7.1836440108030794E-2</c:v>
                </c:pt>
                <c:pt idx="11">
                  <c:v>8.9328009982857698E-2</c:v>
                </c:pt>
                <c:pt idx="12">
                  <c:v>9.9622894440585405E-2</c:v>
                </c:pt>
                <c:pt idx="13">
                  <c:v>7.8228988106825395E-2</c:v>
                </c:pt>
                <c:pt idx="14">
                  <c:v>8.1197108307744098E-2</c:v>
                </c:pt>
                <c:pt idx="15">
                  <c:v>0.104864630277701</c:v>
                </c:pt>
                <c:pt idx="16">
                  <c:v>6.4128867741728907E-2</c:v>
                </c:pt>
                <c:pt idx="17">
                  <c:v>9.3014040287278998E-2</c:v>
                </c:pt>
                <c:pt idx="18">
                  <c:v>0.132556961035943</c:v>
                </c:pt>
                <c:pt idx="19">
                  <c:v>0.15768025766281099</c:v>
                </c:pt>
                <c:pt idx="20">
                  <c:v>0.14197767784479901</c:v>
                </c:pt>
                <c:pt idx="21">
                  <c:v>0.12155721048337</c:v>
                </c:pt>
              </c:numCache>
            </c:numRef>
          </c:val>
          <c:smooth val="0"/>
          <c:extLst>
            <c:ext xmlns:c16="http://schemas.microsoft.com/office/drawing/2014/chart" uri="{C3380CC4-5D6E-409C-BE32-E72D297353CC}">
              <c16:uniqueId val="{00000000-440D-4ED4-A803-B43091BD18BF}"/>
            </c:ext>
          </c:extLst>
        </c:ser>
        <c:ser>
          <c:idx val="1"/>
          <c:order val="1"/>
          <c:tx>
            <c:strRef>
              <c:f>'Compare AUS-BOS (MSA)'!$C$3</c:f>
              <c:strCache>
                <c:ptCount val="1"/>
                <c:pt idx="0">
                  <c:v>Boston</c:v>
                </c:pt>
              </c:strCache>
            </c:strRef>
          </c:tx>
          <c:spPr>
            <a:ln w="28080">
              <a:solidFill>
                <a:srgbClr val="2C6FBB"/>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AUS-BOS (MSA)'!$A$4:$A$25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AUS-BOS (MSA)'!$C$4:$C$25</c:f>
              <c:numCache>
                <c:formatCode>0.0%</c:formatCode>
                <c:ptCount val="22"/>
                <c:pt idx="0">
                  <c:v>5.1141388212731398E-2</c:v>
                </c:pt>
                <c:pt idx="1">
                  <c:v>5.3039602868174301E-2</c:v>
                </c:pt>
                <c:pt idx="2">
                  <c:v>5.1633173483477998E-2</c:v>
                </c:pt>
                <c:pt idx="3">
                  <c:v>5.3582037330322699E-2</c:v>
                </c:pt>
                <c:pt idx="4">
                  <c:v>5.2638248947647702E-2</c:v>
                </c:pt>
                <c:pt idx="5">
                  <c:v>4.7370777665161699E-2</c:v>
                </c:pt>
                <c:pt idx="6">
                  <c:v>4.5796852667845799E-2</c:v>
                </c:pt>
                <c:pt idx="7">
                  <c:v>4.5818248289443801E-2</c:v>
                </c:pt>
                <c:pt idx="8">
                  <c:v>5.0639615158273699E-2</c:v>
                </c:pt>
                <c:pt idx="9">
                  <c:v>4.9240086859280302E-2</c:v>
                </c:pt>
                <c:pt idx="10">
                  <c:v>5.7684126118968698E-2</c:v>
                </c:pt>
                <c:pt idx="11">
                  <c:v>5.1851339736314402E-2</c:v>
                </c:pt>
                <c:pt idx="12">
                  <c:v>5.9263471716980202E-2</c:v>
                </c:pt>
                <c:pt idx="13">
                  <c:v>5.26510015902222E-2</c:v>
                </c:pt>
                <c:pt idx="14">
                  <c:v>5.41272083796095E-2</c:v>
                </c:pt>
                <c:pt idx="15">
                  <c:v>8.0216155809020195E-2</c:v>
                </c:pt>
                <c:pt idx="16">
                  <c:v>4.4383977239698599E-2</c:v>
                </c:pt>
                <c:pt idx="17">
                  <c:v>4.97061221374046E-2</c:v>
                </c:pt>
                <c:pt idx="18">
                  <c:v>5.4888889789131798E-2</c:v>
                </c:pt>
                <c:pt idx="19">
                  <c:v>5.6826935985339798E-2</c:v>
                </c:pt>
                <c:pt idx="20">
                  <c:v>6.5398189511330904E-2</c:v>
                </c:pt>
                <c:pt idx="21">
                  <c:v>5.7313590483531997E-2</c:v>
                </c:pt>
              </c:numCache>
            </c:numRef>
          </c:val>
          <c:smooth val="0"/>
          <c:extLst>
            <c:ext xmlns:c16="http://schemas.microsoft.com/office/drawing/2014/chart" uri="{C3380CC4-5D6E-409C-BE32-E72D297353CC}">
              <c16:uniqueId val="{00000001-440D-4ED4-A803-B43091BD18BF}"/>
            </c:ext>
          </c:extLst>
        </c:ser>
        <c:dLbls>
          <c:showLegendKey val="0"/>
          <c:showVal val="0"/>
          <c:showCatName val="0"/>
          <c:showSerName val="0"/>
          <c:showPercent val="0"/>
          <c:showBubbleSize val="0"/>
        </c:dLbls>
        <c:hiLowLines>
          <c:spPr>
            <a:ln w="0">
              <a:noFill/>
            </a:ln>
          </c:spPr>
        </c:hiLowLines>
        <c:smooth val="0"/>
        <c:axId val="16511378"/>
        <c:axId val="86191407"/>
      </c:lineChart>
      <c:catAx>
        <c:axId val="16511378"/>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6191407"/>
        <c:crosses val="autoZero"/>
        <c:auto val="1"/>
        <c:lblAlgn val="ctr"/>
        <c:lblOffset val="100"/>
        <c:noMultiLvlLbl val="0"/>
      </c:catAx>
      <c:valAx>
        <c:axId val="86191407"/>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651137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Market Asking Rent per Unit - Austin vs. Boston</a:t>
            </a:r>
          </a:p>
        </c:rich>
      </c:tx>
      <c:overlay val="0"/>
      <c:spPr>
        <a:noFill/>
        <a:ln w="0">
          <a:noFill/>
        </a:ln>
      </c:spPr>
    </c:title>
    <c:autoTitleDeleted val="0"/>
    <c:plotArea>
      <c:layout/>
      <c:lineChart>
        <c:grouping val="standard"/>
        <c:varyColors val="0"/>
        <c:ser>
          <c:idx val="0"/>
          <c:order val="0"/>
          <c:tx>
            <c:strRef>
              <c:f>'Compare AUS-BOS (MSA)'!$D$3</c:f>
              <c:strCache>
                <c:ptCount val="1"/>
                <c:pt idx="0">
                  <c:v>Austin</c:v>
                </c:pt>
              </c:strCache>
            </c:strRef>
          </c:tx>
          <c:spPr>
            <a:ln w="28080">
              <a:solidFill>
                <a:srgbClr val="C05621"/>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AUS-BOS (MSA)'!$A$4:$A$25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AUS-BOS (MSA)'!$D$4:$D$25</c:f>
              <c:numCache>
                <c:formatCode>\$#,##0</c:formatCode>
                <c:ptCount val="22"/>
                <c:pt idx="0">
                  <c:v>1073.2206491063</c:v>
                </c:pt>
                <c:pt idx="1">
                  <c:v>1112.78914922389</c:v>
                </c:pt>
                <c:pt idx="2">
                  <c:v>1163.5064881232399</c:v>
                </c:pt>
                <c:pt idx="3">
                  <c:v>1172.87559971778</c:v>
                </c:pt>
                <c:pt idx="4">
                  <c:v>1121.0191174741301</c:v>
                </c:pt>
                <c:pt idx="5">
                  <c:v>1132.32850129351</c:v>
                </c:pt>
                <c:pt idx="6">
                  <c:v>1155.89947083725</c:v>
                </c:pt>
                <c:pt idx="7">
                  <c:v>1192.1320672624599</c:v>
                </c:pt>
                <c:pt idx="8">
                  <c:v>1233.1846484007499</c:v>
                </c:pt>
                <c:pt idx="9">
                  <c:v>1270.2950670272801</c:v>
                </c:pt>
                <c:pt idx="10">
                  <c:v>1329.9512552916301</c:v>
                </c:pt>
                <c:pt idx="11">
                  <c:v>1360.68941674506</c:v>
                </c:pt>
                <c:pt idx="12">
                  <c:v>1386.0168979303901</c:v>
                </c:pt>
                <c:pt idx="13">
                  <c:v>1431.6017227187201</c:v>
                </c:pt>
                <c:pt idx="14">
                  <c:v>1477.29103363123</c:v>
                </c:pt>
                <c:pt idx="15">
                  <c:v>1485.3693669038501</c:v>
                </c:pt>
                <c:pt idx="16">
                  <c:v>1684.5871250242801</c:v>
                </c:pt>
                <c:pt idx="17">
                  <c:v>1735.6665107026599</c:v>
                </c:pt>
                <c:pt idx="18">
                  <c:v>1677.8548151679399</c:v>
                </c:pt>
                <c:pt idx="19">
                  <c:v>1609.1742735902901</c:v>
                </c:pt>
                <c:pt idx="20">
                  <c:v>1538.8936090070699</c:v>
                </c:pt>
                <c:pt idx="21">
                  <c:v>1562.17033329214</c:v>
                </c:pt>
              </c:numCache>
            </c:numRef>
          </c:val>
          <c:smooth val="0"/>
          <c:extLst>
            <c:ext xmlns:c16="http://schemas.microsoft.com/office/drawing/2014/chart" uri="{C3380CC4-5D6E-409C-BE32-E72D297353CC}">
              <c16:uniqueId val="{00000000-30DF-43AB-957B-3669C16A5F51}"/>
            </c:ext>
          </c:extLst>
        </c:ser>
        <c:ser>
          <c:idx val="1"/>
          <c:order val="1"/>
          <c:tx>
            <c:strRef>
              <c:f>'Compare AUS-BOS (MSA)'!$E$3</c:f>
              <c:strCache>
                <c:ptCount val="1"/>
                <c:pt idx="0">
                  <c:v>Boston</c:v>
                </c:pt>
              </c:strCache>
            </c:strRef>
          </c:tx>
          <c:spPr>
            <a:ln w="28080">
              <a:solidFill>
                <a:srgbClr val="2C6FBB"/>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AUS-BOS (MSA)'!$A$4:$A$25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AUS-BOS (MSA)'!$E$4:$E$25</c:f>
              <c:numCache>
                <c:formatCode>\$#,##0</c:formatCode>
                <c:ptCount val="22"/>
                <c:pt idx="0">
                  <c:v>1872.5346854301299</c:v>
                </c:pt>
                <c:pt idx="1">
                  <c:v>1901.66904801597</c:v>
                </c:pt>
                <c:pt idx="2">
                  <c:v>1957.4388364594499</c:v>
                </c:pt>
                <c:pt idx="3">
                  <c:v>1992.10912055428</c:v>
                </c:pt>
                <c:pt idx="4">
                  <c:v>1911.1946783552</c:v>
                </c:pt>
                <c:pt idx="5">
                  <c:v>1948.69266769402</c:v>
                </c:pt>
                <c:pt idx="6">
                  <c:v>1979.58306327992</c:v>
                </c:pt>
                <c:pt idx="7">
                  <c:v>2018.1066118021099</c:v>
                </c:pt>
                <c:pt idx="8">
                  <c:v>2071.2780079613199</c:v>
                </c:pt>
                <c:pt idx="9">
                  <c:v>2129.87859591199</c:v>
                </c:pt>
                <c:pt idx="10">
                  <c:v>2219.0367611480901</c:v>
                </c:pt>
                <c:pt idx="11">
                  <c:v>2268.0644184127</c:v>
                </c:pt>
                <c:pt idx="12">
                  <c:v>2331.0244816804202</c:v>
                </c:pt>
                <c:pt idx="13">
                  <c:v>2402.29207242446</c:v>
                </c:pt>
                <c:pt idx="14">
                  <c:v>2474.22023753858</c:v>
                </c:pt>
                <c:pt idx="15">
                  <c:v>2431.0009277834502</c:v>
                </c:pt>
                <c:pt idx="16">
                  <c:v>2625.8692069486101</c:v>
                </c:pt>
                <c:pt idx="17">
                  <c:v>2748.4715215241699</c:v>
                </c:pt>
                <c:pt idx="18">
                  <c:v>2820.6793694327898</c:v>
                </c:pt>
                <c:pt idx="19">
                  <c:v>2890.4899266318598</c:v>
                </c:pt>
                <c:pt idx="20">
                  <c:v>2907.1152038478599</c:v>
                </c:pt>
                <c:pt idx="21">
                  <c:v>3015.6874142919301</c:v>
                </c:pt>
              </c:numCache>
            </c:numRef>
          </c:val>
          <c:smooth val="0"/>
          <c:extLst>
            <c:ext xmlns:c16="http://schemas.microsoft.com/office/drawing/2014/chart" uri="{C3380CC4-5D6E-409C-BE32-E72D297353CC}">
              <c16:uniqueId val="{00000001-30DF-43AB-957B-3669C16A5F51}"/>
            </c:ext>
          </c:extLst>
        </c:ser>
        <c:dLbls>
          <c:showLegendKey val="0"/>
          <c:showVal val="0"/>
          <c:showCatName val="0"/>
          <c:showSerName val="0"/>
          <c:showPercent val="0"/>
          <c:showBubbleSize val="0"/>
        </c:dLbls>
        <c:hiLowLines>
          <c:spPr>
            <a:ln w="0">
              <a:noFill/>
            </a:ln>
          </c:spPr>
        </c:hiLowLines>
        <c:smooth val="0"/>
        <c:axId val="75194503"/>
        <c:axId val="5440692"/>
      </c:lineChart>
      <c:catAx>
        <c:axId val="75194503"/>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5440692"/>
        <c:crosses val="autoZero"/>
        <c:auto val="1"/>
        <c:lblAlgn val="ctr"/>
        <c:lblOffset val="100"/>
        <c:noMultiLvlLbl val="0"/>
      </c:catAx>
      <c:valAx>
        <c:axId val="5440692"/>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5194503"/>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Annual MF Deliveries - Austin vs. Boston</a:t>
            </a:r>
          </a:p>
        </c:rich>
      </c:tx>
      <c:overlay val="0"/>
      <c:spPr>
        <a:noFill/>
        <a:ln w="0">
          <a:noFill/>
        </a:ln>
      </c:spPr>
    </c:title>
    <c:autoTitleDeleted val="0"/>
    <c:plotArea>
      <c:layout/>
      <c:barChart>
        <c:barDir val="col"/>
        <c:grouping val="clustered"/>
        <c:varyColors val="0"/>
        <c:ser>
          <c:idx val="0"/>
          <c:order val="0"/>
          <c:tx>
            <c:strRef>
              <c:f>'Compare AUS-BOS (MSA)'!$F$3</c:f>
              <c:strCache>
                <c:ptCount val="1"/>
                <c:pt idx="0">
                  <c:v>Austin</c:v>
                </c:pt>
              </c:strCache>
            </c:strRef>
          </c:tx>
          <c:spPr>
            <a:solidFill>
              <a:srgbClr val="C05621"/>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AUS-BOS (MSA)'!$A$4:$A$25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AUS-BOS (MSA)'!$F$4:$F$25</c:f>
              <c:numCache>
                <c:formatCode>#,##0</c:formatCode>
                <c:ptCount val="22"/>
                <c:pt idx="0">
                  <c:v>1905</c:v>
                </c:pt>
                <c:pt idx="1">
                  <c:v>3354</c:v>
                </c:pt>
                <c:pt idx="2">
                  <c:v>2669</c:v>
                </c:pt>
                <c:pt idx="3">
                  <c:v>9835</c:v>
                </c:pt>
                <c:pt idx="4">
                  <c:v>4460</c:v>
                </c:pt>
                <c:pt idx="5">
                  <c:v>1805</c:v>
                </c:pt>
                <c:pt idx="6">
                  <c:v>274</c:v>
                </c:pt>
                <c:pt idx="7">
                  <c:v>3575</c:v>
                </c:pt>
                <c:pt idx="8">
                  <c:v>6637</c:v>
                </c:pt>
                <c:pt idx="9">
                  <c:v>8039</c:v>
                </c:pt>
                <c:pt idx="10">
                  <c:v>8542</c:v>
                </c:pt>
                <c:pt idx="11">
                  <c:v>10986</c:v>
                </c:pt>
                <c:pt idx="12">
                  <c:v>10405</c:v>
                </c:pt>
                <c:pt idx="13">
                  <c:v>7009</c:v>
                </c:pt>
                <c:pt idx="14">
                  <c:v>9927</c:v>
                </c:pt>
                <c:pt idx="15">
                  <c:v>12633</c:v>
                </c:pt>
                <c:pt idx="16">
                  <c:v>11470</c:v>
                </c:pt>
                <c:pt idx="17">
                  <c:v>14071</c:v>
                </c:pt>
                <c:pt idx="18">
                  <c:v>20176</c:v>
                </c:pt>
                <c:pt idx="19">
                  <c:v>32041</c:v>
                </c:pt>
                <c:pt idx="20">
                  <c:v>18152</c:v>
                </c:pt>
                <c:pt idx="21">
                  <c:v>12726</c:v>
                </c:pt>
              </c:numCache>
            </c:numRef>
          </c:val>
          <c:extLst>
            <c:ext xmlns:c16="http://schemas.microsoft.com/office/drawing/2014/chart" uri="{C3380CC4-5D6E-409C-BE32-E72D297353CC}">
              <c16:uniqueId val="{00000000-03FD-4BB1-826C-F57B11CB7777}"/>
            </c:ext>
          </c:extLst>
        </c:ser>
        <c:ser>
          <c:idx val="1"/>
          <c:order val="1"/>
          <c:tx>
            <c:strRef>
              <c:f>'Compare AUS-BOS (MSA)'!$G$3</c:f>
              <c:strCache>
                <c:ptCount val="1"/>
                <c:pt idx="0">
                  <c:v>Boston</c:v>
                </c:pt>
              </c:strCache>
            </c:strRef>
          </c:tx>
          <c:spPr>
            <a:solidFill>
              <a:srgbClr val="2C6FB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AUS-BOS (MSA)'!$A$4:$A$25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AUS-BOS (MSA)'!$G$4:$G$25</c:f>
              <c:numCache>
                <c:formatCode>#,##0</c:formatCode>
                <c:ptCount val="22"/>
                <c:pt idx="0">
                  <c:v>3260</c:v>
                </c:pt>
                <c:pt idx="1">
                  <c:v>6872</c:v>
                </c:pt>
                <c:pt idx="2">
                  <c:v>3729</c:v>
                </c:pt>
                <c:pt idx="3">
                  <c:v>4477</c:v>
                </c:pt>
                <c:pt idx="4">
                  <c:v>2770</c:v>
                </c:pt>
                <c:pt idx="5">
                  <c:v>1265</c:v>
                </c:pt>
                <c:pt idx="6">
                  <c:v>272</c:v>
                </c:pt>
                <c:pt idx="7">
                  <c:v>2409</c:v>
                </c:pt>
                <c:pt idx="8">
                  <c:v>4178</c:v>
                </c:pt>
                <c:pt idx="9">
                  <c:v>5249</c:v>
                </c:pt>
                <c:pt idx="10">
                  <c:v>9032</c:v>
                </c:pt>
                <c:pt idx="11">
                  <c:v>6423</c:v>
                </c:pt>
                <c:pt idx="12">
                  <c:v>9095</c:v>
                </c:pt>
                <c:pt idx="13">
                  <c:v>8206</c:v>
                </c:pt>
                <c:pt idx="14">
                  <c:v>8290</c:v>
                </c:pt>
                <c:pt idx="15">
                  <c:v>11869</c:v>
                </c:pt>
                <c:pt idx="16">
                  <c:v>8146</c:v>
                </c:pt>
                <c:pt idx="17">
                  <c:v>6738</c:v>
                </c:pt>
                <c:pt idx="18">
                  <c:v>8774</c:v>
                </c:pt>
                <c:pt idx="19">
                  <c:v>7528</c:v>
                </c:pt>
                <c:pt idx="20">
                  <c:v>9456</c:v>
                </c:pt>
                <c:pt idx="21">
                  <c:v>7683</c:v>
                </c:pt>
              </c:numCache>
            </c:numRef>
          </c:val>
          <c:extLst>
            <c:ext xmlns:c16="http://schemas.microsoft.com/office/drawing/2014/chart" uri="{C3380CC4-5D6E-409C-BE32-E72D297353CC}">
              <c16:uniqueId val="{00000001-03FD-4BB1-826C-F57B11CB7777}"/>
            </c:ext>
          </c:extLst>
        </c:ser>
        <c:dLbls>
          <c:showLegendKey val="0"/>
          <c:showVal val="0"/>
          <c:showCatName val="0"/>
          <c:showSerName val="0"/>
          <c:showPercent val="0"/>
          <c:showBubbleSize val="0"/>
        </c:dLbls>
        <c:gapWidth val="40"/>
        <c:axId val="88695804"/>
        <c:axId val="20231820"/>
      </c:barChart>
      <c:catAx>
        <c:axId val="88695804"/>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0231820"/>
        <c:crosses val="autoZero"/>
        <c:auto val="1"/>
        <c:lblAlgn val="ctr"/>
        <c:lblOffset val="100"/>
        <c:noMultiLvlLbl val="0"/>
      </c:catAx>
      <c:valAx>
        <c:axId val="20231820"/>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8695804"/>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Annual MF Net Absorption - Austin vs. Boston</a:t>
            </a:r>
          </a:p>
        </c:rich>
      </c:tx>
      <c:overlay val="0"/>
      <c:spPr>
        <a:noFill/>
        <a:ln w="0">
          <a:noFill/>
        </a:ln>
      </c:spPr>
    </c:title>
    <c:autoTitleDeleted val="0"/>
    <c:plotArea>
      <c:layout/>
      <c:barChart>
        <c:barDir val="col"/>
        <c:grouping val="clustered"/>
        <c:varyColors val="0"/>
        <c:ser>
          <c:idx val="0"/>
          <c:order val="0"/>
          <c:tx>
            <c:strRef>
              <c:f>'Compare AUS-BOS (MSA)'!$H$3</c:f>
              <c:strCache>
                <c:ptCount val="1"/>
                <c:pt idx="0">
                  <c:v>Austin</c:v>
                </c:pt>
              </c:strCache>
            </c:strRef>
          </c:tx>
          <c:spPr>
            <a:solidFill>
              <a:srgbClr val="C05621"/>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AUS-BOS (MSA)'!$A$4:$A$25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AUS-BOS (MSA)'!$H$4:$H$25</c:f>
              <c:numCache>
                <c:formatCode>#,##0</c:formatCode>
                <c:ptCount val="22"/>
                <c:pt idx="0">
                  <c:v>4373</c:v>
                </c:pt>
                <c:pt idx="1">
                  <c:v>4211</c:v>
                </c:pt>
                <c:pt idx="2">
                  <c:v>2953</c:v>
                </c:pt>
                <c:pt idx="3">
                  <c:v>5209</c:v>
                </c:pt>
                <c:pt idx="4">
                  <c:v>3346</c:v>
                </c:pt>
                <c:pt idx="5">
                  <c:v>5037</c:v>
                </c:pt>
                <c:pt idx="6">
                  <c:v>1297</c:v>
                </c:pt>
                <c:pt idx="7">
                  <c:v>4095</c:v>
                </c:pt>
                <c:pt idx="8">
                  <c:v>5334</c:v>
                </c:pt>
                <c:pt idx="9">
                  <c:v>6166</c:v>
                </c:pt>
                <c:pt idx="10">
                  <c:v>8709</c:v>
                </c:pt>
                <c:pt idx="11">
                  <c:v>6726</c:v>
                </c:pt>
                <c:pt idx="12">
                  <c:v>7330</c:v>
                </c:pt>
                <c:pt idx="13">
                  <c:v>10942</c:v>
                </c:pt>
                <c:pt idx="14">
                  <c:v>8481</c:v>
                </c:pt>
                <c:pt idx="15">
                  <c:v>5972</c:v>
                </c:pt>
                <c:pt idx="16">
                  <c:v>20445</c:v>
                </c:pt>
                <c:pt idx="17">
                  <c:v>5543</c:v>
                </c:pt>
                <c:pt idx="18">
                  <c:v>7063</c:v>
                </c:pt>
                <c:pt idx="19">
                  <c:v>19853</c:v>
                </c:pt>
                <c:pt idx="20">
                  <c:v>20539</c:v>
                </c:pt>
                <c:pt idx="21">
                  <c:v>20811</c:v>
                </c:pt>
              </c:numCache>
            </c:numRef>
          </c:val>
          <c:extLst>
            <c:ext xmlns:c16="http://schemas.microsoft.com/office/drawing/2014/chart" uri="{C3380CC4-5D6E-409C-BE32-E72D297353CC}">
              <c16:uniqueId val="{00000000-14DD-48E3-9861-2FA8014D60AC}"/>
            </c:ext>
          </c:extLst>
        </c:ser>
        <c:ser>
          <c:idx val="1"/>
          <c:order val="1"/>
          <c:tx>
            <c:strRef>
              <c:f>'Compare AUS-BOS (MSA)'!$I$3</c:f>
              <c:strCache>
                <c:ptCount val="1"/>
                <c:pt idx="0">
                  <c:v>Boston</c:v>
                </c:pt>
              </c:strCache>
            </c:strRef>
          </c:tx>
          <c:spPr>
            <a:solidFill>
              <a:srgbClr val="2C6FB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AUS-BOS (MSA)'!$A$4:$A$25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AUS-BOS (MSA)'!$I$4:$I$25</c:f>
              <c:numCache>
                <c:formatCode>#,##0</c:formatCode>
                <c:ptCount val="22"/>
                <c:pt idx="0">
                  <c:v>3095</c:v>
                </c:pt>
                <c:pt idx="1">
                  <c:v>6177</c:v>
                </c:pt>
                <c:pt idx="2">
                  <c:v>3793</c:v>
                </c:pt>
                <c:pt idx="3">
                  <c:v>3879</c:v>
                </c:pt>
                <c:pt idx="4">
                  <c:v>2818</c:v>
                </c:pt>
                <c:pt idx="5">
                  <c:v>2232</c:v>
                </c:pt>
                <c:pt idx="6">
                  <c:v>568</c:v>
                </c:pt>
                <c:pt idx="7">
                  <c:v>2295</c:v>
                </c:pt>
                <c:pt idx="8">
                  <c:v>3014</c:v>
                </c:pt>
                <c:pt idx="9">
                  <c:v>5294</c:v>
                </c:pt>
                <c:pt idx="10">
                  <c:v>6769</c:v>
                </c:pt>
                <c:pt idx="11">
                  <c:v>7364</c:v>
                </c:pt>
                <c:pt idx="12">
                  <c:v>6921</c:v>
                </c:pt>
                <c:pt idx="13">
                  <c:v>9330</c:v>
                </c:pt>
                <c:pt idx="14">
                  <c:v>7509</c:v>
                </c:pt>
                <c:pt idx="15">
                  <c:v>4491</c:v>
                </c:pt>
                <c:pt idx="16">
                  <c:v>17179</c:v>
                </c:pt>
                <c:pt idx="17">
                  <c:v>4998</c:v>
                </c:pt>
                <c:pt idx="18">
                  <c:v>6903</c:v>
                </c:pt>
                <c:pt idx="19">
                  <c:v>6568</c:v>
                </c:pt>
                <c:pt idx="20">
                  <c:v>6372</c:v>
                </c:pt>
                <c:pt idx="21">
                  <c:v>8855</c:v>
                </c:pt>
              </c:numCache>
            </c:numRef>
          </c:val>
          <c:extLst>
            <c:ext xmlns:c16="http://schemas.microsoft.com/office/drawing/2014/chart" uri="{C3380CC4-5D6E-409C-BE32-E72D297353CC}">
              <c16:uniqueId val="{00000001-14DD-48E3-9861-2FA8014D60AC}"/>
            </c:ext>
          </c:extLst>
        </c:ser>
        <c:dLbls>
          <c:showLegendKey val="0"/>
          <c:showVal val="0"/>
          <c:showCatName val="0"/>
          <c:showSerName val="0"/>
          <c:showPercent val="0"/>
          <c:showBubbleSize val="0"/>
        </c:dLbls>
        <c:gapWidth val="40"/>
        <c:axId val="78468681"/>
        <c:axId val="77140466"/>
      </c:barChart>
      <c:catAx>
        <c:axId val="78468681"/>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7140466"/>
        <c:crosses val="autoZero"/>
        <c:auto val="1"/>
        <c:lblAlgn val="ctr"/>
        <c:lblOffset val="100"/>
        <c:noMultiLvlLbl val="0"/>
      </c:catAx>
      <c:valAx>
        <c:axId val="77140466"/>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8468681"/>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Under Construction % of Inventory - Austin vs. Boston</a:t>
            </a:r>
          </a:p>
        </c:rich>
      </c:tx>
      <c:overlay val="0"/>
      <c:spPr>
        <a:noFill/>
        <a:ln w="0">
          <a:noFill/>
        </a:ln>
      </c:spPr>
    </c:title>
    <c:autoTitleDeleted val="0"/>
    <c:plotArea>
      <c:layout/>
      <c:lineChart>
        <c:grouping val="standard"/>
        <c:varyColors val="0"/>
        <c:ser>
          <c:idx val="0"/>
          <c:order val="0"/>
          <c:tx>
            <c:strRef>
              <c:f>'Compare AUS-BOS (MSA)'!$J$3</c:f>
              <c:strCache>
                <c:ptCount val="1"/>
                <c:pt idx="0">
                  <c:v>Austin</c:v>
                </c:pt>
              </c:strCache>
            </c:strRef>
          </c:tx>
          <c:spPr>
            <a:ln w="28080">
              <a:solidFill>
                <a:srgbClr val="C05621"/>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AUS-BOS (MSA)'!$A$4:$A$25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AUS-BOS (MSA)'!$J$4:$J$25</c:f>
              <c:numCache>
                <c:formatCode>0.0%</c:formatCode>
                <c:ptCount val="22"/>
                <c:pt idx="0">
                  <c:v>3.8707622825048499E-2</c:v>
                </c:pt>
                <c:pt idx="1">
                  <c:v>5.2339631707627302E-2</c:v>
                </c:pt>
                <c:pt idx="2">
                  <c:v>8.6720716846872506E-2</c:v>
                </c:pt>
                <c:pt idx="3">
                  <c:v>3.3683499759774603E-2</c:v>
                </c:pt>
                <c:pt idx="4">
                  <c:v>1.8513143448467301E-2</c:v>
                </c:pt>
                <c:pt idx="5">
                  <c:v>2.0438338729903201E-2</c:v>
                </c:pt>
                <c:pt idx="6">
                  <c:v>3.2430042164660201E-2</c:v>
                </c:pt>
                <c:pt idx="7">
                  <c:v>5.7622946824584499E-2</c:v>
                </c:pt>
                <c:pt idx="8">
                  <c:v>6.2468891452395897E-2</c:v>
                </c:pt>
                <c:pt idx="9">
                  <c:v>7.0263740688544393E-2</c:v>
                </c:pt>
                <c:pt idx="10">
                  <c:v>5.9577057335311802E-2</c:v>
                </c:pt>
                <c:pt idx="11">
                  <c:v>5.7330846021982497E-2</c:v>
                </c:pt>
                <c:pt idx="12">
                  <c:v>4.7632278617451902E-2</c:v>
                </c:pt>
                <c:pt idx="13">
                  <c:v>6.2487833365777699E-2</c:v>
                </c:pt>
                <c:pt idx="14">
                  <c:v>9.0486128650617503E-2</c:v>
                </c:pt>
                <c:pt idx="15">
                  <c:v>8.5618134058427095E-2</c:v>
                </c:pt>
                <c:pt idx="16">
                  <c:v>0.11875460397783701</c:v>
                </c:pt>
                <c:pt idx="17">
                  <c:v>0.175865532205188</c:v>
                </c:pt>
                <c:pt idx="18">
                  <c:v>0.162573803563696</c:v>
                </c:pt>
                <c:pt idx="19">
                  <c:v>8.2655217798476302E-2</c:v>
                </c:pt>
                <c:pt idx="20">
                  <c:v>5.1178251711427099E-2</c:v>
                </c:pt>
                <c:pt idx="21">
                  <c:v>4.4419110910799399E-2</c:v>
                </c:pt>
              </c:numCache>
            </c:numRef>
          </c:val>
          <c:smooth val="0"/>
          <c:extLst>
            <c:ext xmlns:c16="http://schemas.microsoft.com/office/drawing/2014/chart" uri="{C3380CC4-5D6E-409C-BE32-E72D297353CC}">
              <c16:uniqueId val="{00000000-D3A9-46EE-92B7-5298717F8D76}"/>
            </c:ext>
          </c:extLst>
        </c:ser>
        <c:ser>
          <c:idx val="1"/>
          <c:order val="1"/>
          <c:tx>
            <c:strRef>
              <c:f>'Compare AUS-BOS (MSA)'!$K$3</c:f>
              <c:strCache>
                <c:ptCount val="1"/>
                <c:pt idx="0">
                  <c:v>Boston</c:v>
                </c:pt>
              </c:strCache>
            </c:strRef>
          </c:tx>
          <c:spPr>
            <a:ln w="28080">
              <a:solidFill>
                <a:srgbClr val="2C6FBB"/>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AUS-BOS (MSA)'!$A$4:$A$25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AUS-BOS (MSA)'!$K$4:$K$25</c:f>
              <c:numCache>
                <c:formatCode>0.0%</c:formatCode>
                <c:ptCount val="22"/>
                <c:pt idx="0">
                  <c:v>5.1745561626580901E-2</c:v>
                </c:pt>
                <c:pt idx="1">
                  <c:v>3.47478961768031E-2</c:v>
                </c:pt>
                <c:pt idx="2">
                  <c:v>3.1678155506079803E-2</c:v>
                </c:pt>
                <c:pt idx="3">
                  <c:v>1.8952044949692898E-2</c:v>
                </c:pt>
                <c:pt idx="4">
                  <c:v>6.9502047966202097E-3</c:v>
                </c:pt>
                <c:pt idx="5">
                  <c:v>8.4613022113022105E-3</c:v>
                </c:pt>
                <c:pt idx="6">
                  <c:v>2.1238856628772399E-2</c:v>
                </c:pt>
                <c:pt idx="7">
                  <c:v>3.4901863755484999E-2</c:v>
                </c:pt>
                <c:pt idx="8">
                  <c:v>4.98568383781939E-2</c:v>
                </c:pt>
                <c:pt idx="9">
                  <c:v>6.0028534520986401E-2</c:v>
                </c:pt>
                <c:pt idx="10">
                  <c:v>6.05450346420323E-2</c:v>
                </c:pt>
                <c:pt idx="11">
                  <c:v>6.3658752125173301E-2</c:v>
                </c:pt>
                <c:pt idx="12">
                  <c:v>6.7524933410338897E-2</c:v>
                </c:pt>
                <c:pt idx="13">
                  <c:v>8.4208905021979502E-2</c:v>
                </c:pt>
                <c:pt idx="14">
                  <c:v>8.12871709440917E-2</c:v>
                </c:pt>
                <c:pt idx="15">
                  <c:v>5.15713506160125E-2</c:v>
                </c:pt>
                <c:pt idx="16">
                  <c:v>5.0956149764502502E-2</c:v>
                </c:pt>
                <c:pt idx="17">
                  <c:v>5.9119030482795702E-2</c:v>
                </c:pt>
                <c:pt idx="18">
                  <c:v>4.9640693250669297E-2</c:v>
                </c:pt>
                <c:pt idx="19">
                  <c:v>5.73113984516554E-2</c:v>
                </c:pt>
                <c:pt idx="20">
                  <c:v>4.7297117634545797E-2</c:v>
                </c:pt>
                <c:pt idx="21">
                  <c:v>4.9528270809450402E-2</c:v>
                </c:pt>
              </c:numCache>
            </c:numRef>
          </c:val>
          <c:smooth val="0"/>
          <c:extLst>
            <c:ext xmlns:c16="http://schemas.microsoft.com/office/drawing/2014/chart" uri="{C3380CC4-5D6E-409C-BE32-E72D297353CC}">
              <c16:uniqueId val="{00000001-D3A9-46EE-92B7-5298717F8D76}"/>
            </c:ext>
          </c:extLst>
        </c:ser>
        <c:dLbls>
          <c:showLegendKey val="0"/>
          <c:showVal val="0"/>
          <c:showCatName val="0"/>
          <c:showSerName val="0"/>
          <c:showPercent val="0"/>
          <c:showBubbleSize val="0"/>
        </c:dLbls>
        <c:hiLowLines>
          <c:spPr>
            <a:ln w="0">
              <a:noFill/>
            </a:ln>
          </c:spPr>
        </c:hiLowLines>
        <c:smooth val="0"/>
        <c:axId val="14422533"/>
        <c:axId val="67608485"/>
      </c:lineChart>
      <c:catAx>
        <c:axId val="14422533"/>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67608485"/>
        <c:crosses val="autoZero"/>
        <c:auto val="1"/>
        <c:lblAlgn val="ctr"/>
        <c:lblOffset val="100"/>
        <c:noMultiLvlLbl val="0"/>
      </c:catAx>
      <c:valAx>
        <c:axId val="67608485"/>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4422533"/>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Market Asking Rent per Unit by Submarket</a:t>
            </a:r>
          </a:p>
        </c:rich>
      </c:tx>
      <c:overlay val="0"/>
      <c:spPr>
        <a:noFill/>
        <a:ln w="0">
          <a:noFill/>
        </a:ln>
      </c:spPr>
    </c:title>
    <c:autoTitleDeleted val="0"/>
    <c:plotArea>
      <c:layout/>
      <c:barChart>
        <c:barDir val="col"/>
        <c:grouping val="clustered"/>
        <c:varyColors val="0"/>
        <c:ser>
          <c:idx val="0"/>
          <c:order val="0"/>
          <c:tx>
            <c:strRef>
              <c:f>'Boston MF Submarkets'!$E$5</c:f>
              <c:strCache>
                <c:ptCount val="1"/>
                <c:pt idx="0">
                  <c:v>Market Asking Rent/Unit</c:v>
                </c:pt>
              </c:strCache>
            </c:strRef>
          </c:tx>
          <c:spPr>
            <a:solidFill>
              <a:srgbClr val="2C6FB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'Boston MF Submarkets'!$A$6:$A$36</c:f>
              <c:strCache>
                <c:ptCount val="31"/>
                <c:pt idx="0">
                  <c:v>Allston/Brighton</c:v>
                </c:pt>
                <c:pt idx="1">
                  <c:v>Downtown Boston</c:v>
                </c:pt>
                <c:pt idx="2">
                  <c:v>Fenway/Mission Hill</c:v>
                </c:pt>
                <c:pt idx="3">
                  <c:v>Back Bay/South End</c:v>
                </c:pt>
                <c:pt idx="4">
                  <c:v>South Boston/Seaport</c:v>
                </c:pt>
                <c:pt idx="5">
                  <c:v>Route 1 North</c:v>
                </c:pt>
                <c:pt idx="6">
                  <c:v>Everett/Malden/Medford/Melrose</c:v>
                </c:pt>
                <c:pt idx="7">
                  <c:v>Harvard MIT</c:v>
                </c:pt>
                <c:pt idx="8">
                  <c:v>Brookline/Newton/Watertown</c:v>
                </c:pt>
                <c:pt idx="9">
                  <c:v>Somerville/Charlestown</c:v>
                </c:pt>
                <c:pt idx="10">
                  <c:v>Metro West</c:v>
                </c:pt>
                <c:pt idx="11">
                  <c:v>Roxbury/Dorchester</c:v>
                </c:pt>
                <c:pt idx="12">
                  <c:v>Quincy/Milton/Randolph</c:v>
                </c:pt>
                <c:pt idx="13">
                  <c:v>North Shore</c:v>
                </c:pt>
                <c:pt idx="14">
                  <c:v>South Shore</c:v>
                </c:pt>
                <c:pt idx="15">
                  <c:v>East Boston/Chelsea</c:v>
                </c:pt>
                <c:pt idx="16">
                  <c:v>JP/Roslindale/West Roxbury</c:v>
                </c:pt>
                <c:pt idx="17">
                  <c:v>93 North</c:v>
                </c:pt>
                <c:pt idx="18">
                  <c:v>Waltham/Arlington/Belmont</c:v>
                </c:pt>
                <c:pt idx="19">
                  <c:v>Route 1 South</c:v>
                </c:pt>
                <c:pt idx="20">
                  <c:v>South Plymouth County</c:v>
                </c:pt>
                <c:pt idx="21">
                  <c:v>Burlington/Woburn</c:v>
                </c:pt>
                <c:pt idx="22">
                  <c:v>Lawrence/Haverhill</c:v>
                </c:pt>
                <c:pt idx="23">
                  <c:v>Chelmsford/Tyngsborough/Townsend</c:v>
                </c:pt>
                <c:pt idx="24">
                  <c:v>Alewife</c:v>
                </c:pt>
                <c:pt idx="25">
                  <c:v>Route 2</c:v>
                </c:pt>
                <c:pt idx="26">
                  <c:v>Suburban Rockingham County</c:v>
                </c:pt>
                <c:pt idx="27">
                  <c:v>495-South</c:v>
                </c:pt>
                <c:pt idx="28">
                  <c:v>Lowell/Dracut</c:v>
                </c:pt>
                <c:pt idx="29">
                  <c:v>Strafford County</c:v>
                </c:pt>
                <c:pt idx="30">
                  <c:v>New Hampshire Beaches</c:v>
                </c:pt>
              </c:strCache>
            </c:strRef>
          </c:cat>
          <c:val>
            <c:numRef>
              <c:f>'Boston MF Submarkets'!$E$6:$E$36</c:f>
              <c:numCache>
                <c:formatCode>\$##,###,###,##0_);[Red]"($"##,###,###,##0\)</c:formatCode>
                <c:ptCount val="31"/>
                <c:pt idx="0">
                  <c:v>3041</c:v>
                </c:pt>
                <c:pt idx="1">
                  <c:v>4248</c:v>
                </c:pt>
                <c:pt idx="2">
                  <c:v>3717</c:v>
                </c:pt>
                <c:pt idx="3">
                  <c:v>4324</c:v>
                </c:pt>
                <c:pt idx="4">
                  <c:v>4697</c:v>
                </c:pt>
                <c:pt idx="5">
                  <c:v>2631</c:v>
                </c:pt>
                <c:pt idx="6">
                  <c:v>2889</c:v>
                </c:pt>
                <c:pt idx="7">
                  <c:v>3978</c:v>
                </c:pt>
                <c:pt idx="8">
                  <c:v>3599</c:v>
                </c:pt>
                <c:pt idx="9">
                  <c:v>3512</c:v>
                </c:pt>
                <c:pt idx="10">
                  <c:v>2810</c:v>
                </c:pt>
                <c:pt idx="11">
                  <c:v>2900</c:v>
                </c:pt>
                <c:pt idx="12">
                  <c:v>2707</c:v>
                </c:pt>
                <c:pt idx="13">
                  <c:v>2597</c:v>
                </c:pt>
                <c:pt idx="14">
                  <c:v>2760</c:v>
                </c:pt>
                <c:pt idx="15">
                  <c:v>2960</c:v>
                </c:pt>
                <c:pt idx="16">
                  <c:v>2715</c:v>
                </c:pt>
                <c:pt idx="17">
                  <c:v>2882</c:v>
                </c:pt>
                <c:pt idx="18">
                  <c:v>3071</c:v>
                </c:pt>
                <c:pt idx="19">
                  <c:v>2769</c:v>
                </c:pt>
                <c:pt idx="20">
                  <c:v>2500</c:v>
                </c:pt>
                <c:pt idx="21">
                  <c:v>2994</c:v>
                </c:pt>
                <c:pt idx="22">
                  <c:v>2243</c:v>
                </c:pt>
                <c:pt idx="23">
                  <c:v>2669</c:v>
                </c:pt>
                <c:pt idx="24">
                  <c:v>3496</c:v>
                </c:pt>
                <c:pt idx="25">
                  <c:v>2907</c:v>
                </c:pt>
                <c:pt idx="26">
                  <c:v>2252</c:v>
                </c:pt>
                <c:pt idx="27">
                  <c:v>2521</c:v>
                </c:pt>
                <c:pt idx="28">
                  <c:v>2091</c:v>
                </c:pt>
                <c:pt idx="29">
                  <c:v>2130</c:v>
                </c:pt>
                <c:pt idx="30">
                  <c:v>2505</c:v>
                </c:pt>
              </c:numCache>
            </c:numRef>
          </c:val>
          <c:extLst>
            <c:ext xmlns:c16="http://schemas.microsoft.com/office/drawing/2014/chart" uri="{C3380CC4-5D6E-409C-BE32-E72D297353CC}">
              <c16:uniqueId val="{00000000-429C-4A9E-8E38-AA825EFBBEE8}"/>
            </c:ext>
          </c:extLst>
        </c:ser>
        <c:dLbls>
          <c:showLegendKey val="0"/>
          <c:showVal val="0"/>
          <c:showCatName val="0"/>
          <c:showSerName val="0"/>
          <c:showPercent val="0"/>
          <c:showBubbleSize val="0"/>
        </c:dLbls>
        <c:gapWidth val="40"/>
        <c:axId val="71700708"/>
        <c:axId val="86353709"/>
      </c:barChart>
      <c:catAx>
        <c:axId val="71700708"/>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6353709"/>
        <c:crosses val="autoZero"/>
        <c:auto val="1"/>
        <c:lblAlgn val="ctr"/>
        <c:lblOffset val="100"/>
        <c:noMultiLvlLbl val="0"/>
      </c:catAx>
      <c:valAx>
        <c:axId val="86353709"/>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 / month</a:t>
                </a:r>
              </a:p>
            </c:rich>
          </c:tx>
          <c:overlay val="0"/>
          <c:spPr>
            <a:noFill/>
            <a:ln w="0">
              <a:noFill/>
            </a:ln>
          </c:spPr>
        </c:title>
        <c:numFmt formatCode="\$##,###,###,##0_);[Red]&quot;($&quot;##,###,###,##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1700708"/>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Vacancy Rate by Submarket</a:t>
            </a:r>
          </a:p>
        </c:rich>
      </c:tx>
      <c:overlay val="0"/>
      <c:spPr>
        <a:noFill/>
        <a:ln w="0">
          <a:noFill/>
        </a:ln>
      </c:spPr>
    </c:title>
    <c:autoTitleDeleted val="0"/>
    <c:plotArea>
      <c:layout/>
      <c:barChart>
        <c:barDir val="col"/>
        <c:grouping val="clustered"/>
        <c:varyColors val="0"/>
        <c:ser>
          <c:idx val="0"/>
          <c:order val="0"/>
          <c:tx>
            <c:strRef>
              <c:f>'Boston MF Submarkets'!$C$5</c:f>
              <c:strCache>
                <c:ptCount val="1"/>
                <c:pt idx="0">
                  <c:v>Vacancy Rate</c:v>
                </c:pt>
              </c:strCache>
            </c:strRef>
          </c:tx>
          <c:spPr>
            <a:solidFill>
              <a:srgbClr val="2C6FB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'Boston MF Submarkets'!$A$6:$A$36</c:f>
              <c:strCache>
                <c:ptCount val="31"/>
                <c:pt idx="0">
                  <c:v>Allston/Brighton</c:v>
                </c:pt>
                <c:pt idx="1">
                  <c:v>Downtown Boston</c:v>
                </c:pt>
                <c:pt idx="2">
                  <c:v>Fenway/Mission Hill</c:v>
                </c:pt>
                <c:pt idx="3">
                  <c:v>Back Bay/South End</c:v>
                </c:pt>
                <c:pt idx="4">
                  <c:v>South Boston/Seaport</c:v>
                </c:pt>
                <c:pt idx="5">
                  <c:v>Route 1 North</c:v>
                </c:pt>
                <c:pt idx="6">
                  <c:v>Everett/Malden/Medford/Melrose</c:v>
                </c:pt>
                <c:pt idx="7">
                  <c:v>Harvard MIT</c:v>
                </c:pt>
                <c:pt idx="8">
                  <c:v>Brookline/Newton/Watertown</c:v>
                </c:pt>
                <c:pt idx="9">
                  <c:v>Somerville/Charlestown</c:v>
                </c:pt>
                <c:pt idx="10">
                  <c:v>Metro West</c:v>
                </c:pt>
                <c:pt idx="11">
                  <c:v>Roxbury/Dorchester</c:v>
                </c:pt>
                <c:pt idx="12">
                  <c:v>Quincy/Milton/Randolph</c:v>
                </c:pt>
                <c:pt idx="13">
                  <c:v>North Shore</c:v>
                </c:pt>
                <c:pt idx="14">
                  <c:v>South Shore</c:v>
                </c:pt>
                <c:pt idx="15">
                  <c:v>East Boston/Chelsea</c:v>
                </c:pt>
                <c:pt idx="16">
                  <c:v>JP/Roslindale/West Roxbury</c:v>
                </c:pt>
                <c:pt idx="17">
                  <c:v>93 North</c:v>
                </c:pt>
                <c:pt idx="18">
                  <c:v>Waltham/Arlington/Belmont</c:v>
                </c:pt>
                <c:pt idx="19">
                  <c:v>Route 1 South</c:v>
                </c:pt>
                <c:pt idx="20">
                  <c:v>South Plymouth County</c:v>
                </c:pt>
                <c:pt idx="21">
                  <c:v>Burlington/Woburn</c:v>
                </c:pt>
                <c:pt idx="22">
                  <c:v>Lawrence/Haverhill</c:v>
                </c:pt>
                <c:pt idx="23">
                  <c:v>Chelmsford/Tyngsborough/Townsend</c:v>
                </c:pt>
                <c:pt idx="24">
                  <c:v>Alewife</c:v>
                </c:pt>
                <c:pt idx="25">
                  <c:v>Route 2</c:v>
                </c:pt>
                <c:pt idx="26">
                  <c:v>Suburban Rockingham County</c:v>
                </c:pt>
                <c:pt idx="27">
                  <c:v>495-South</c:v>
                </c:pt>
                <c:pt idx="28">
                  <c:v>Lowell/Dracut</c:v>
                </c:pt>
                <c:pt idx="29">
                  <c:v>Strafford County</c:v>
                </c:pt>
                <c:pt idx="30">
                  <c:v>New Hampshire Beaches</c:v>
                </c:pt>
              </c:strCache>
            </c:strRef>
          </c:cat>
          <c:val>
            <c:numRef>
              <c:f>'Boston MF Submarkets'!$C$6:$C$36</c:f>
              <c:numCache>
                <c:formatCode>#,##0.0%_);[Red]\-#,##0.0%</c:formatCode>
                <c:ptCount val="31"/>
                <c:pt idx="0">
                  <c:v>5.8000000000000003E-2</c:v>
                </c:pt>
                <c:pt idx="1">
                  <c:v>0.03</c:v>
                </c:pt>
                <c:pt idx="2">
                  <c:v>2.7E-2</c:v>
                </c:pt>
                <c:pt idx="3">
                  <c:v>2.5999999999999999E-2</c:v>
                </c:pt>
                <c:pt idx="4">
                  <c:v>3.4000000000000002E-2</c:v>
                </c:pt>
                <c:pt idx="5">
                  <c:v>7.6999999999999999E-2</c:v>
                </c:pt>
                <c:pt idx="6">
                  <c:v>9.6000000000000002E-2</c:v>
                </c:pt>
                <c:pt idx="7">
                  <c:v>4.5999999999999999E-2</c:v>
                </c:pt>
                <c:pt idx="8">
                  <c:v>7.0999999999999994E-2</c:v>
                </c:pt>
                <c:pt idx="9">
                  <c:v>3.4000000000000002E-2</c:v>
                </c:pt>
                <c:pt idx="10">
                  <c:v>6.2E-2</c:v>
                </c:pt>
                <c:pt idx="11">
                  <c:v>9.7000000000000003E-2</c:v>
                </c:pt>
                <c:pt idx="12">
                  <c:v>5.1999999999999998E-2</c:v>
                </c:pt>
                <c:pt idx="13">
                  <c:v>3.5000000000000003E-2</c:v>
                </c:pt>
                <c:pt idx="14">
                  <c:v>5.6000000000000001E-2</c:v>
                </c:pt>
                <c:pt idx="15">
                  <c:v>0.104</c:v>
                </c:pt>
                <c:pt idx="16">
                  <c:v>6.7000000000000004E-2</c:v>
                </c:pt>
                <c:pt idx="17">
                  <c:v>4.9000000000000002E-2</c:v>
                </c:pt>
                <c:pt idx="18">
                  <c:v>4.2000000000000003E-2</c:v>
                </c:pt>
                <c:pt idx="19">
                  <c:v>6.8000000000000005E-2</c:v>
                </c:pt>
                <c:pt idx="20">
                  <c:v>5.8000000000000003E-2</c:v>
                </c:pt>
                <c:pt idx="21">
                  <c:v>5.7000000000000002E-2</c:v>
                </c:pt>
                <c:pt idx="22">
                  <c:v>4.2999999999999997E-2</c:v>
                </c:pt>
                <c:pt idx="23">
                  <c:v>6.4000000000000001E-2</c:v>
                </c:pt>
                <c:pt idx="24">
                  <c:v>4.4999999999999998E-2</c:v>
                </c:pt>
                <c:pt idx="25">
                  <c:v>5.8999999999999997E-2</c:v>
                </c:pt>
                <c:pt idx="26">
                  <c:v>0.108</c:v>
                </c:pt>
                <c:pt idx="27">
                  <c:v>4.1000000000000002E-2</c:v>
                </c:pt>
                <c:pt idx="28">
                  <c:v>4.2999999999999997E-2</c:v>
                </c:pt>
                <c:pt idx="29">
                  <c:v>4.1000000000000002E-2</c:v>
                </c:pt>
                <c:pt idx="30">
                  <c:v>3.4000000000000002E-2</c:v>
                </c:pt>
              </c:numCache>
            </c:numRef>
          </c:val>
          <c:extLst>
            <c:ext xmlns:c16="http://schemas.microsoft.com/office/drawing/2014/chart" uri="{C3380CC4-5D6E-409C-BE32-E72D297353CC}">
              <c16:uniqueId val="{00000000-DE52-41E9-B89A-4E1F9FA2C56A}"/>
            </c:ext>
          </c:extLst>
        </c:ser>
        <c:dLbls>
          <c:showLegendKey val="0"/>
          <c:showVal val="0"/>
          <c:showCatName val="0"/>
          <c:showSerName val="0"/>
          <c:showPercent val="0"/>
          <c:showBubbleSize val="0"/>
        </c:dLbls>
        <c:gapWidth val="40"/>
        <c:axId val="83828237"/>
        <c:axId val="86912444"/>
      </c:barChart>
      <c:catAx>
        <c:axId val="83828237"/>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6912444"/>
        <c:crosses val="autoZero"/>
        <c:auto val="1"/>
        <c:lblAlgn val="ctr"/>
        <c:lblOffset val="100"/>
        <c:noMultiLvlLbl val="0"/>
      </c:catAx>
      <c:valAx>
        <c:axId val="8691244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Vacancy</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3828237"/>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Market Asking Rent per Unit by Submarket</a:t>
            </a:r>
          </a:p>
        </c:rich>
      </c:tx>
      <c:overlay val="0"/>
      <c:spPr>
        <a:noFill/>
        <a:ln w="0">
          <a:noFill/>
        </a:ln>
      </c:spPr>
    </c:title>
    <c:autoTitleDeleted val="0"/>
    <c:plotArea>
      <c:layout/>
      <c:barChart>
        <c:barDir val="col"/>
        <c:grouping val="clustered"/>
        <c:varyColors val="0"/>
        <c:ser>
          <c:idx val="0"/>
          <c:order val="0"/>
          <c:tx>
            <c:strRef>
              <c:f>'Austin MF Submarkets'!$E$5</c:f>
              <c:strCache>
                <c:ptCount val="1"/>
                <c:pt idx="0">
                  <c:v>Market Asking Rent/Unit</c:v>
                </c:pt>
              </c:strCache>
            </c:strRef>
          </c:tx>
          <c:spPr>
            <a:solidFill>
              <a:srgbClr val="C05621"/>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'Austin MF Submarkets'!$A$6:$A$30</c:f>
              <c:strCache>
                <c:ptCount val="25"/>
                <c:pt idx="0">
                  <c:v>North Austin</c:v>
                </c:pt>
                <c:pt idx="1">
                  <c:v>Northwest Austin</c:v>
                </c:pt>
                <c:pt idx="2">
                  <c:v>East Austin</c:v>
                </c:pt>
                <c:pt idx="3">
                  <c:v>Downtown Austin</c:v>
                </c:pt>
                <c:pt idx="4">
                  <c:v>Pflugerville</c:v>
                </c:pt>
                <c:pt idx="5">
                  <c:v>Northeast Austin</c:v>
                </c:pt>
                <c:pt idx="6">
                  <c:v>South Austin</c:v>
                </c:pt>
                <c:pt idx="7">
                  <c:v>Round Rock</c:v>
                </c:pt>
                <c:pt idx="8">
                  <c:v>Midtown Austin</c:v>
                </c:pt>
                <c:pt idx="9">
                  <c:v>Southeast Austin</c:v>
                </c:pt>
                <c:pt idx="10">
                  <c:v>Georgetown-Leander</c:v>
                </c:pt>
                <c:pt idx="11">
                  <c:v>Riverside</c:v>
                </c:pt>
                <c:pt idx="12">
                  <c:v>Southwest Austin</c:v>
                </c:pt>
                <c:pt idx="13">
                  <c:v>South Central Austin</c:v>
                </c:pt>
                <c:pt idx="14">
                  <c:v>Cedar Park</c:v>
                </c:pt>
                <c:pt idx="15">
                  <c:v>Buda-Kyle</c:v>
                </c:pt>
                <c:pt idx="16">
                  <c:v>San Marcos</c:v>
                </c:pt>
                <c:pt idx="17">
                  <c:v>Far North Austin</c:v>
                </c:pt>
                <c:pt idx="18">
                  <c:v>Lake Travis</c:v>
                </c:pt>
                <c:pt idx="19">
                  <c:v>Central Austin</c:v>
                </c:pt>
                <c:pt idx="20">
                  <c:v>Bastrop County</c:v>
                </c:pt>
                <c:pt idx="21">
                  <c:v>West Austin</c:v>
                </c:pt>
                <c:pt idx="22">
                  <c:v>Hill Country</c:v>
                </c:pt>
                <c:pt idx="23">
                  <c:v>Caldwell County</c:v>
                </c:pt>
                <c:pt idx="24">
                  <c:v>Far West Austin</c:v>
                </c:pt>
              </c:strCache>
            </c:strRef>
          </c:cat>
          <c:val>
            <c:numRef>
              <c:f>'Austin MF Submarkets'!$E$6:$E$30</c:f>
              <c:numCache>
                <c:formatCode>\$##,###,###,##0_);[Red]"($"##,###,###,##0\)</c:formatCode>
                <c:ptCount val="25"/>
                <c:pt idx="0">
                  <c:v>1417</c:v>
                </c:pt>
                <c:pt idx="1">
                  <c:v>1351</c:v>
                </c:pt>
                <c:pt idx="2">
                  <c:v>1827</c:v>
                </c:pt>
                <c:pt idx="3">
                  <c:v>3807</c:v>
                </c:pt>
                <c:pt idx="4">
                  <c:v>1410</c:v>
                </c:pt>
                <c:pt idx="5">
                  <c:v>1404</c:v>
                </c:pt>
                <c:pt idx="6">
                  <c:v>1446</c:v>
                </c:pt>
                <c:pt idx="7">
                  <c:v>1482</c:v>
                </c:pt>
                <c:pt idx="8">
                  <c:v>1598</c:v>
                </c:pt>
                <c:pt idx="9">
                  <c:v>1397</c:v>
                </c:pt>
                <c:pt idx="10">
                  <c:v>1555</c:v>
                </c:pt>
                <c:pt idx="11">
                  <c:v>1401</c:v>
                </c:pt>
                <c:pt idx="12">
                  <c:v>1755</c:v>
                </c:pt>
                <c:pt idx="13">
                  <c:v>1826</c:v>
                </c:pt>
                <c:pt idx="14">
                  <c:v>1462</c:v>
                </c:pt>
                <c:pt idx="15">
                  <c:v>1445</c:v>
                </c:pt>
                <c:pt idx="16">
                  <c:v>1270</c:v>
                </c:pt>
                <c:pt idx="17">
                  <c:v>1544</c:v>
                </c:pt>
                <c:pt idx="18">
                  <c:v>1883</c:v>
                </c:pt>
                <c:pt idx="19">
                  <c:v>1660</c:v>
                </c:pt>
                <c:pt idx="20">
                  <c:v>1452</c:v>
                </c:pt>
                <c:pt idx="21">
                  <c:v>2015</c:v>
                </c:pt>
                <c:pt idx="22">
                  <c:v>1654</c:v>
                </c:pt>
                <c:pt idx="23">
                  <c:v>1330</c:v>
                </c:pt>
                <c:pt idx="24">
                  <c:v>1539</c:v>
                </c:pt>
              </c:numCache>
            </c:numRef>
          </c:val>
          <c:extLst>
            <c:ext xmlns:c16="http://schemas.microsoft.com/office/drawing/2014/chart" uri="{C3380CC4-5D6E-409C-BE32-E72D297353CC}">
              <c16:uniqueId val="{00000000-F062-46EE-91EA-63BE846CB528}"/>
            </c:ext>
          </c:extLst>
        </c:ser>
        <c:dLbls>
          <c:showLegendKey val="0"/>
          <c:showVal val="0"/>
          <c:showCatName val="0"/>
          <c:showSerName val="0"/>
          <c:showPercent val="0"/>
          <c:showBubbleSize val="0"/>
        </c:dLbls>
        <c:gapWidth val="40"/>
        <c:axId val="99622605"/>
        <c:axId val="6456011"/>
      </c:barChart>
      <c:catAx>
        <c:axId val="99622605"/>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6456011"/>
        <c:crosses val="autoZero"/>
        <c:auto val="1"/>
        <c:lblAlgn val="ctr"/>
        <c:lblOffset val="100"/>
        <c:noMultiLvlLbl val="0"/>
      </c:catAx>
      <c:valAx>
        <c:axId val="6456011"/>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 / month</a:t>
                </a:r>
              </a:p>
            </c:rich>
          </c:tx>
          <c:overlay val="0"/>
          <c:spPr>
            <a:noFill/>
            <a:ln w="0">
              <a:noFill/>
            </a:ln>
          </c:spPr>
        </c:title>
        <c:numFmt formatCode="\$##,###,###,##0_);[Red]&quot;($&quot;##,###,###,##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962260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Vacancy Rate by Submarket</a:t>
            </a:r>
          </a:p>
        </c:rich>
      </c:tx>
      <c:overlay val="0"/>
      <c:spPr>
        <a:noFill/>
        <a:ln w="0">
          <a:noFill/>
        </a:ln>
      </c:spPr>
    </c:title>
    <c:autoTitleDeleted val="0"/>
    <c:plotArea>
      <c:layout/>
      <c:barChart>
        <c:barDir val="col"/>
        <c:grouping val="clustered"/>
        <c:varyColors val="0"/>
        <c:ser>
          <c:idx val="0"/>
          <c:order val="0"/>
          <c:tx>
            <c:strRef>
              <c:f>'Austin MF Submarkets'!$C$5</c:f>
              <c:strCache>
                <c:ptCount val="1"/>
                <c:pt idx="0">
                  <c:v>Vacancy Rate</c:v>
                </c:pt>
              </c:strCache>
            </c:strRef>
          </c:tx>
          <c:spPr>
            <a:solidFill>
              <a:srgbClr val="C05621"/>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'Austin MF Submarkets'!$A$6:$A$30</c:f>
              <c:strCache>
                <c:ptCount val="25"/>
                <c:pt idx="0">
                  <c:v>North Austin</c:v>
                </c:pt>
                <c:pt idx="1">
                  <c:v>Northwest Austin</c:v>
                </c:pt>
                <c:pt idx="2">
                  <c:v>East Austin</c:v>
                </c:pt>
                <c:pt idx="3">
                  <c:v>Downtown Austin</c:v>
                </c:pt>
                <c:pt idx="4">
                  <c:v>Pflugerville</c:v>
                </c:pt>
                <c:pt idx="5">
                  <c:v>Northeast Austin</c:v>
                </c:pt>
                <c:pt idx="6">
                  <c:v>South Austin</c:v>
                </c:pt>
                <c:pt idx="7">
                  <c:v>Round Rock</c:v>
                </c:pt>
                <c:pt idx="8">
                  <c:v>Midtown Austin</c:v>
                </c:pt>
                <c:pt idx="9">
                  <c:v>Southeast Austin</c:v>
                </c:pt>
                <c:pt idx="10">
                  <c:v>Georgetown-Leander</c:v>
                </c:pt>
                <c:pt idx="11">
                  <c:v>Riverside</c:v>
                </c:pt>
                <c:pt idx="12">
                  <c:v>Southwest Austin</c:v>
                </c:pt>
                <c:pt idx="13">
                  <c:v>South Central Austin</c:v>
                </c:pt>
                <c:pt idx="14">
                  <c:v>Cedar Park</c:v>
                </c:pt>
                <c:pt idx="15">
                  <c:v>Buda-Kyle</c:v>
                </c:pt>
                <c:pt idx="16">
                  <c:v>San Marcos</c:v>
                </c:pt>
                <c:pt idx="17">
                  <c:v>Far North Austin</c:v>
                </c:pt>
                <c:pt idx="18">
                  <c:v>Lake Travis</c:v>
                </c:pt>
                <c:pt idx="19">
                  <c:v>Central Austin</c:v>
                </c:pt>
                <c:pt idx="20">
                  <c:v>Bastrop County</c:v>
                </c:pt>
                <c:pt idx="21">
                  <c:v>West Austin</c:v>
                </c:pt>
                <c:pt idx="22">
                  <c:v>Hill Country</c:v>
                </c:pt>
                <c:pt idx="23">
                  <c:v>Caldwell County</c:v>
                </c:pt>
                <c:pt idx="24">
                  <c:v>Far West Austin</c:v>
                </c:pt>
              </c:strCache>
            </c:strRef>
          </c:cat>
          <c:val>
            <c:numRef>
              <c:f>'Austin MF Submarkets'!$C$6:$C$30</c:f>
              <c:numCache>
                <c:formatCode>#,##0.0%_);[Red]\-#,##0.0%</c:formatCode>
                <c:ptCount val="25"/>
                <c:pt idx="0">
                  <c:v>0.127</c:v>
                </c:pt>
                <c:pt idx="1">
                  <c:v>8.5999999999999993E-2</c:v>
                </c:pt>
                <c:pt idx="2">
                  <c:v>0.11600000000000001</c:v>
                </c:pt>
                <c:pt idx="3">
                  <c:v>0.13</c:v>
                </c:pt>
                <c:pt idx="4">
                  <c:v>0.105</c:v>
                </c:pt>
                <c:pt idx="5">
                  <c:v>0.16</c:v>
                </c:pt>
                <c:pt idx="6">
                  <c:v>0.107</c:v>
                </c:pt>
                <c:pt idx="7">
                  <c:v>8.7999999999999995E-2</c:v>
                </c:pt>
                <c:pt idx="8">
                  <c:v>0.13500000000000001</c:v>
                </c:pt>
                <c:pt idx="9">
                  <c:v>0.17199999999999999</c:v>
                </c:pt>
                <c:pt idx="10">
                  <c:v>0.10199999999999999</c:v>
                </c:pt>
                <c:pt idx="11">
                  <c:v>9.6000000000000002E-2</c:v>
                </c:pt>
                <c:pt idx="12">
                  <c:v>0.10299999999999999</c:v>
                </c:pt>
                <c:pt idx="13">
                  <c:v>7.9000000000000001E-2</c:v>
                </c:pt>
                <c:pt idx="14">
                  <c:v>9.4E-2</c:v>
                </c:pt>
                <c:pt idx="15">
                  <c:v>0.12</c:v>
                </c:pt>
                <c:pt idx="16">
                  <c:v>0.17499999999999999</c:v>
                </c:pt>
                <c:pt idx="17">
                  <c:v>0.217</c:v>
                </c:pt>
                <c:pt idx="18">
                  <c:v>6.8000000000000005E-2</c:v>
                </c:pt>
                <c:pt idx="19">
                  <c:v>0.09</c:v>
                </c:pt>
                <c:pt idx="20">
                  <c:v>0.158</c:v>
                </c:pt>
                <c:pt idx="21">
                  <c:v>0.10100000000000001</c:v>
                </c:pt>
                <c:pt idx="22">
                  <c:v>0.23699999999999999</c:v>
                </c:pt>
                <c:pt idx="23">
                  <c:v>0.24299999999999999</c:v>
                </c:pt>
                <c:pt idx="24">
                  <c:v>8.7999999999999995E-2</c:v>
                </c:pt>
              </c:numCache>
            </c:numRef>
          </c:val>
          <c:extLst>
            <c:ext xmlns:c16="http://schemas.microsoft.com/office/drawing/2014/chart" uri="{C3380CC4-5D6E-409C-BE32-E72D297353CC}">
              <c16:uniqueId val="{00000000-B9D2-41CD-9A9C-779CF044C258}"/>
            </c:ext>
          </c:extLst>
        </c:ser>
        <c:dLbls>
          <c:showLegendKey val="0"/>
          <c:showVal val="0"/>
          <c:showCatName val="0"/>
          <c:showSerName val="0"/>
          <c:showPercent val="0"/>
          <c:showBubbleSize val="0"/>
        </c:dLbls>
        <c:gapWidth val="40"/>
        <c:axId val="91679514"/>
        <c:axId val="99550452"/>
      </c:barChart>
      <c:catAx>
        <c:axId val="91679514"/>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9550452"/>
        <c:crosses val="autoZero"/>
        <c:auto val="1"/>
        <c:lblAlgn val="ctr"/>
        <c:lblOffset val="100"/>
        <c:noMultiLvlLbl val="0"/>
      </c:catAx>
      <c:valAx>
        <c:axId val="99550452"/>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Vacancy</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1679514"/>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Net Absorption, Net Deliveries &amp; Vacancy</a:t>
            </a:r>
          </a:p>
        </c:rich>
      </c:tx>
      <c:overlay val="0"/>
      <c:spPr>
        <a:noFill/>
        <a:ln w="0">
          <a:noFill/>
        </a:ln>
      </c:spPr>
    </c:title>
    <c:autoTitleDeleted val="0"/>
    <c:plotArea>
      <c:layout/>
      <c:barChart>
        <c:barDir val="col"/>
        <c:grouping val="clustered"/>
        <c:varyColors val="0"/>
        <c:ser>
          <c:idx val="0"/>
          <c:order val="0"/>
          <c:tx>
            <c:strRef>
              <c:f>'East Cambridge Historical'!$L$1</c:f>
              <c:strCache>
                <c:ptCount val="1"/>
                <c:pt idx="0">
                  <c:v>Absorption Units</c:v>
                </c:pt>
              </c:strCache>
            </c:strRef>
          </c:tx>
          <c:spPr>
            <a:solidFill>
              <a:srgbClr val="E8973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'East Cambridge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'East Cambridge Historical'!$L$2:$L$23</c:f>
              <c:numCache>
                <c:formatCode>##,###,###,##0_);[Red]\(##,###,###,##0\)</c:formatCode>
                <c:ptCount val="22"/>
                <c:pt idx="0">
                  <c:v>3</c:v>
                </c:pt>
                <c:pt idx="1">
                  <c:v>481</c:v>
                </c:pt>
                <c:pt idx="2">
                  <c:v>65</c:v>
                </c:pt>
                <c:pt idx="3">
                  <c:v>437</c:v>
                </c:pt>
                <c:pt idx="4">
                  <c:v>4</c:v>
                </c:pt>
                <c:pt idx="5">
                  <c:v>9</c:v>
                </c:pt>
                <c:pt idx="6">
                  <c:v>4</c:v>
                </c:pt>
                <c:pt idx="7">
                  <c:v>8</c:v>
                </c:pt>
                <c:pt idx="8">
                  <c:v>128</c:v>
                </c:pt>
                <c:pt idx="9">
                  <c:v>1</c:v>
                </c:pt>
                <c:pt idx="10">
                  <c:v>405</c:v>
                </c:pt>
                <c:pt idx="11">
                  <c:v>344</c:v>
                </c:pt>
                <c:pt idx="12">
                  <c:v>163</c:v>
                </c:pt>
                <c:pt idx="13">
                  <c:v>475</c:v>
                </c:pt>
                <c:pt idx="14">
                  <c:v>206</c:v>
                </c:pt>
                <c:pt idx="15">
                  <c:v>-89</c:v>
                </c:pt>
                <c:pt idx="16">
                  <c:v>194</c:v>
                </c:pt>
                <c:pt idx="17">
                  <c:v>452</c:v>
                </c:pt>
                <c:pt idx="18">
                  <c:v>356</c:v>
                </c:pt>
                <c:pt idx="19">
                  <c:v>-34</c:v>
                </c:pt>
                <c:pt idx="20">
                  <c:v>22</c:v>
                </c:pt>
                <c:pt idx="21">
                  <c:v>8</c:v>
                </c:pt>
              </c:numCache>
            </c:numRef>
          </c:val>
          <c:extLst>
            <c:ext xmlns:c16="http://schemas.microsoft.com/office/drawing/2014/chart" uri="{C3380CC4-5D6E-409C-BE32-E72D297353CC}">
              <c16:uniqueId val="{00000000-1DC4-4F12-8B9E-4E7EBA176725}"/>
            </c:ext>
          </c:extLst>
        </c:ser>
        <c:ser>
          <c:idx val="1"/>
          <c:order val="1"/>
          <c:tx>
            <c:strRef>
              <c:f>'East Cambridge Historical'!$M$1</c:f>
              <c:strCache>
                <c:ptCount val="1"/>
                <c:pt idx="0">
                  <c:v>Deliveries Units</c:v>
                </c:pt>
              </c:strCache>
            </c:strRef>
          </c:tx>
          <c:spPr>
            <a:solidFill>
              <a:srgbClr val="31708F"/>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'East Cambridge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'East Cambridge Historical'!$M$2:$M$23</c:f>
              <c:numCache>
                <c:formatCode>##,###,###,##0_);[Red]\(##,###,###,##0\)</c:formatCode>
                <c:ptCount val="22"/>
                <c:pt idx="0">
                  <c:v>0</c:v>
                </c:pt>
                <c:pt idx="1">
                  <c:v>639</c:v>
                </c:pt>
                <c:pt idx="2">
                  <c:v>329</c:v>
                </c:pt>
                <c:pt idx="3">
                  <c:v>471</c:v>
                </c:pt>
                <c:pt idx="4">
                  <c:v>0</c:v>
                </c:pt>
                <c:pt idx="5">
                  <c:v>0</c:v>
                </c:pt>
                <c:pt idx="6">
                  <c:v>0</c:v>
                </c:pt>
                <c:pt idx="7">
                  <c:v>0</c:v>
                </c:pt>
                <c:pt idx="8">
                  <c:v>144</c:v>
                </c:pt>
                <c:pt idx="9">
                  <c:v>0</c:v>
                </c:pt>
                <c:pt idx="10">
                  <c:v>953</c:v>
                </c:pt>
                <c:pt idx="11">
                  <c:v>20</c:v>
                </c:pt>
                <c:pt idx="12">
                  <c:v>0</c:v>
                </c:pt>
                <c:pt idx="13">
                  <c:v>600</c:v>
                </c:pt>
                <c:pt idx="14">
                  <c:v>84</c:v>
                </c:pt>
                <c:pt idx="15">
                  <c:v>0</c:v>
                </c:pt>
                <c:pt idx="16">
                  <c:v>136</c:v>
                </c:pt>
                <c:pt idx="17">
                  <c:v>908</c:v>
                </c:pt>
                <c:pt idx="18">
                  <c:v>0</c:v>
                </c:pt>
                <c:pt idx="19">
                  <c:v>0</c:v>
                </c:pt>
                <c:pt idx="20">
                  <c:v>0</c:v>
                </c:pt>
                <c:pt idx="21">
                  <c:v>0</c:v>
                </c:pt>
              </c:numCache>
            </c:numRef>
          </c:val>
          <c:extLst>
            <c:ext xmlns:c16="http://schemas.microsoft.com/office/drawing/2014/chart" uri="{C3380CC4-5D6E-409C-BE32-E72D297353CC}">
              <c16:uniqueId val="{00000001-1DC4-4F12-8B9E-4E7EBA176725}"/>
            </c:ext>
          </c:extLst>
        </c:ser>
        <c:dLbls>
          <c:showLegendKey val="0"/>
          <c:showVal val="0"/>
          <c:showCatName val="0"/>
          <c:showSerName val="0"/>
          <c:showPercent val="0"/>
          <c:showBubbleSize val="0"/>
        </c:dLbls>
        <c:gapWidth val="40"/>
        <c:axId val="94177556"/>
        <c:axId val="3568876"/>
      </c:barChart>
      <c:lineChart>
        <c:grouping val="standard"/>
        <c:varyColors val="0"/>
        <c:ser>
          <c:idx val="2"/>
          <c:order val="2"/>
          <c:tx>
            <c:strRef>
              <c:f>'East Cambridge Historical'!$K$1</c:f>
              <c:strCache>
                <c:ptCount val="1"/>
                <c:pt idx="0">
                  <c:v>Vacancy Rate</c:v>
                </c:pt>
              </c:strCache>
            </c:strRef>
          </c:tx>
          <c:spPr>
            <a:ln w="28080">
              <a:solidFill>
                <a:srgbClr val="7CB342"/>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'East Cambridge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'East Cambridge Historical'!$K$2:$K$23</c:f>
              <c:numCache>
                <c:formatCode>#,##0.0%_);[Red]\-#,##0.0%</c:formatCode>
                <c:ptCount val="22"/>
                <c:pt idx="0">
                  <c:v>4.3999999999999997E-2</c:v>
                </c:pt>
                <c:pt idx="1">
                  <c:v>8.1000000000000003E-2</c:v>
                </c:pt>
                <c:pt idx="2">
                  <c:v>5.1999999999999998E-2</c:v>
                </c:pt>
                <c:pt idx="3">
                  <c:v>5.6000000000000001E-2</c:v>
                </c:pt>
                <c:pt idx="4">
                  <c:v>5.3999999999999999E-2</c:v>
                </c:pt>
                <c:pt idx="5">
                  <c:v>5.0999999999999997E-2</c:v>
                </c:pt>
                <c:pt idx="6">
                  <c:v>4.9000000000000002E-2</c:v>
                </c:pt>
                <c:pt idx="7">
                  <c:v>4.5999999999999999E-2</c:v>
                </c:pt>
                <c:pt idx="8">
                  <c:v>0.05</c:v>
                </c:pt>
                <c:pt idx="9">
                  <c:v>0.05</c:v>
                </c:pt>
                <c:pt idx="10">
                  <c:v>0.18</c:v>
                </c:pt>
                <c:pt idx="11">
                  <c:v>9.5000000000000001E-2</c:v>
                </c:pt>
                <c:pt idx="12">
                  <c:v>5.2999999999999999E-2</c:v>
                </c:pt>
                <c:pt idx="13">
                  <c:v>6.2E-2</c:v>
                </c:pt>
                <c:pt idx="14">
                  <c:v>3.4000000000000002E-2</c:v>
                </c:pt>
                <c:pt idx="15">
                  <c:v>5.3999999999999999E-2</c:v>
                </c:pt>
                <c:pt idx="16">
                  <c:v>3.9E-2</c:v>
                </c:pt>
                <c:pt idx="17">
                  <c:v>0.11600000000000001</c:v>
                </c:pt>
                <c:pt idx="18">
                  <c:v>5.0999999999999997E-2</c:v>
                </c:pt>
                <c:pt idx="19">
                  <c:v>5.7000000000000002E-2</c:v>
                </c:pt>
                <c:pt idx="20">
                  <c:v>5.2999999999999999E-2</c:v>
                </c:pt>
                <c:pt idx="21">
                  <c:v>5.1999999999999998E-2</c:v>
                </c:pt>
              </c:numCache>
            </c:numRef>
          </c:val>
          <c:smooth val="0"/>
          <c:extLst>
            <c:ext xmlns:c16="http://schemas.microsoft.com/office/drawing/2014/chart" uri="{C3380CC4-5D6E-409C-BE32-E72D297353CC}">
              <c16:uniqueId val="{00000002-1DC4-4F12-8B9E-4E7EBA176725}"/>
            </c:ext>
          </c:extLst>
        </c:ser>
        <c:dLbls>
          <c:showLegendKey val="0"/>
          <c:showVal val="0"/>
          <c:showCatName val="0"/>
          <c:showSerName val="0"/>
          <c:showPercent val="0"/>
          <c:showBubbleSize val="0"/>
        </c:dLbls>
        <c:hiLowLines>
          <c:spPr>
            <a:ln w="0">
              <a:noFill/>
            </a:ln>
          </c:spPr>
        </c:hiLowLines>
        <c:marker val="1"/>
        <c:smooth val="0"/>
        <c:axId val="33408513"/>
        <c:axId val="29836100"/>
      </c:lineChart>
      <c:catAx>
        <c:axId val="94177556"/>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568876"/>
        <c:crosses val="autoZero"/>
        <c:auto val="1"/>
        <c:lblAlgn val="ctr"/>
        <c:lblOffset val="100"/>
        <c:noMultiLvlLbl val="0"/>
      </c:catAx>
      <c:valAx>
        <c:axId val="3568876"/>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Units</a:t>
                </a:r>
              </a:p>
            </c:rich>
          </c:tx>
          <c:overlay val="0"/>
          <c:spPr>
            <a:noFill/>
            <a:ln w="0">
              <a:noFill/>
            </a:ln>
          </c:spPr>
        </c:title>
        <c:numFmt formatCode="##,###,###,##0_);[Red]\(##,###,###,##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4177556"/>
        <c:crosses val="autoZero"/>
        <c:crossBetween val="between"/>
      </c:valAx>
      <c:catAx>
        <c:axId val="33408513"/>
        <c:scaling>
          <c:orientation val="minMax"/>
        </c:scaling>
        <c:delete val="1"/>
        <c:axPos val="b"/>
        <c:numFmt formatCode="General" sourceLinked="1"/>
        <c:majorTickMark val="none"/>
        <c:minorTickMark val="none"/>
        <c:tickLblPos val="nextTo"/>
        <c:crossAx val="29836100"/>
        <c:crosses val="autoZero"/>
        <c:auto val="1"/>
        <c:lblAlgn val="ctr"/>
        <c:lblOffset val="100"/>
        <c:noMultiLvlLbl val="0"/>
      </c:catAx>
      <c:valAx>
        <c:axId val="29836100"/>
        <c:scaling>
          <c:orientation val="minMax"/>
        </c:scaling>
        <c:delete val="0"/>
        <c:axPos val="r"/>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Vacancy Rate</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3408513"/>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Vacancy &amp; Asking Rent/SF</a:t>
            </a:r>
          </a:p>
        </c:rich>
      </c:tx>
      <c:overlay val="0"/>
      <c:spPr>
        <a:noFill/>
        <a:ln w="0">
          <a:noFill/>
        </a:ln>
      </c:spPr>
    </c:title>
    <c:autoTitleDeleted val="0"/>
    <c:plotArea>
      <c:layout/>
      <c:lineChart>
        <c:grouping val="standard"/>
        <c:varyColors val="0"/>
        <c:ser>
          <c:idx val="0"/>
          <c:order val="0"/>
          <c:tx>
            <c:strRef>
              <c:f>'East Cambridge Historical'!$K$1</c:f>
              <c:strCache>
                <c:ptCount val="1"/>
                <c:pt idx="0">
                  <c:v>Vacancy Rate</c:v>
                </c:pt>
              </c:strCache>
            </c:strRef>
          </c:tx>
          <c:spPr>
            <a:ln w="28080">
              <a:solidFill>
                <a:srgbClr val="E8973D"/>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'East Cambridge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'East Cambridge Historical'!$K$2:$K$23</c:f>
              <c:numCache>
                <c:formatCode>#,##0.0%_);[Red]\-#,##0.0%</c:formatCode>
                <c:ptCount val="22"/>
                <c:pt idx="0">
                  <c:v>4.3999999999999997E-2</c:v>
                </c:pt>
                <c:pt idx="1">
                  <c:v>8.1000000000000003E-2</c:v>
                </c:pt>
                <c:pt idx="2">
                  <c:v>5.1999999999999998E-2</c:v>
                </c:pt>
                <c:pt idx="3">
                  <c:v>5.6000000000000001E-2</c:v>
                </c:pt>
                <c:pt idx="4">
                  <c:v>5.3999999999999999E-2</c:v>
                </c:pt>
                <c:pt idx="5">
                  <c:v>5.0999999999999997E-2</c:v>
                </c:pt>
                <c:pt idx="6">
                  <c:v>4.9000000000000002E-2</c:v>
                </c:pt>
                <c:pt idx="7">
                  <c:v>4.5999999999999999E-2</c:v>
                </c:pt>
                <c:pt idx="8">
                  <c:v>0.05</c:v>
                </c:pt>
                <c:pt idx="9">
                  <c:v>0.05</c:v>
                </c:pt>
                <c:pt idx="10">
                  <c:v>0.18</c:v>
                </c:pt>
                <c:pt idx="11">
                  <c:v>9.5000000000000001E-2</c:v>
                </c:pt>
                <c:pt idx="12">
                  <c:v>5.2999999999999999E-2</c:v>
                </c:pt>
                <c:pt idx="13">
                  <c:v>6.2E-2</c:v>
                </c:pt>
                <c:pt idx="14">
                  <c:v>3.4000000000000002E-2</c:v>
                </c:pt>
                <c:pt idx="15">
                  <c:v>5.3999999999999999E-2</c:v>
                </c:pt>
                <c:pt idx="16">
                  <c:v>3.9E-2</c:v>
                </c:pt>
                <c:pt idx="17">
                  <c:v>0.11600000000000001</c:v>
                </c:pt>
                <c:pt idx="18">
                  <c:v>5.0999999999999997E-2</c:v>
                </c:pt>
                <c:pt idx="19">
                  <c:v>5.7000000000000002E-2</c:v>
                </c:pt>
                <c:pt idx="20">
                  <c:v>5.2999999999999999E-2</c:v>
                </c:pt>
                <c:pt idx="21">
                  <c:v>5.1999999999999998E-2</c:v>
                </c:pt>
              </c:numCache>
            </c:numRef>
          </c:val>
          <c:smooth val="0"/>
          <c:extLst>
            <c:ext xmlns:c16="http://schemas.microsoft.com/office/drawing/2014/chart" uri="{C3380CC4-5D6E-409C-BE32-E72D297353CC}">
              <c16:uniqueId val="{00000000-E212-4B7A-9657-B0032901F978}"/>
            </c:ext>
          </c:extLst>
        </c:ser>
        <c:dLbls>
          <c:showLegendKey val="0"/>
          <c:showVal val="0"/>
          <c:showCatName val="0"/>
          <c:showSerName val="0"/>
          <c:showPercent val="0"/>
          <c:showBubbleSize val="0"/>
        </c:dLbls>
        <c:hiLowLines>
          <c:spPr>
            <a:ln w="0">
              <a:noFill/>
            </a:ln>
          </c:spPr>
        </c:hiLowLines>
        <c:marker val="1"/>
        <c:smooth val="0"/>
        <c:axId val="64500893"/>
        <c:axId val="92484364"/>
      </c:lineChart>
      <c:lineChart>
        <c:grouping val="standard"/>
        <c:varyColors val="0"/>
        <c:ser>
          <c:idx val="1"/>
          <c:order val="1"/>
          <c:tx>
            <c:strRef>
              <c:f>'East Cambridge Historical'!$F$1</c:f>
              <c:strCache>
                <c:ptCount val="1"/>
                <c:pt idx="0">
                  <c:v>Asking Rent/SF</c:v>
                </c:pt>
              </c:strCache>
            </c:strRef>
          </c:tx>
          <c:spPr>
            <a:ln w="28080">
              <a:solidFill>
                <a:srgbClr val="31708F"/>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'East Cambridge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'East Cambridge Historical'!$F$2:$F$23</c:f>
              <c:numCache>
                <c:formatCode>\$##,###,###,##0.00_);[Red]"($"##,###,###,##0.00\)</c:formatCode>
                <c:ptCount val="22"/>
                <c:pt idx="0">
                  <c:v>3.26</c:v>
                </c:pt>
                <c:pt idx="1">
                  <c:v>3.28</c:v>
                </c:pt>
                <c:pt idx="2">
                  <c:v>3.25</c:v>
                </c:pt>
                <c:pt idx="3">
                  <c:v>3.31</c:v>
                </c:pt>
                <c:pt idx="4">
                  <c:v>3.22</c:v>
                </c:pt>
                <c:pt idx="5">
                  <c:v>3.47</c:v>
                </c:pt>
                <c:pt idx="6">
                  <c:v>3.56</c:v>
                </c:pt>
                <c:pt idx="7">
                  <c:v>3.68</c:v>
                </c:pt>
                <c:pt idx="8">
                  <c:v>3.82</c:v>
                </c:pt>
                <c:pt idx="9">
                  <c:v>3.98</c:v>
                </c:pt>
                <c:pt idx="10">
                  <c:v>4.09</c:v>
                </c:pt>
                <c:pt idx="11">
                  <c:v>4.09</c:v>
                </c:pt>
                <c:pt idx="12">
                  <c:v>4.17</c:v>
                </c:pt>
                <c:pt idx="13">
                  <c:v>4.26</c:v>
                </c:pt>
                <c:pt idx="14">
                  <c:v>4.3499999999999996</c:v>
                </c:pt>
                <c:pt idx="15">
                  <c:v>4.12</c:v>
                </c:pt>
                <c:pt idx="16">
                  <c:v>4.5599999999999996</c:v>
                </c:pt>
                <c:pt idx="17">
                  <c:v>4.76</c:v>
                </c:pt>
                <c:pt idx="18">
                  <c:v>4.82</c:v>
                </c:pt>
                <c:pt idx="19">
                  <c:v>4.91</c:v>
                </c:pt>
                <c:pt idx="20">
                  <c:v>4.8899999999999997</c:v>
                </c:pt>
                <c:pt idx="21">
                  <c:v>5.19</c:v>
                </c:pt>
              </c:numCache>
            </c:numRef>
          </c:val>
          <c:smooth val="0"/>
          <c:extLst>
            <c:ext xmlns:c16="http://schemas.microsoft.com/office/drawing/2014/chart" uri="{C3380CC4-5D6E-409C-BE32-E72D297353CC}">
              <c16:uniqueId val="{00000001-E212-4B7A-9657-B0032901F978}"/>
            </c:ext>
          </c:extLst>
        </c:ser>
        <c:dLbls>
          <c:showLegendKey val="0"/>
          <c:showVal val="0"/>
          <c:showCatName val="0"/>
          <c:showSerName val="0"/>
          <c:showPercent val="0"/>
          <c:showBubbleSize val="0"/>
        </c:dLbls>
        <c:hiLowLines>
          <c:spPr>
            <a:ln w="0">
              <a:noFill/>
            </a:ln>
          </c:spPr>
        </c:hiLowLines>
        <c:marker val="1"/>
        <c:smooth val="0"/>
        <c:axId val="87120866"/>
        <c:axId val="25465452"/>
      </c:lineChart>
      <c:catAx>
        <c:axId val="64500893"/>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2484364"/>
        <c:crosses val="autoZero"/>
        <c:auto val="1"/>
        <c:lblAlgn val="ctr"/>
        <c:lblOffset val="100"/>
        <c:noMultiLvlLbl val="0"/>
      </c:catAx>
      <c:valAx>
        <c:axId val="92484364"/>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Vacancy Rate</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64500893"/>
        <c:crosses val="autoZero"/>
        <c:crossBetween val="between"/>
      </c:valAx>
      <c:catAx>
        <c:axId val="87120866"/>
        <c:scaling>
          <c:orientation val="minMax"/>
        </c:scaling>
        <c:delete val="1"/>
        <c:axPos val="b"/>
        <c:numFmt formatCode="General" sourceLinked="1"/>
        <c:majorTickMark val="none"/>
        <c:minorTickMark val="none"/>
        <c:tickLblPos val="nextTo"/>
        <c:crossAx val="25465452"/>
        <c:crosses val="autoZero"/>
        <c:auto val="1"/>
        <c:lblAlgn val="ctr"/>
        <c:lblOffset val="100"/>
        <c:noMultiLvlLbl val="0"/>
      </c:catAx>
      <c:valAx>
        <c:axId val="25465452"/>
        <c:scaling>
          <c:orientation val="minMax"/>
        </c:scaling>
        <c:delete val="0"/>
        <c:axPos val="r"/>
        <c:title>
          <c:tx>
            <c:rich>
              <a:bodyPr rot="-5400000"/>
              <a:lstStyle/>
              <a:p>
                <a:pPr>
                  <a:defRPr sz="1000" b="1" strike="noStrike" spc="-1">
                    <a:solidFill>
                      <a:srgbClr val="000000"/>
                    </a:solidFill>
                    <a:latin typeface="Calibri"/>
                  </a:defRPr>
                </a:pPr>
                <a:r>
                  <a:rPr sz="1000" b="1" strike="noStrike" spc="-1">
                    <a:solidFill>
                      <a:srgbClr val="000000"/>
                    </a:solidFill>
                    <a:latin typeface="Calibri"/>
                  </a:rPr>
                  <a:t>Asking Rent/SF</a:t>
                </a:r>
              </a:p>
            </c:rich>
          </c:tx>
          <c:overlay val="0"/>
          <c:spPr>
            <a:noFill/>
            <a:ln w="0">
              <a:noFill/>
            </a:ln>
          </c:spPr>
        </c:title>
        <c:numFmt formatCode="\$##,###,###,##0.00_);[Red]&quot;($&quot;##,###,###,##0.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7120866"/>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Net Absorption, Net Deliveries &amp; Vacancy</a:t>
            </a:r>
          </a:p>
        </c:rich>
      </c:tx>
      <c:overlay val="0"/>
      <c:spPr>
        <a:noFill/>
        <a:ln w="0">
          <a:noFill/>
        </a:ln>
      </c:spPr>
    </c:title>
    <c:autoTitleDeleted val="0"/>
    <c:plotArea>
      <c:layout/>
      <c:barChart>
        <c:barDir val="col"/>
        <c:grouping val="clustered"/>
        <c:varyColors val="0"/>
        <c:ser>
          <c:idx val="0"/>
          <c:order val="0"/>
          <c:tx>
            <c:strRef>
              <c:f>'North Austin Historical'!$L$1</c:f>
              <c:strCache>
                <c:ptCount val="1"/>
                <c:pt idx="0">
                  <c:v>Absorption Units</c:v>
                </c:pt>
              </c:strCache>
            </c:strRef>
          </c:tx>
          <c:spPr>
            <a:solidFill>
              <a:srgbClr val="E8973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'North 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'North Austin Historical'!$L$2:$L$23</c:f>
              <c:numCache>
                <c:formatCode>##,###,###,##0_);[Red]\(##,###,###,##0\)</c:formatCode>
                <c:ptCount val="22"/>
                <c:pt idx="0">
                  <c:v>650</c:v>
                </c:pt>
                <c:pt idx="1">
                  <c:v>725</c:v>
                </c:pt>
                <c:pt idx="2">
                  <c:v>52</c:v>
                </c:pt>
                <c:pt idx="3">
                  <c:v>-35</c:v>
                </c:pt>
                <c:pt idx="4">
                  <c:v>69</c:v>
                </c:pt>
                <c:pt idx="5">
                  <c:v>815</c:v>
                </c:pt>
                <c:pt idx="6">
                  <c:v>263</c:v>
                </c:pt>
                <c:pt idx="7">
                  <c:v>654</c:v>
                </c:pt>
                <c:pt idx="8">
                  <c:v>361</c:v>
                </c:pt>
                <c:pt idx="9">
                  <c:v>770</c:v>
                </c:pt>
                <c:pt idx="10">
                  <c:v>1199</c:v>
                </c:pt>
                <c:pt idx="11">
                  <c:v>1006</c:v>
                </c:pt>
                <c:pt idx="12">
                  <c:v>257</c:v>
                </c:pt>
                <c:pt idx="13">
                  <c:v>864</c:v>
                </c:pt>
                <c:pt idx="14">
                  <c:v>443</c:v>
                </c:pt>
                <c:pt idx="15">
                  <c:v>491</c:v>
                </c:pt>
                <c:pt idx="16">
                  <c:v>1688</c:v>
                </c:pt>
                <c:pt idx="17">
                  <c:v>352</c:v>
                </c:pt>
                <c:pt idx="18">
                  <c:v>-308</c:v>
                </c:pt>
                <c:pt idx="19">
                  <c:v>1710</c:v>
                </c:pt>
                <c:pt idx="20">
                  <c:v>1035</c:v>
                </c:pt>
                <c:pt idx="21">
                  <c:v>145</c:v>
                </c:pt>
              </c:numCache>
            </c:numRef>
          </c:val>
          <c:extLst>
            <c:ext xmlns:c16="http://schemas.microsoft.com/office/drawing/2014/chart" uri="{C3380CC4-5D6E-409C-BE32-E72D297353CC}">
              <c16:uniqueId val="{00000000-7A25-4769-8E99-E1FD9502E9FF}"/>
            </c:ext>
          </c:extLst>
        </c:ser>
        <c:ser>
          <c:idx val="1"/>
          <c:order val="1"/>
          <c:tx>
            <c:strRef>
              <c:f>'North Austin Historical'!$M$1</c:f>
              <c:strCache>
                <c:ptCount val="1"/>
                <c:pt idx="0">
                  <c:v>Deliveries Units</c:v>
                </c:pt>
              </c:strCache>
            </c:strRef>
          </c:tx>
          <c:spPr>
            <a:solidFill>
              <a:srgbClr val="31708F"/>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'North 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'North Austin Historical'!$M$2:$M$23</c:f>
              <c:numCache>
                <c:formatCode>##,###,###,##0_);[Red]\(##,###,###,##0\)</c:formatCode>
                <c:ptCount val="22"/>
                <c:pt idx="0">
                  <c:v>208</c:v>
                </c:pt>
                <c:pt idx="1">
                  <c:v>614</c:v>
                </c:pt>
                <c:pt idx="2">
                  <c:v>0</c:v>
                </c:pt>
                <c:pt idx="3">
                  <c:v>732</c:v>
                </c:pt>
                <c:pt idx="4">
                  <c:v>438</c:v>
                </c:pt>
                <c:pt idx="5">
                  <c:v>0</c:v>
                </c:pt>
                <c:pt idx="6">
                  <c:v>0</c:v>
                </c:pt>
                <c:pt idx="7">
                  <c:v>1169</c:v>
                </c:pt>
                <c:pt idx="8">
                  <c:v>184</c:v>
                </c:pt>
                <c:pt idx="9">
                  <c:v>279</c:v>
                </c:pt>
                <c:pt idx="10">
                  <c:v>1819</c:v>
                </c:pt>
                <c:pt idx="11">
                  <c:v>1037</c:v>
                </c:pt>
                <c:pt idx="12">
                  <c:v>438</c:v>
                </c:pt>
                <c:pt idx="13">
                  <c:v>818</c:v>
                </c:pt>
                <c:pt idx="14">
                  <c:v>823</c:v>
                </c:pt>
                <c:pt idx="15">
                  <c:v>364</c:v>
                </c:pt>
                <c:pt idx="16">
                  <c:v>1462</c:v>
                </c:pt>
                <c:pt idx="17">
                  <c:v>1066</c:v>
                </c:pt>
                <c:pt idx="18">
                  <c:v>1263</c:v>
                </c:pt>
                <c:pt idx="19">
                  <c:v>3288</c:v>
                </c:pt>
                <c:pt idx="20">
                  <c:v>484</c:v>
                </c:pt>
                <c:pt idx="21">
                  <c:v>345</c:v>
                </c:pt>
              </c:numCache>
            </c:numRef>
          </c:val>
          <c:extLst>
            <c:ext xmlns:c16="http://schemas.microsoft.com/office/drawing/2014/chart" uri="{C3380CC4-5D6E-409C-BE32-E72D297353CC}">
              <c16:uniqueId val="{00000001-7A25-4769-8E99-E1FD9502E9FF}"/>
            </c:ext>
          </c:extLst>
        </c:ser>
        <c:dLbls>
          <c:showLegendKey val="0"/>
          <c:showVal val="0"/>
          <c:showCatName val="0"/>
          <c:showSerName val="0"/>
          <c:showPercent val="0"/>
          <c:showBubbleSize val="0"/>
        </c:dLbls>
        <c:gapWidth val="40"/>
        <c:axId val="50779988"/>
        <c:axId val="11678631"/>
      </c:barChart>
      <c:lineChart>
        <c:grouping val="standard"/>
        <c:varyColors val="0"/>
        <c:ser>
          <c:idx val="2"/>
          <c:order val="2"/>
          <c:tx>
            <c:strRef>
              <c:f>'North Austin Historical'!$K$1</c:f>
              <c:strCache>
                <c:ptCount val="1"/>
                <c:pt idx="0">
                  <c:v>Vacancy Rate</c:v>
                </c:pt>
              </c:strCache>
            </c:strRef>
          </c:tx>
          <c:spPr>
            <a:ln w="28080">
              <a:solidFill>
                <a:srgbClr val="7CB342"/>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'North 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'North Austin Historical'!$K$2:$K$23</c:f>
              <c:numCache>
                <c:formatCode>#,##0.0%_);[Red]\-#,##0.0%</c:formatCode>
                <c:ptCount val="22"/>
                <c:pt idx="0">
                  <c:v>7.6999999999999999E-2</c:v>
                </c:pt>
                <c:pt idx="1">
                  <c:v>7.0000000000000007E-2</c:v>
                </c:pt>
                <c:pt idx="2">
                  <c:v>6.8000000000000005E-2</c:v>
                </c:pt>
                <c:pt idx="3">
                  <c:v>9.8000000000000004E-2</c:v>
                </c:pt>
                <c:pt idx="4">
                  <c:v>0.112</c:v>
                </c:pt>
                <c:pt idx="5">
                  <c:v>7.8E-2</c:v>
                </c:pt>
                <c:pt idx="6">
                  <c:v>6.7000000000000004E-2</c:v>
                </c:pt>
                <c:pt idx="7">
                  <c:v>8.4000000000000005E-2</c:v>
                </c:pt>
                <c:pt idx="8">
                  <c:v>7.6999999999999999E-2</c:v>
                </c:pt>
                <c:pt idx="9">
                  <c:v>5.7000000000000002E-2</c:v>
                </c:pt>
                <c:pt idx="10">
                  <c:v>7.4999999999999997E-2</c:v>
                </c:pt>
                <c:pt idx="11">
                  <c:v>7.3999999999999996E-2</c:v>
                </c:pt>
                <c:pt idx="12">
                  <c:v>7.9000000000000001E-2</c:v>
                </c:pt>
                <c:pt idx="13">
                  <c:v>7.4999999999999997E-2</c:v>
                </c:pt>
                <c:pt idx="14">
                  <c:v>8.5999999999999993E-2</c:v>
                </c:pt>
                <c:pt idx="15">
                  <c:v>0.08</c:v>
                </c:pt>
                <c:pt idx="16">
                  <c:v>7.0000000000000007E-2</c:v>
                </c:pt>
                <c:pt idx="17">
                  <c:v>8.7999999999999995E-2</c:v>
                </c:pt>
                <c:pt idx="18">
                  <c:v>0.127</c:v>
                </c:pt>
                <c:pt idx="19">
                  <c:v>0.158</c:v>
                </c:pt>
                <c:pt idx="20">
                  <c:v>0.14199999999999999</c:v>
                </c:pt>
                <c:pt idx="21">
                  <c:v>0.14499999999999999</c:v>
                </c:pt>
              </c:numCache>
            </c:numRef>
          </c:val>
          <c:smooth val="0"/>
          <c:extLst>
            <c:ext xmlns:c16="http://schemas.microsoft.com/office/drawing/2014/chart" uri="{C3380CC4-5D6E-409C-BE32-E72D297353CC}">
              <c16:uniqueId val="{00000002-7A25-4769-8E99-E1FD9502E9FF}"/>
            </c:ext>
          </c:extLst>
        </c:ser>
        <c:dLbls>
          <c:showLegendKey val="0"/>
          <c:showVal val="0"/>
          <c:showCatName val="0"/>
          <c:showSerName val="0"/>
          <c:showPercent val="0"/>
          <c:showBubbleSize val="0"/>
        </c:dLbls>
        <c:hiLowLines>
          <c:spPr>
            <a:ln w="0">
              <a:noFill/>
            </a:ln>
          </c:spPr>
        </c:hiLowLines>
        <c:marker val="1"/>
        <c:smooth val="0"/>
        <c:axId val="71852854"/>
        <c:axId val="29585387"/>
      </c:lineChart>
      <c:catAx>
        <c:axId val="50779988"/>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1678631"/>
        <c:crosses val="autoZero"/>
        <c:auto val="1"/>
        <c:lblAlgn val="ctr"/>
        <c:lblOffset val="100"/>
        <c:noMultiLvlLbl val="0"/>
      </c:catAx>
      <c:valAx>
        <c:axId val="11678631"/>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Units</a:t>
                </a:r>
              </a:p>
            </c:rich>
          </c:tx>
          <c:overlay val="0"/>
          <c:spPr>
            <a:noFill/>
            <a:ln w="0">
              <a:noFill/>
            </a:ln>
          </c:spPr>
        </c:title>
        <c:numFmt formatCode="##,###,###,##0_);[Red]\(##,###,###,##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50779988"/>
        <c:crosses val="autoZero"/>
        <c:crossBetween val="between"/>
      </c:valAx>
      <c:catAx>
        <c:axId val="71852854"/>
        <c:scaling>
          <c:orientation val="minMax"/>
        </c:scaling>
        <c:delete val="1"/>
        <c:axPos val="b"/>
        <c:numFmt formatCode="General" sourceLinked="1"/>
        <c:majorTickMark val="none"/>
        <c:minorTickMark val="none"/>
        <c:tickLblPos val="nextTo"/>
        <c:crossAx val="29585387"/>
        <c:crosses val="autoZero"/>
        <c:auto val="1"/>
        <c:lblAlgn val="ctr"/>
        <c:lblOffset val="100"/>
        <c:noMultiLvlLbl val="0"/>
      </c:catAx>
      <c:valAx>
        <c:axId val="29585387"/>
        <c:scaling>
          <c:orientation val="minMax"/>
        </c:scaling>
        <c:delete val="0"/>
        <c:axPos val="r"/>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Vacancy Rate</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1852854"/>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Vacancy &amp; Asking Rent/SF</a:t>
            </a:r>
          </a:p>
        </c:rich>
      </c:tx>
      <c:overlay val="0"/>
      <c:spPr>
        <a:noFill/>
        <a:ln w="0">
          <a:noFill/>
        </a:ln>
      </c:spPr>
    </c:title>
    <c:autoTitleDeleted val="0"/>
    <c:plotArea>
      <c:layout/>
      <c:lineChart>
        <c:grouping val="standard"/>
        <c:varyColors val="0"/>
        <c:ser>
          <c:idx val="0"/>
          <c:order val="0"/>
          <c:tx>
            <c:strRef>
              <c:f>'North Austin Historical'!$K$1</c:f>
              <c:strCache>
                <c:ptCount val="1"/>
                <c:pt idx="0">
                  <c:v>Vacancy Rate</c:v>
                </c:pt>
              </c:strCache>
            </c:strRef>
          </c:tx>
          <c:spPr>
            <a:ln w="28080">
              <a:solidFill>
                <a:srgbClr val="E8973D"/>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'North 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'North Austin Historical'!$K$2:$K$23</c:f>
              <c:numCache>
                <c:formatCode>#,##0.0%_);[Red]\-#,##0.0%</c:formatCode>
                <c:ptCount val="22"/>
                <c:pt idx="0">
                  <c:v>7.6999999999999999E-2</c:v>
                </c:pt>
                <c:pt idx="1">
                  <c:v>7.0000000000000007E-2</c:v>
                </c:pt>
                <c:pt idx="2">
                  <c:v>6.8000000000000005E-2</c:v>
                </c:pt>
                <c:pt idx="3">
                  <c:v>9.8000000000000004E-2</c:v>
                </c:pt>
                <c:pt idx="4">
                  <c:v>0.112</c:v>
                </c:pt>
                <c:pt idx="5">
                  <c:v>7.8E-2</c:v>
                </c:pt>
                <c:pt idx="6">
                  <c:v>6.7000000000000004E-2</c:v>
                </c:pt>
                <c:pt idx="7">
                  <c:v>8.4000000000000005E-2</c:v>
                </c:pt>
                <c:pt idx="8">
                  <c:v>7.6999999999999999E-2</c:v>
                </c:pt>
                <c:pt idx="9">
                  <c:v>5.7000000000000002E-2</c:v>
                </c:pt>
                <c:pt idx="10">
                  <c:v>7.4999999999999997E-2</c:v>
                </c:pt>
                <c:pt idx="11">
                  <c:v>7.3999999999999996E-2</c:v>
                </c:pt>
                <c:pt idx="12">
                  <c:v>7.9000000000000001E-2</c:v>
                </c:pt>
                <c:pt idx="13">
                  <c:v>7.4999999999999997E-2</c:v>
                </c:pt>
                <c:pt idx="14">
                  <c:v>8.5999999999999993E-2</c:v>
                </c:pt>
                <c:pt idx="15">
                  <c:v>0.08</c:v>
                </c:pt>
                <c:pt idx="16">
                  <c:v>7.0000000000000007E-2</c:v>
                </c:pt>
                <c:pt idx="17">
                  <c:v>8.7999999999999995E-2</c:v>
                </c:pt>
                <c:pt idx="18">
                  <c:v>0.127</c:v>
                </c:pt>
                <c:pt idx="19">
                  <c:v>0.158</c:v>
                </c:pt>
                <c:pt idx="20">
                  <c:v>0.14199999999999999</c:v>
                </c:pt>
                <c:pt idx="21">
                  <c:v>0.14499999999999999</c:v>
                </c:pt>
              </c:numCache>
            </c:numRef>
          </c:val>
          <c:smooth val="0"/>
          <c:extLst>
            <c:ext xmlns:c16="http://schemas.microsoft.com/office/drawing/2014/chart" uri="{C3380CC4-5D6E-409C-BE32-E72D297353CC}">
              <c16:uniqueId val="{00000000-71E2-406B-BB53-43682DD80FB7}"/>
            </c:ext>
          </c:extLst>
        </c:ser>
        <c:dLbls>
          <c:showLegendKey val="0"/>
          <c:showVal val="0"/>
          <c:showCatName val="0"/>
          <c:showSerName val="0"/>
          <c:showPercent val="0"/>
          <c:showBubbleSize val="0"/>
        </c:dLbls>
        <c:hiLowLines>
          <c:spPr>
            <a:ln w="0">
              <a:noFill/>
            </a:ln>
          </c:spPr>
        </c:hiLowLines>
        <c:marker val="1"/>
        <c:smooth val="0"/>
        <c:axId val="78722986"/>
        <c:axId val="29442411"/>
      </c:lineChart>
      <c:lineChart>
        <c:grouping val="standard"/>
        <c:varyColors val="0"/>
        <c:ser>
          <c:idx val="1"/>
          <c:order val="1"/>
          <c:tx>
            <c:strRef>
              <c:f>'North Austin Historical'!$F$1</c:f>
              <c:strCache>
                <c:ptCount val="1"/>
                <c:pt idx="0">
                  <c:v>Asking Rent/SF</c:v>
                </c:pt>
              </c:strCache>
            </c:strRef>
          </c:tx>
          <c:spPr>
            <a:ln w="28080">
              <a:solidFill>
                <a:srgbClr val="31708F"/>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'North 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'North Austin Historical'!$F$2:$F$23</c:f>
              <c:numCache>
                <c:formatCode>\$##,###,###,##0.00_);[Red]"($"##,###,###,##0.00\)</c:formatCode>
                <c:ptCount val="22"/>
                <c:pt idx="0">
                  <c:v>1.1200000000000001</c:v>
                </c:pt>
                <c:pt idx="1">
                  <c:v>1.1599999999999999</c:v>
                </c:pt>
                <c:pt idx="2">
                  <c:v>1.21</c:v>
                </c:pt>
                <c:pt idx="3">
                  <c:v>1.22</c:v>
                </c:pt>
                <c:pt idx="4">
                  <c:v>1.17</c:v>
                </c:pt>
                <c:pt idx="5">
                  <c:v>1.17</c:v>
                </c:pt>
                <c:pt idx="6">
                  <c:v>1.21</c:v>
                </c:pt>
                <c:pt idx="7">
                  <c:v>1.26</c:v>
                </c:pt>
                <c:pt idx="8">
                  <c:v>1.32</c:v>
                </c:pt>
                <c:pt idx="9">
                  <c:v>1.37</c:v>
                </c:pt>
                <c:pt idx="10">
                  <c:v>1.46</c:v>
                </c:pt>
                <c:pt idx="11">
                  <c:v>1.52</c:v>
                </c:pt>
                <c:pt idx="12">
                  <c:v>1.54</c:v>
                </c:pt>
                <c:pt idx="13">
                  <c:v>1.6</c:v>
                </c:pt>
                <c:pt idx="14">
                  <c:v>1.67</c:v>
                </c:pt>
                <c:pt idx="15">
                  <c:v>1.68</c:v>
                </c:pt>
                <c:pt idx="16">
                  <c:v>1.92</c:v>
                </c:pt>
                <c:pt idx="17">
                  <c:v>2</c:v>
                </c:pt>
                <c:pt idx="18">
                  <c:v>1.97</c:v>
                </c:pt>
                <c:pt idx="19">
                  <c:v>1.87</c:v>
                </c:pt>
                <c:pt idx="20">
                  <c:v>1.77</c:v>
                </c:pt>
                <c:pt idx="21">
                  <c:v>1.78</c:v>
                </c:pt>
              </c:numCache>
            </c:numRef>
          </c:val>
          <c:smooth val="0"/>
          <c:extLst>
            <c:ext xmlns:c16="http://schemas.microsoft.com/office/drawing/2014/chart" uri="{C3380CC4-5D6E-409C-BE32-E72D297353CC}">
              <c16:uniqueId val="{00000001-71E2-406B-BB53-43682DD80FB7}"/>
            </c:ext>
          </c:extLst>
        </c:ser>
        <c:dLbls>
          <c:showLegendKey val="0"/>
          <c:showVal val="0"/>
          <c:showCatName val="0"/>
          <c:showSerName val="0"/>
          <c:showPercent val="0"/>
          <c:showBubbleSize val="0"/>
        </c:dLbls>
        <c:hiLowLines>
          <c:spPr>
            <a:ln w="0">
              <a:noFill/>
            </a:ln>
          </c:spPr>
        </c:hiLowLines>
        <c:marker val="1"/>
        <c:smooth val="0"/>
        <c:axId val="3782323"/>
        <c:axId val="35860147"/>
      </c:lineChart>
      <c:catAx>
        <c:axId val="78722986"/>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9442411"/>
        <c:crosses val="autoZero"/>
        <c:auto val="1"/>
        <c:lblAlgn val="ctr"/>
        <c:lblOffset val="100"/>
        <c:noMultiLvlLbl val="0"/>
      </c:catAx>
      <c:valAx>
        <c:axId val="29442411"/>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Vacancy Rate</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8722986"/>
        <c:crosses val="autoZero"/>
        <c:crossBetween val="between"/>
      </c:valAx>
      <c:catAx>
        <c:axId val="3782323"/>
        <c:scaling>
          <c:orientation val="minMax"/>
        </c:scaling>
        <c:delete val="1"/>
        <c:axPos val="b"/>
        <c:numFmt formatCode="General" sourceLinked="1"/>
        <c:majorTickMark val="none"/>
        <c:minorTickMark val="none"/>
        <c:tickLblPos val="nextTo"/>
        <c:crossAx val="35860147"/>
        <c:crosses val="autoZero"/>
        <c:auto val="1"/>
        <c:lblAlgn val="ctr"/>
        <c:lblOffset val="100"/>
        <c:noMultiLvlLbl val="0"/>
      </c:catAx>
      <c:valAx>
        <c:axId val="35860147"/>
        <c:scaling>
          <c:orientation val="minMax"/>
        </c:scaling>
        <c:delete val="0"/>
        <c:axPos val="r"/>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Asking Rent/SF</a:t>
                </a:r>
              </a:p>
            </c:rich>
          </c:tx>
          <c:overlay val="0"/>
          <c:spPr>
            <a:noFill/>
            <a:ln w="0">
              <a:noFill/>
            </a:ln>
          </c:spPr>
        </c:title>
        <c:numFmt formatCode="\$##,###,###,##0.00_);[Red]&quot;($&quot;##,###,###,##0.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782323"/>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MF Vacancy Rate - North Austin vs. East Cambridge</a:t>
            </a:r>
          </a:p>
        </c:rich>
      </c:tx>
      <c:overlay val="0"/>
      <c:spPr>
        <a:noFill/>
        <a:ln w="0">
          <a:noFill/>
        </a:ln>
      </c:spPr>
    </c:title>
    <c:autoTitleDeleted val="0"/>
    <c:plotArea>
      <c:layout/>
      <c:lineChart>
        <c:grouping val="standard"/>
        <c:varyColors val="0"/>
        <c:ser>
          <c:idx val="0"/>
          <c:order val="0"/>
          <c:tx>
            <c:strRef>
              <c:f>'Compare NAus-ECamb (Submkt)'!$B$3</c:f>
              <c:strCache>
                <c:ptCount val="1"/>
                <c:pt idx="0">
                  <c:v>North Austin</c:v>
                </c:pt>
              </c:strCache>
            </c:strRef>
          </c:tx>
          <c:spPr>
            <a:ln w="28080">
              <a:solidFill>
                <a:srgbClr val="C05621"/>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NAus-ECamb (Submkt)'!$A$4:$A$25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NAus-ECamb (Submkt)'!$B$4:$B$25</c:f>
              <c:numCache>
                <c:formatCode>0.0%</c:formatCode>
                <c:ptCount val="22"/>
                <c:pt idx="0">
                  <c:v>7.6999999999999999E-2</c:v>
                </c:pt>
                <c:pt idx="1">
                  <c:v>7.0000000000000007E-2</c:v>
                </c:pt>
                <c:pt idx="2">
                  <c:v>6.8000000000000005E-2</c:v>
                </c:pt>
                <c:pt idx="3">
                  <c:v>9.8000000000000004E-2</c:v>
                </c:pt>
                <c:pt idx="4">
                  <c:v>0.112</c:v>
                </c:pt>
                <c:pt idx="5">
                  <c:v>7.8E-2</c:v>
                </c:pt>
                <c:pt idx="6">
                  <c:v>6.7000000000000004E-2</c:v>
                </c:pt>
                <c:pt idx="7">
                  <c:v>8.4000000000000005E-2</c:v>
                </c:pt>
                <c:pt idx="8">
                  <c:v>7.6999999999999999E-2</c:v>
                </c:pt>
                <c:pt idx="9">
                  <c:v>5.7000000000000002E-2</c:v>
                </c:pt>
                <c:pt idx="10">
                  <c:v>7.4999999999999997E-2</c:v>
                </c:pt>
                <c:pt idx="11">
                  <c:v>7.3999999999999996E-2</c:v>
                </c:pt>
                <c:pt idx="12">
                  <c:v>7.9000000000000001E-2</c:v>
                </c:pt>
                <c:pt idx="13">
                  <c:v>7.4999999999999997E-2</c:v>
                </c:pt>
                <c:pt idx="14">
                  <c:v>8.5999999999999993E-2</c:v>
                </c:pt>
                <c:pt idx="15">
                  <c:v>0.08</c:v>
                </c:pt>
                <c:pt idx="16">
                  <c:v>7.0000000000000007E-2</c:v>
                </c:pt>
                <c:pt idx="17">
                  <c:v>8.7999999999999995E-2</c:v>
                </c:pt>
                <c:pt idx="18">
                  <c:v>0.127</c:v>
                </c:pt>
                <c:pt idx="19">
                  <c:v>0.158</c:v>
                </c:pt>
                <c:pt idx="20">
                  <c:v>0.14199999999999999</c:v>
                </c:pt>
                <c:pt idx="21">
                  <c:v>0.14499999999999999</c:v>
                </c:pt>
              </c:numCache>
            </c:numRef>
          </c:val>
          <c:smooth val="0"/>
          <c:extLst>
            <c:ext xmlns:c16="http://schemas.microsoft.com/office/drawing/2014/chart" uri="{C3380CC4-5D6E-409C-BE32-E72D297353CC}">
              <c16:uniqueId val="{00000000-11B0-40CB-BD7A-7ED29362C579}"/>
            </c:ext>
          </c:extLst>
        </c:ser>
        <c:ser>
          <c:idx val="1"/>
          <c:order val="1"/>
          <c:tx>
            <c:strRef>
              <c:f>'Compare NAus-ECamb (Submkt)'!$C$3</c:f>
              <c:strCache>
                <c:ptCount val="1"/>
                <c:pt idx="0">
                  <c:v>East Cambridge</c:v>
                </c:pt>
              </c:strCache>
            </c:strRef>
          </c:tx>
          <c:spPr>
            <a:ln w="28080">
              <a:solidFill>
                <a:srgbClr val="2C6FBB"/>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NAus-ECamb (Submkt)'!$A$4:$A$25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NAus-ECamb (Submkt)'!$C$4:$C$25</c:f>
              <c:numCache>
                <c:formatCode>0.0%</c:formatCode>
                <c:ptCount val="22"/>
                <c:pt idx="0">
                  <c:v>4.3999999999999997E-2</c:v>
                </c:pt>
                <c:pt idx="1">
                  <c:v>8.1000000000000003E-2</c:v>
                </c:pt>
                <c:pt idx="2">
                  <c:v>5.1999999999999998E-2</c:v>
                </c:pt>
                <c:pt idx="3">
                  <c:v>5.6000000000000001E-2</c:v>
                </c:pt>
                <c:pt idx="4">
                  <c:v>5.3999999999999999E-2</c:v>
                </c:pt>
                <c:pt idx="5">
                  <c:v>5.0999999999999997E-2</c:v>
                </c:pt>
                <c:pt idx="6">
                  <c:v>4.9000000000000002E-2</c:v>
                </c:pt>
                <c:pt idx="7">
                  <c:v>4.5999999999999999E-2</c:v>
                </c:pt>
                <c:pt idx="8">
                  <c:v>0.05</c:v>
                </c:pt>
                <c:pt idx="9">
                  <c:v>0.05</c:v>
                </c:pt>
                <c:pt idx="10">
                  <c:v>0.18</c:v>
                </c:pt>
                <c:pt idx="11">
                  <c:v>9.5000000000000001E-2</c:v>
                </c:pt>
                <c:pt idx="12">
                  <c:v>5.2999999999999999E-2</c:v>
                </c:pt>
                <c:pt idx="13">
                  <c:v>6.2E-2</c:v>
                </c:pt>
                <c:pt idx="14">
                  <c:v>3.4000000000000002E-2</c:v>
                </c:pt>
                <c:pt idx="15">
                  <c:v>5.3999999999999999E-2</c:v>
                </c:pt>
                <c:pt idx="16">
                  <c:v>3.9E-2</c:v>
                </c:pt>
                <c:pt idx="17">
                  <c:v>0.11600000000000001</c:v>
                </c:pt>
                <c:pt idx="18">
                  <c:v>5.0999999999999997E-2</c:v>
                </c:pt>
                <c:pt idx="19">
                  <c:v>5.7000000000000002E-2</c:v>
                </c:pt>
                <c:pt idx="20">
                  <c:v>5.2999999999999999E-2</c:v>
                </c:pt>
                <c:pt idx="21">
                  <c:v>5.1999999999999998E-2</c:v>
                </c:pt>
              </c:numCache>
            </c:numRef>
          </c:val>
          <c:smooth val="0"/>
          <c:extLst>
            <c:ext xmlns:c16="http://schemas.microsoft.com/office/drawing/2014/chart" uri="{C3380CC4-5D6E-409C-BE32-E72D297353CC}">
              <c16:uniqueId val="{00000001-11B0-40CB-BD7A-7ED29362C579}"/>
            </c:ext>
          </c:extLst>
        </c:ser>
        <c:dLbls>
          <c:showLegendKey val="0"/>
          <c:showVal val="0"/>
          <c:showCatName val="0"/>
          <c:showSerName val="0"/>
          <c:showPercent val="0"/>
          <c:showBubbleSize val="0"/>
        </c:dLbls>
        <c:hiLowLines>
          <c:spPr>
            <a:ln w="0">
              <a:noFill/>
            </a:ln>
          </c:spPr>
        </c:hiLowLines>
        <c:smooth val="0"/>
        <c:axId val="79990793"/>
        <c:axId val="97649542"/>
      </c:lineChart>
      <c:catAx>
        <c:axId val="79990793"/>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7649542"/>
        <c:crosses val="autoZero"/>
        <c:auto val="1"/>
        <c:lblAlgn val="ctr"/>
        <c:lblOffset val="100"/>
        <c:noMultiLvlLbl val="0"/>
      </c:catAx>
      <c:valAx>
        <c:axId val="97649542"/>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9990793"/>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Asking Rent per SF - North Austin vs. East Cambridge</a:t>
            </a:r>
          </a:p>
        </c:rich>
      </c:tx>
      <c:overlay val="0"/>
      <c:spPr>
        <a:noFill/>
        <a:ln w="0">
          <a:noFill/>
        </a:ln>
      </c:spPr>
    </c:title>
    <c:autoTitleDeleted val="0"/>
    <c:plotArea>
      <c:layout/>
      <c:lineChart>
        <c:grouping val="standard"/>
        <c:varyColors val="0"/>
        <c:ser>
          <c:idx val="0"/>
          <c:order val="0"/>
          <c:tx>
            <c:strRef>
              <c:f>'Compare NAus-ECamb (Submkt)'!$D$3</c:f>
              <c:strCache>
                <c:ptCount val="1"/>
                <c:pt idx="0">
                  <c:v>North Austin</c:v>
                </c:pt>
              </c:strCache>
            </c:strRef>
          </c:tx>
          <c:spPr>
            <a:ln w="28080">
              <a:solidFill>
                <a:srgbClr val="C05621"/>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NAus-ECamb (Submkt)'!$A$4:$A$25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NAus-ECamb (Submkt)'!$D$4:$D$25</c:f>
              <c:numCache>
                <c:formatCode>\$#,##0.00</c:formatCode>
                <c:ptCount val="22"/>
                <c:pt idx="0">
                  <c:v>1.1200000000000001</c:v>
                </c:pt>
                <c:pt idx="1">
                  <c:v>1.1599999999999999</c:v>
                </c:pt>
                <c:pt idx="2">
                  <c:v>1.21</c:v>
                </c:pt>
                <c:pt idx="3">
                  <c:v>1.22</c:v>
                </c:pt>
                <c:pt idx="4">
                  <c:v>1.17</c:v>
                </c:pt>
                <c:pt idx="5">
                  <c:v>1.17</c:v>
                </c:pt>
                <c:pt idx="6">
                  <c:v>1.21</c:v>
                </c:pt>
                <c:pt idx="7">
                  <c:v>1.26</c:v>
                </c:pt>
                <c:pt idx="8">
                  <c:v>1.32</c:v>
                </c:pt>
                <c:pt idx="9">
                  <c:v>1.37</c:v>
                </c:pt>
                <c:pt idx="10">
                  <c:v>1.46</c:v>
                </c:pt>
                <c:pt idx="11">
                  <c:v>1.52</c:v>
                </c:pt>
                <c:pt idx="12">
                  <c:v>1.54</c:v>
                </c:pt>
                <c:pt idx="13">
                  <c:v>1.6</c:v>
                </c:pt>
                <c:pt idx="14">
                  <c:v>1.67</c:v>
                </c:pt>
                <c:pt idx="15">
                  <c:v>1.68</c:v>
                </c:pt>
                <c:pt idx="16">
                  <c:v>1.92</c:v>
                </c:pt>
                <c:pt idx="17">
                  <c:v>2</c:v>
                </c:pt>
                <c:pt idx="18">
                  <c:v>1.97</c:v>
                </c:pt>
                <c:pt idx="19">
                  <c:v>1.87</c:v>
                </c:pt>
                <c:pt idx="20">
                  <c:v>1.77</c:v>
                </c:pt>
                <c:pt idx="21">
                  <c:v>1.78</c:v>
                </c:pt>
              </c:numCache>
            </c:numRef>
          </c:val>
          <c:smooth val="0"/>
          <c:extLst>
            <c:ext xmlns:c16="http://schemas.microsoft.com/office/drawing/2014/chart" uri="{C3380CC4-5D6E-409C-BE32-E72D297353CC}">
              <c16:uniqueId val="{00000000-202A-4027-9757-1932F729E8FE}"/>
            </c:ext>
          </c:extLst>
        </c:ser>
        <c:ser>
          <c:idx val="1"/>
          <c:order val="1"/>
          <c:tx>
            <c:strRef>
              <c:f>'Compare NAus-ECamb (Submkt)'!$E$3</c:f>
              <c:strCache>
                <c:ptCount val="1"/>
                <c:pt idx="0">
                  <c:v>East Cambridge</c:v>
                </c:pt>
              </c:strCache>
            </c:strRef>
          </c:tx>
          <c:spPr>
            <a:ln w="28080">
              <a:solidFill>
                <a:srgbClr val="2C6FBB"/>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NAus-ECamb (Submkt)'!$A$4:$A$25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NAus-ECamb (Submkt)'!$E$4:$E$25</c:f>
              <c:numCache>
                <c:formatCode>\$#,##0.00</c:formatCode>
                <c:ptCount val="22"/>
                <c:pt idx="0">
                  <c:v>3.26</c:v>
                </c:pt>
                <c:pt idx="1">
                  <c:v>3.28</c:v>
                </c:pt>
                <c:pt idx="2">
                  <c:v>3.25</c:v>
                </c:pt>
                <c:pt idx="3">
                  <c:v>3.31</c:v>
                </c:pt>
                <c:pt idx="4">
                  <c:v>3.22</c:v>
                </c:pt>
                <c:pt idx="5">
                  <c:v>3.47</c:v>
                </c:pt>
                <c:pt idx="6">
                  <c:v>3.56</c:v>
                </c:pt>
                <c:pt idx="7">
                  <c:v>3.68</c:v>
                </c:pt>
                <c:pt idx="8">
                  <c:v>3.82</c:v>
                </c:pt>
                <c:pt idx="9">
                  <c:v>3.98</c:v>
                </c:pt>
                <c:pt idx="10">
                  <c:v>4.09</c:v>
                </c:pt>
                <c:pt idx="11">
                  <c:v>4.09</c:v>
                </c:pt>
                <c:pt idx="12">
                  <c:v>4.17</c:v>
                </c:pt>
                <c:pt idx="13">
                  <c:v>4.26</c:v>
                </c:pt>
                <c:pt idx="14">
                  <c:v>4.3499999999999996</c:v>
                </c:pt>
                <c:pt idx="15">
                  <c:v>4.12</c:v>
                </c:pt>
                <c:pt idx="16">
                  <c:v>4.5599999999999996</c:v>
                </c:pt>
                <c:pt idx="17">
                  <c:v>4.76</c:v>
                </c:pt>
                <c:pt idx="18">
                  <c:v>4.82</c:v>
                </c:pt>
                <c:pt idx="19">
                  <c:v>4.91</c:v>
                </c:pt>
                <c:pt idx="20">
                  <c:v>4.8899999999999997</c:v>
                </c:pt>
                <c:pt idx="21">
                  <c:v>5.19</c:v>
                </c:pt>
              </c:numCache>
            </c:numRef>
          </c:val>
          <c:smooth val="0"/>
          <c:extLst>
            <c:ext xmlns:c16="http://schemas.microsoft.com/office/drawing/2014/chart" uri="{C3380CC4-5D6E-409C-BE32-E72D297353CC}">
              <c16:uniqueId val="{00000001-202A-4027-9757-1932F729E8FE}"/>
            </c:ext>
          </c:extLst>
        </c:ser>
        <c:dLbls>
          <c:showLegendKey val="0"/>
          <c:showVal val="0"/>
          <c:showCatName val="0"/>
          <c:showSerName val="0"/>
          <c:showPercent val="0"/>
          <c:showBubbleSize val="0"/>
        </c:dLbls>
        <c:hiLowLines>
          <c:spPr>
            <a:ln w="0">
              <a:noFill/>
            </a:ln>
          </c:spPr>
        </c:hiLowLines>
        <c:smooth val="0"/>
        <c:axId val="16081083"/>
        <c:axId val="3923634"/>
      </c:lineChart>
      <c:catAx>
        <c:axId val="16081083"/>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923634"/>
        <c:crosses val="autoZero"/>
        <c:auto val="1"/>
        <c:lblAlgn val="ctr"/>
        <c:lblOffset val="100"/>
        <c:noMultiLvlLbl val="0"/>
      </c:catAx>
      <c:valAx>
        <c:axId val="3923634"/>
        <c:scaling>
          <c:orientation val="minMax"/>
        </c:scaling>
        <c:delete val="0"/>
        <c:axPos val="l"/>
        <c:majorGridlines>
          <c:spPr>
            <a:ln w="0">
              <a:solidFill>
                <a:srgbClr val="B3B3B3"/>
              </a:solidFill>
            </a:ln>
          </c:spPr>
        </c:majorGridlines>
        <c:numFmt formatCode="\$#,##0.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6081083"/>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Annual MF Deliveries - North Austin vs. East Cambridge</a:t>
            </a:r>
          </a:p>
        </c:rich>
      </c:tx>
      <c:overlay val="0"/>
      <c:spPr>
        <a:noFill/>
        <a:ln w="0">
          <a:noFill/>
        </a:ln>
      </c:spPr>
    </c:title>
    <c:autoTitleDeleted val="0"/>
    <c:plotArea>
      <c:layout/>
      <c:barChart>
        <c:barDir val="col"/>
        <c:grouping val="clustered"/>
        <c:varyColors val="0"/>
        <c:ser>
          <c:idx val="0"/>
          <c:order val="0"/>
          <c:tx>
            <c:strRef>
              <c:f>'Compare NAus-ECamb (Submkt)'!$F$3</c:f>
              <c:strCache>
                <c:ptCount val="1"/>
                <c:pt idx="0">
                  <c:v>North Austin</c:v>
                </c:pt>
              </c:strCache>
            </c:strRef>
          </c:tx>
          <c:spPr>
            <a:solidFill>
              <a:srgbClr val="C05621"/>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NAus-ECamb (Submkt)'!$A$4:$A$25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NAus-ECamb (Submkt)'!$F$4:$F$25</c:f>
              <c:numCache>
                <c:formatCode>#,##0</c:formatCode>
                <c:ptCount val="22"/>
                <c:pt idx="0">
                  <c:v>208</c:v>
                </c:pt>
                <c:pt idx="1">
                  <c:v>614</c:v>
                </c:pt>
                <c:pt idx="2">
                  <c:v>0</c:v>
                </c:pt>
                <c:pt idx="3">
                  <c:v>732</c:v>
                </c:pt>
                <c:pt idx="4">
                  <c:v>438</c:v>
                </c:pt>
                <c:pt idx="5">
                  <c:v>0</c:v>
                </c:pt>
                <c:pt idx="6">
                  <c:v>0</c:v>
                </c:pt>
                <c:pt idx="7">
                  <c:v>1169</c:v>
                </c:pt>
                <c:pt idx="8">
                  <c:v>184</c:v>
                </c:pt>
                <c:pt idx="9">
                  <c:v>279</c:v>
                </c:pt>
                <c:pt idx="10">
                  <c:v>1819</c:v>
                </c:pt>
                <c:pt idx="11">
                  <c:v>1037</c:v>
                </c:pt>
                <c:pt idx="12">
                  <c:v>438</c:v>
                </c:pt>
                <c:pt idx="13">
                  <c:v>818</c:v>
                </c:pt>
                <c:pt idx="14">
                  <c:v>823</c:v>
                </c:pt>
                <c:pt idx="15">
                  <c:v>364</c:v>
                </c:pt>
                <c:pt idx="16">
                  <c:v>1462</c:v>
                </c:pt>
                <c:pt idx="17">
                  <c:v>1066</c:v>
                </c:pt>
                <c:pt idx="18">
                  <c:v>1263</c:v>
                </c:pt>
                <c:pt idx="19">
                  <c:v>3288</c:v>
                </c:pt>
                <c:pt idx="20">
                  <c:v>484</c:v>
                </c:pt>
                <c:pt idx="21">
                  <c:v>345</c:v>
                </c:pt>
              </c:numCache>
            </c:numRef>
          </c:val>
          <c:extLst>
            <c:ext xmlns:c16="http://schemas.microsoft.com/office/drawing/2014/chart" uri="{C3380CC4-5D6E-409C-BE32-E72D297353CC}">
              <c16:uniqueId val="{00000000-C8E1-44C0-8D0C-27D80768A7A8}"/>
            </c:ext>
          </c:extLst>
        </c:ser>
        <c:ser>
          <c:idx val="1"/>
          <c:order val="1"/>
          <c:tx>
            <c:strRef>
              <c:f>'Compare NAus-ECamb (Submkt)'!$G$3</c:f>
              <c:strCache>
                <c:ptCount val="1"/>
                <c:pt idx="0">
                  <c:v>East Cambridge</c:v>
                </c:pt>
              </c:strCache>
            </c:strRef>
          </c:tx>
          <c:spPr>
            <a:solidFill>
              <a:srgbClr val="2C6FB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NAus-ECamb (Submkt)'!$A$4:$A$25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NAus-ECamb (Submkt)'!$G$4:$G$25</c:f>
              <c:numCache>
                <c:formatCode>#,##0</c:formatCode>
                <c:ptCount val="22"/>
                <c:pt idx="0">
                  <c:v>0</c:v>
                </c:pt>
                <c:pt idx="1">
                  <c:v>639</c:v>
                </c:pt>
                <c:pt idx="2">
                  <c:v>329</c:v>
                </c:pt>
                <c:pt idx="3">
                  <c:v>471</c:v>
                </c:pt>
                <c:pt idx="4">
                  <c:v>0</c:v>
                </c:pt>
                <c:pt idx="5">
                  <c:v>0</c:v>
                </c:pt>
                <c:pt idx="6">
                  <c:v>0</c:v>
                </c:pt>
                <c:pt idx="7">
                  <c:v>0</c:v>
                </c:pt>
                <c:pt idx="8">
                  <c:v>144</c:v>
                </c:pt>
                <c:pt idx="9">
                  <c:v>0</c:v>
                </c:pt>
                <c:pt idx="10">
                  <c:v>953</c:v>
                </c:pt>
                <c:pt idx="11">
                  <c:v>20</c:v>
                </c:pt>
                <c:pt idx="12">
                  <c:v>0</c:v>
                </c:pt>
                <c:pt idx="13">
                  <c:v>600</c:v>
                </c:pt>
                <c:pt idx="14">
                  <c:v>84</c:v>
                </c:pt>
                <c:pt idx="15">
                  <c:v>0</c:v>
                </c:pt>
                <c:pt idx="16">
                  <c:v>136</c:v>
                </c:pt>
                <c:pt idx="17">
                  <c:v>908</c:v>
                </c:pt>
                <c:pt idx="18">
                  <c:v>0</c:v>
                </c:pt>
                <c:pt idx="19">
                  <c:v>0</c:v>
                </c:pt>
                <c:pt idx="20">
                  <c:v>0</c:v>
                </c:pt>
                <c:pt idx="21">
                  <c:v>0</c:v>
                </c:pt>
              </c:numCache>
            </c:numRef>
          </c:val>
          <c:extLst>
            <c:ext xmlns:c16="http://schemas.microsoft.com/office/drawing/2014/chart" uri="{C3380CC4-5D6E-409C-BE32-E72D297353CC}">
              <c16:uniqueId val="{00000001-C8E1-44C0-8D0C-27D80768A7A8}"/>
            </c:ext>
          </c:extLst>
        </c:ser>
        <c:dLbls>
          <c:showLegendKey val="0"/>
          <c:showVal val="0"/>
          <c:showCatName val="0"/>
          <c:showSerName val="0"/>
          <c:showPercent val="0"/>
          <c:showBubbleSize val="0"/>
        </c:dLbls>
        <c:gapWidth val="40"/>
        <c:axId val="96226304"/>
        <c:axId val="45390522"/>
      </c:barChart>
      <c:catAx>
        <c:axId val="96226304"/>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45390522"/>
        <c:crosses val="autoZero"/>
        <c:auto val="1"/>
        <c:lblAlgn val="ctr"/>
        <c:lblOffset val="100"/>
        <c:noMultiLvlLbl val="0"/>
      </c:catAx>
      <c:valAx>
        <c:axId val="45390522"/>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6226304"/>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Annual MF Net Absorption - North Austin vs. East Cambridge</a:t>
            </a:r>
          </a:p>
        </c:rich>
      </c:tx>
      <c:overlay val="0"/>
      <c:spPr>
        <a:noFill/>
        <a:ln w="0">
          <a:noFill/>
        </a:ln>
      </c:spPr>
    </c:title>
    <c:autoTitleDeleted val="0"/>
    <c:plotArea>
      <c:layout/>
      <c:barChart>
        <c:barDir val="col"/>
        <c:grouping val="clustered"/>
        <c:varyColors val="0"/>
        <c:ser>
          <c:idx val="0"/>
          <c:order val="0"/>
          <c:tx>
            <c:strRef>
              <c:f>'Compare NAus-ECamb (Submkt)'!$H$3</c:f>
              <c:strCache>
                <c:ptCount val="1"/>
                <c:pt idx="0">
                  <c:v>North Austin</c:v>
                </c:pt>
              </c:strCache>
            </c:strRef>
          </c:tx>
          <c:spPr>
            <a:solidFill>
              <a:srgbClr val="C05621"/>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NAus-ECamb (Submkt)'!$A$4:$A$25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NAus-ECamb (Submkt)'!$H$4:$H$25</c:f>
              <c:numCache>
                <c:formatCode>#,##0</c:formatCode>
                <c:ptCount val="22"/>
                <c:pt idx="0">
                  <c:v>650</c:v>
                </c:pt>
                <c:pt idx="1">
                  <c:v>725</c:v>
                </c:pt>
                <c:pt idx="2">
                  <c:v>52</c:v>
                </c:pt>
                <c:pt idx="3">
                  <c:v>-35</c:v>
                </c:pt>
                <c:pt idx="4">
                  <c:v>69</c:v>
                </c:pt>
                <c:pt idx="5">
                  <c:v>815</c:v>
                </c:pt>
                <c:pt idx="6">
                  <c:v>263</c:v>
                </c:pt>
                <c:pt idx="7">
                  <c:v>654</c:v>
                </c:pt>
                <c:pt idx="8">
                  <c:v>361</c:v>
                </c:pt>
                <c:pt idx="9">
                  <c:v>770</c:v>
                </c:pt>
                <c:pt idx="10">
                  <c:v>1199</c:v>
                </c:pt>
                <c:pt idx="11">
                  <c:v>1006</c:v>
                </c:pt>
                <c:pt idx="12">
                  <c:v>257</c:v>
                </c:pt>
                <c:pt idx="13">
                  <c:v>864</c:v>
                </c:pt>
                <c:pt idx="14">
                  <c:v>443</c:v>
                </c:pt>
                <c:pt idx="15">
                  <c:v>491</c:v>
                </c:pt>
                <c:pt idx="16">
                  <c:v>1688</c:v>
                </c:pt>
                <c:pt idx="17">
                  <c:v>352</c:v>
                </c:pt>
                <c:pt idx="18">
                  <c:v>-308</c:v>
                </c:pt>
                <c:pt idx="19">
                  <c:v>1710</c:v>
                </c:pt>
                <c:pt idx="20">
                  <c:v>1035</c:v>
                </c:pt>
                <c:pt idx="21">
                  <c:v>145</c:v>
                </c:pt>
              </c:numCache>
            </c:numRef>
          </c:val>
          <c:extLst>
            <c:ext xmlns:c16="http://schemas.microsoft.com/office/drawing/2014/chart" uri="{C3380CC4-5D6E-409C-BE32-E72D297353CC}">
              <c16:uniqueId val="{00000000-5DD8-445F-A7C2-E8DD96DEA9F9}"/>
            </c:ext>
          </c:extLst>
        </c:ser>
        <c:ser>
          <c:idx val="1"/>
          <c:order val="1"/>
          <c:tx>
            <c:strRef>
              <c:f>'Compare NAus-ECamb (Submkt)'!$I$3</c:f>
              <c:strCache>
                <c:ptCount val="1"/>
                <c:pt idx="0">
                  <c:v>East Cambridge</c:v>
                </c:pt>
              </c:strCache>
            </c:strRef>
          </c:tx>
          <c:spPr>
            <a:solidFill>
              <a:srgbClr val="2C6FB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NAus-ECamb (Submkt)'!$A$4:$A$25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NAus-ECamb (Submkt)'!$I$4:$I$25</c:f>
              <c:numCache>
                <c:formatCode>#,##0</c:formatCode>
                <c:ptCount val="22"/>
                <c:pt idx="0">
                  <c:v>3</c:v>
                </c:pt>
                <c:pt idx="1">
                  <c:v>481</c:v>
                </c:pt>
                <c:pt idx="2">
                  <c:v>65</c:v>
                </c:pt>
                <c:pt idx="3">
                  <c:v>437</c:v>
                </c:pt>
                <c:pt idx="4">
                  <c:v>4</c:v>
                </c:pt>
                <c:pt idx="5">
                  <c:v>9</c:v>
                </c:pt>
                <c:pt idx="6">
                  <c:v>4</c:v>
                </c:pt>
                <c:pt idx="7">
                  <c:v>8</c:v>
                </c:pt>
                <c:pt idx="8">
                  <c:v>128</c:v>
                </c:pt>
                <c:pt idx="9">
                  <c:v>1</c:v>
                </c:pt>
                <c:pt idx="10">
                  <c:v>405</c:v>
                </c:pt>
                <c:pt idx="11">
                  <c:v>344</c:v>
                </c:pt>
                <c:pt idx="12">
                  <c:v>163</c:v>
                </c:pt>
                <c:pt idx="13">
                  <c:v>475</c:v>
                </c:pt>
                <c:pt idx="14">
                  <c:v>206</c:v>
                </c:pt>
                <c:pt idx="15">
                  <c:v>-89</c:v>
                </c:pt>
                <c:pt idx="16">
                  <c:v>194</c:v>
                </c:pt>
                <c:pt idx="17">
                  <c:v>452</c:v>
                </c:pt>
                <c:pt idx="18">
                  <c:v>356</c:v>
                </c:pt>
                <c:pt idx="19">
                  <c:v>-34</c:v>
                </c:pt>
                <c:pt idx="20">
                  <c:v>22</c:v>
                </c:pt>
                <c:pt idx="21">
                  <c:v>8</c:v>
                </c:pt>
              </c:numCache>
            </c:numRef>
          </c:val>
          <c:extLst>
            <c:ext xmlns:c16="http://schemas.microsoft.com/office/drawing/2014/chart" uri="{C3380CC4-5D6E-409C-BE32-E72D297353CC}">
              <c16:uniqueId val="{00000001-5DD8-445F-A7C2-E8DD96DEA9F9}"/>
            </c:ext>
          </c:extLst>
        </c:ser>
        <c:dLbls>
          <c:showLegendKey val="0"/>
          <c:showVal val="0"/>
          <c:showCatName val="0"/>
          <c:showSerName val="0"/>
          <c:showPercent val="0"/>
          <c:showBubbleSize val="0"/>
        </c:dLbls>
        <c:gapWidth val="40"/>
        <c:axId val="39453324"/>
        <c:axId val="71690613"/>
      </c:barChart>
      <c:catAx>
        <c:axId val="39453324"/>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1690613"/>
        <c:crosses val="autoZero"/>
        <c:auto val="1"/>
        <c:lblAlgn val="ctr"/>
        <c:lblOffset val="100"/>
        <c:noMultiLvlLbl val="0"/>
      </c:catAx>
      <c:valAx>
        <c:axId val="71690613"/>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9453324"/>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Under Construction % of Inventory - North Austin vs. East Cambridge</a:t>
            </a:r>
          </a:p>
        </c:rich>
      </c:tx>
      <c:overlay val="0"/>
      <c:spPr>
        <a:noFill/>
        <a:ln w="0">
          <a:noFill/>
        </a:ln>
      </c:spPr>
    </c:title>
    <c:autoTitleDeleted val="0"/>
    <c:plotArea>
      <c:layout/>
      <c:lineChart>
        <c:grouping val="standard"/>
        <c:varyColors val="0"/>
        <c:ser>
          <c:idx val="0"/>
          <c:order val="0"/>
          <c:tx>
            <c:strRef>
              <c:f>'Compare NAus-ECamb (Submkt)'!$J$3</c:f>
              <c:strCache>
                <c:ptCount val="1"/>
                <c:pt idx="0">
                  <c:v>North Austin</c:v>
                </c:pt>
              </c:strCache>
            </c:strRef>
          </c:tx>
          <c:spPr>
            <a:ln w="28080">
              <a:solidFill>
                <a:srgbClr val="C05621"/>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NAus-ECamb (Submkt)'!$A$4:$A$25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NAus-ECamb (Submkt)'!$J$4:$J$25</c:f>
              <c:numCache>
                <c:formatCode>0.0%</c:formatCode>
                <c:ptCount val="22"/>
                <c:pt idx="0">
                  <c:v>2.6857967717947597E-2</c:v>
                </c:pt>
                <c:pt idx="1">
                  <c:v>1.4313099041533547E-2</c:v>
                </c:pt>
                <c:pt idx="2">
                  <c:v>3.1182108626198083E-2</c:v>
                </c:pt>
                <c:pt idx="3">
                  <c:v>1.8093939769488164E-2</c:v>
                </c:pt>
                <c:pt idx="4">
                  <c:v>0</c:v>
                </c:pt>
                <c:pt idx="5">
                  <c:v>3.0635017244877258E-2</c:v>
                </c:pt>
                <c:pt idx="6">
                  <c:v>4.7433556502333128E-2</c:v>
                </c:pt>
                <c:pt idx="7">
                  <c:v>7.1279150848376849E-3</c:v>
                </c:pt>
                <c:pt idx="8">
                  <c:v>2.5655819678436803E-2</c:v>
                </c:pt>
                <c:pt idx="9">
                  <c:v>9.9859192449670814E-2</c:v>
                </c:pt>
                <c:pt idx="10">
                  <c:v>3.4132972665148066E-2</c:v>
                </c:pt>
                <c:pt idx="11">
                  <c:v>2.7117015068822296E-2</c:v>
                </c:pt>
                <c:pt idx="12">
                  <c:v>4.4773595752595451E-2</c:v>
                </c:pt>
                <c:pt idx="13">
                  <c:v>3.9060186251604199E-2</c:v>
                </c:pt>
                <c:pt idx="14">
                  <c:v>5.4338075099320773E-2</c:v>
                </c:pt>
                <c:pt idx="15">
                  <c:v>6.7076260450975422E-2</c:v>
                </c:pt>
                <c:pt idx="16">
                  <c:v>9.1379623463890072E-2</c:v>
                </c:pt>
                <c:pt idx="17">
                  <c:v>0.12881186957541638</c:v>
                </c:pt>
                <c:pt idx="18">
                  <c:v>0.10665309469279272</c:v>
                </c:pt>
                <c:pt idx="19">
                  <c:v>2.1446125986288967E-2</c:v>
                </c:pt>
                <c:pt idx="20">
                  <c:v>8.814737218631033E-3</c:v>
                </c:pt>
                <c:pt idx="21">
                  <c:v>1.5322662344240704E-2</c:v>
                </c:pt>
              </c:numCache>
            </c:numRef>
          </c:val>
          <c:smooth val="0"/>
          <c:extLst>
            <c:ext xmlns:c16="http://schemas.microsoft.com/office/drawing/2014/chart" uri="{C3380CC4-5D6E-409C-BE32-E72D297353CC}">
              <c16:uniqueId val="{00000000-33AA-460D-B258-D5782D387B3B}"/>
            </c:ext>
          </c:extLst>
        </c:ser>
        <c:ser>
          <c:idx val="1"/>
          <c:order val="1"/>
          <c:tx>
            <c:strRef>
              <c:f>'Compare NAus-ECamb (Submkt)'!$K$3</c:f>
              <c:strCache>
                <c:ptCount val="1"/>
                <c:pt idx="0">
                  <c:v>East Cambridge</c:v>
                </c:pt>
              </c:strCache>
            </c:strRef>
          </c:tx>
          <c:spPr>
            <a:ln w="28080">
              <a:solidFill>
                <a:srgbClr val="2C6FBB"/>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NAus-ECamb (Submkt)'!$A$4:$A$25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NAus-ECamb (Submkt)'!$K$4:$K$25</c:f>
              <c:numCache>
                <c:formatCode>0.0%</c:formatCode>
                <c:ptCount val="22"/>
                <c:pt idx="0">
                  <c:v>0.21756894790602654</c:v>
                </c:pt>
                <c:pt idx="1">
                  <c:v>0.22371364653243847</c:v>
                </c:pt>
                <c:pt idx="2">
                  <c:v>0.1206145966709347</c:v>
                </c:pt>
                <c:pt idx="3">
                  <c:v>0</c:v>
                </c:pt>
                <c:pt idx="4">
                  <c:v>0</c:v>
                </c:pt>
                <c:pt idx="5">
                  <c:v>0</c:v>
                </c:pt>
                <c:pt idx="6">
                  <c:v>0</c:v>
                </c:pt>
                <c:pt idx="7">
                  <c:v>3.2906764168190127E-2</c:v>
                </c:pt>
                <c:pt idx="8">
                  <c:v>0.16526548672566371</c:v>
                </c:pt>
                <c:pt idx="9">
                  <c:v>0.21084070796460178</c:v>
                </c:pt>
                <c:pt idx="10">
                  <c:v>3.6543029417138682E-3</c:v>
                </c:pt>
                <c:pt idx="11">
                  <c:v>0.10922992900054615</c:v>
                </c:pt>
                <c:pt idx="12">
                  <c:v>0.17913708356089569</c:v>
                </c:pt>
                <c:pt idx="13">
                  <c:v>0.10766453307073691</c:v>
                </c:pt>
                <c:pt idx="14">
                  <c:v>0.16836652096486968</c:v>
                </c:pt>
                <c:pt idx="15">
                  <c:v>0.16836652096486968</c:v>
                </c:pt>
                <c:pt idx="16">
                  <c:v>0.14383019166798669</c:v>
                </c:pt>
                <c:pt idx="17">
                  <c:v>0</c:v>
                </c:pt>
                <c:pt idx="18">
                  <c:v>0</c:v>
                </c:pt>
                <c:pt idx="19">
                  <c:v>6.0794903752942803E-2</c:v>
                </c:pt>
                <c:pt idx="20">
                  <c:v>6.7165212574435668E-2</c:v>
                </c:pt>
                <c:pt idx="21">
                  <c:v>6.7165212574435668E-2</c:v>
                </c:pt>
              </c:numCache>
            </c:numRef>
          </c:val>
          <c:smooth val="0"/>
          <c:extLst>
            <c:ext xmlns:c16="http://schemas.microsoft.com/office/drawing/2014/chart" uri="{C3380CC4-5D6E-409C-BE32-E72D297353CC}">
              <c16:uniqueId val="{00000001-33AA-460D-B258-D5782D387B3B}"/>
            </c:ext>
          </c:extLst>
        </c:ser>
        <c:dLbls>
          <c:showLegendKey val="0"/>
          <c:showVal val="0"/>
          <c:showCatName val="0"/>
          <c:showSerName val="0"/>
          <c:showPercent val="0"/>
          <c:showBubbleSize val="0"/>
        </c:dLbls>
        <c:hiLowLines>
          <c:spPr>
            <a:ln w="0">
              <a:noFill/>
            </a:ln>
          </c:spPr>
        </c:hiLowLines>
        <c:smooth val="0"/>
        <c:axId val="27664481"/>
        <c:axId val="69109190"/>
      </c:lineChart>
      <c:catAx>
        <c:axId val="27664481"/>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69109190"/>
        <c:crosses val="autoZero"/>
        <c:auto val="1"/>
        <c:lblAlgn val="ctr"/>
        <c:lblOffset val="100"/>
        <c:noMultiLvlLbl val="0"/>
      </c:catAx>
      <c:valAx>
        <c:axId val="69109190"/>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7664481"/>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Net Absorption, Net Deliveries &amp; Vacancy</a:t>
            </a:r>
          </a:p>
        </c:rich>
      </c:tx>
      <c:overlay val="0"/>
      <c:spPr>
        <a:noFill/>
        <a:ln w="0">
          <a:noFill/>
        </a:ln>
      </c:spPr>
    </c:title>
    <c:autoTitleDeleted val="0"/>
    <c:plotArea>
      <c:layout/>
      <c:barChart>
        <c:barDir val="col"/>
        <c:grouping val="clustered"/>
        <c:varyColors val="0"/>
        <c:ser>
          <c:idx val="0"/>
          <c:order val="0"/>
          <c:tx>
            <c:strRef>
              <c:f>'Kendall Sq MF Historical'!$L$1</c:f>
              <c:strCache>
                <c:ptCount val="1"/>
                <c:pt idx="0">
                  <c:v>Absorption Units</c:v>
                </c:pt>
              </c:strCache>
            </c:strRef>
          </c:tx>
          <c:spPr>
            <a:solidFill>
              <a:srgbClr val="E8973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'Kendall Sq MF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'Kendall Sq MF Historical'!$L$2:$L$23</c:f>
              <c:numCache>
                <c:formatCode>##,###,###,##0_);[Red]\(##,###,###,##0\)</c:formatCode>
                <c:ptCount val="22"/>
                <c:pt idx="0">
                  <c:v>0</c:v>
                </c:pt>
                <c:pt idx="1">
                  <c:v>-1</c:v>
                </c:pt>
                <c:pt idx="2">
                  <c:v>0</c:v>
                </c:pt>
                <c:pt idx="3">
                  <c:v>434</c:v>
                </c:pt>
                <c:pt idx="4">
                  <c:v>3</c:v>
                </c:pt>
                <c:pt idx="5">
                  <c:v>5</c:v>
                </c:pt>
                <c:pt idx="6">
                  <c:v>3</c:v>
                </c:pt>
                <c:pt idx="7">
                  <c:v>4</c:v>
                </c:pt>
                <c:pt idx="8">
                  <c:v>129</c:v>
                </c:pt>
                <c:pt idx="9">
                  <c:v>-2</c:v>
                </c:pt>
                <c:pt idx="10">
                  <c:v>102</c:v>
                </c:pt>
                <c:pt idx="11">
                  <c:v>-5</c:v>
                </c:pt>
                <c:pt idx="12">
                  <c:v>-8</c:v>
                </c:pt>
                <c:pt idx="13">
                  <c:v>192</c:v>
                </c:pt>
                <c:pt idx="14">
                  <c:v>110</c:v>
                </c:pt>
                <c:pt idx="15">
                  <c:v>-62</c:v>
                </c:pt>
                <c:pt idx="16">
                  <c:v>185</c:v>
                </c:pt>
                <c:pt idx="17">
                  <c:v>254</c:v>
                </c:pt>
                <c:pt idx="18">
                  <c:v>-8</c:v>
                </c:pt>
                <c:pt idx="19">
                  <c:v>-1</c:v>
                </c:pt>
                <c:pt idx="20">
                  <c:v>-13</c:v>
                </c:pt>
                <c:pt idx="21">
                  <c:v>0</c:v>
                </c:pt>
              </c:numCache>
            </c:numRef>
          </c:val>
          <c:extLst>
            <c:ext xmlns:c16="http://schemas.microsoft.com/office/drawing/2014/chart" uri="{C3380CC4-5D6E-409C-BE32-E72D297353CC}">
              <c16:uniqueId val="{00000000-C9E8-4945-930D-FE3E8C2191CB}"/>
            </c:ext>
          </c:extLst>
        </c:ser>
        <c:ser>
          <c:idx val="1"/>
          <c:order val="1"/>
          <c:tx>
            <c:strRef>
              <c:f>'Kendall Sq MF Historical'!$M$1</c:f>
              <c:strCache>
                <c:ptCount val="1"/>
                <c:pt idx="0">
                  <c:v>Deliveries Units</c:v>
                </c:pt>
              </c:strCache>
            </c:strRef>
          </c:tx>
          <c:spPr>
            <a:solidFill>
              <a:srgbClr val="31708F"/>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'Kendall Sq MF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'Kendall Sq MF Historical'!$M$2:$M$23</c:f>
              <c:numCache>
                <c:formatCode>##,###,###,##0_);[Red]\(##,###,###,##0\)</c:formatCode>
                <c:ptCount val="22"/>
                <c:pt idx="0">
                  <c:v>0</c:v>
                </c:pt>
                <c:pt idx="1">
                  <c:v>0</c:v>
                </c:pt>
                <c:pt idx="2">
                  <c:v>0</c:v>
                </c:pt>
                <c:pt idx="3">
                  <c:v>471</c:v>
                </c:pt>
                <c:pt idx="4">
                  <c:v>0</c:v>
                </c:pt>
                <c:pt idx="5">
                  <c:v>0</c:v>
                </c:pt>
                <c:pt idx="6">
                  <c:v>0</c:v>
                </c:pt>
                <c:pt idx="7">
                  <c:v>0</c:v>
                </c:pt>
                <c:pt idx="8">
                  <c:v>144</c:v>
                </c:pt>
                <c:pt idx="9">
                  <c:v>0</c:v>
                </c:pt>
                <c:pt idx="10">
                  <c:v>91</c:v>
                </c:pt>
                <c:pt idx="11">
                  <c:v>0</c:v>
                </c:pt>
                <c:pt idx="12">
                  <c:v>0</c:v>
                </c:pt>
                <c:pt idx="13">
                  <c:v>280</c:v>
                </c:pt>
                <c:pt idx="14">
                  <c:v>0</c:v>
                </c:pt>
                <c:pt idx="15">
                  <c:v>0</c:v>
                </c:pt>
                <c:pt idx="16">
                  <c:v>136</c:v>
                </c:pt>
                <c:pt idx="17">
                  <c:v>300</c:v>
                </c:pt>
                <c:pt idx="18">
                  <c:v>0</c:v>
                </c:pt>
                <c:pt idx="19">
                  <c:v>0</c:v>
                </c:pt>
                <c:pt idx="20">
                  <c:v>0</c:v>
                </c:pt>
                <c:pt idx="21">
                  <c:v>0</c:v>
                </c:pt>
              </c:numCache>
            </c:numRef>
          </c:val>
          <c:extLst>
            <c:ext xmlns:c16="http://schemas.microsoft.com/office/drawing/2014/chart" uri="{C3380CC4-5D6E-409C-BE32-E72D297353CC}">
              <c16:uniqueId val="{00000001-C9E8-4945-930D-FE3E8C2191CB}"/>
            </c:ext>
          </c:extLst>
        </c:ser>
        <c:dLbls>
          <c:showLegendKey val="0"/>
          <c:showVal val="0"/>
          <c:showCatName val="0"/>
          <c:showSerName val="0"/>
          <c:showPercent val="0"/>
          <c:showBubbleSize val="0"/>
        </c:dLbls>
        <c:gapWidth val="40"/>
        <c:axId val="93319847"/>
        <c:axId val="71151956"/>
      </c:barChart>
      <c:lineChart>
        <c:grouping val="standard"/>
        <c:varyColors val="0"/>
        <c:ser>
          <c:idx val="2"/>
          <c:order val="2"/>
          <c:tx>
            <c:strRef>
              <c:f>'Kendall Sq MF Historical'!$K$1</c:f>
              <c:strCache>
                <c:ptCount val="1"/>
                <c:pt idx="0">
                  <c:v>Vacancy Rate</c:v>
                </c:pt>
              </c:strCache>
            </c:strRef>
          </c:tx>
          <c:spPr>
            <a:ln w="28080">
              <a:solidFill>
                <a:srgbClr val="7CB342"/>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'Kendall Sq MF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'Kendall Sq MF Historical'!$K$2:$K$23</c:f>
              <c:numCache>
                <c:formatCode>#,##0.0%_);[Red]\-#,##0.0%</c:formatCode>
                <c:ptCount val="22"/>
                <c:pt idx="0">
                  <c:v>5.0999999999999997E-2</c:v>
                </c:pt>
                <c:pt idx="1">
                  <c:v>5.1999999999999998E-2</c:v>
                </c:pt>
                <c:pt idx="2">
                  <c:v>5.1999999999999998E-2</c:v>
                </c:pt>
                <c:pt idx="3">
                  <c:v>6.2E-2</c:v>
                </c:pt>
                <c:pt idx="4">
                  <c:v>0.06</c:v>
                </c:pt>
                <c:pt idx="5">
                  <c:v>5.6000000000000001E-2</c:v>
                </c:pt>
                <c:pt idx="6">
                  <c:v>5.3999999999999999E-2</c:v>
                </c:pt>
                <c:pt idx="7">
                  <c:v>0.05</c:v>
                </c:pt>
                <c:pt idx="8">
                  <c:v>5.5E-2</c:v>
                </c:pt>
                <c:pt idx="9">
                  <c:v>5.6000000000000001E-2</c:v>
                </c:pt>
                <c:pt idx="10">
                  <c:v>4.5999999999999999E-2</c:v>
                </c:pt>
                <c:pt idx="11">
                  <c:v>4.8000000000000001E-2</c:v>
                </c:pt>
                <c:pt idx="12">
                  <c:v>5.3999999999999999E-2</c:v>
                </c:pt>
                <c:pt idx="13">
                  <c:v>9.5000000000000001E-2</c:v>
                </c:pt>
                <c:pt idx="14">
                  <c:v>3.3000000000000002E-2</c:v>
                </c:pt>
                <c:pt idx="15">
                  <c:v>6.8000000000000005E-2</c:v>
                </c:pt>
                <c:pt idx="16">
                  <c:v>3.6999999999999998E-2</c:v>
                </c:pt>
                <c:pt idx="17">
                  <c:v>5.2999999999999999E-2</c:v>
                </c:pt>
                <c:pt idx="18">
                  <c:v>5.7000000000000002E-2</c:v>
                </c:pt>
                <c:pt idx="19">
                  <c:v>5.7000000000000002E-2</c:v>
                </c:pt>
                <c:pt idx="20">
                  <c:v>6.3E-2</c:v>
                </c:pt>
                <c:pt idx="21">
                  <c:v>6.3E-2</c:v>
                </c:pt>
              </c:numCache>
            </c:numRef>
          </c:val>
          <c:smooth val="0"/>
          <c:extLst>
            <c:ext xmlns:c16="http://schemas.microsoft.com/office/drawing/2014/chart" uri="{C3380CC4-5D6E-409C-BE32-E72D297353CC}">
              <c16:uniqueId val="{00000002-C9E8-4945-930D-FE3E8C2191CB}"/>
            </c:ext>
          </c:extLst>
        </c:ser>
        <c:dLbls>
          <c:showLegendKey val="0"/>
          <c:showVal val="0"/>
          <c:showCatName val="0"/>
          <c:showSerName val="0"/>
          <c:showPercent val="0"/>
          <c:showBubbleSize val="0"/>
        </c:dLbls>
        <c:hiLowLines>
          <c:spPr>
            <a:ln w="0">
              <a:noFill/>
            </a:ln>
          </c:spPr>
        </c:hiLowLines>
        <c:marker val="1"/>
        <c:smooth val="0"/>
        <c:axId val="14875668"/>
        <c:axId val="87587362"/>
      </c:lineChart>
      <c:catAx>
        <c:axId val="93319847"/>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1151956"/>
        <c:crosses val="autoZero"/>
        <c:auto val="1"/>
        <c:lblAlgn val="ctr"/>
        <c:lblOffset val="100"/>
        <c:noMultiLvlLbl val="0"/>
      </c:catAx>
      <c:valAx>
        <c:axId val="71151956"/>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Units</a:t>
                </a:r>
              </a:p>
            </c:rich>
          </c:tx>
          <c:overlay val="0"/>
          <c:spPr>
            <a:noFill/>
            <a:ln w="0">
              <a:noFill/>
            </a:ln>
          </c:spPr>
        </c:title>
        <c:numFmt formatCode="##,###,###,##0_);[Red]\(##,###,###,##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3319847"/>
        <c:crosses val="autoZero"/>
        <c:crossBetween val="between"/>
      </c:valAx>
      <c:catAx>
        <c:axId val="14875668"/>
        <c:scaling>
          <c:orientation val="minMax"/>
        </c:scaling>
        <c:delete val="1"/>
        <c:axPos val="b"/>
        <c:numFmt formatCode="General" sourceLinked="1"/>
        <c:majorTickMark val="none"/>
        <c:minorTickMark val="none"/>
        <c:tickLblPos val="nextTo"/>
        <c:crossAx val="87587362"/>
        <c:crosses val="autoZero"/>
        <c:auto val="1"/>
        <c:lblAlgn val="ctr"/>
        <c:lblOffset val="100"/>
        <c:noMultiLvlLbl val="0"/>
      </c:catAx>
      <c:valAx>
        <c:axId val="87587362"/>
        <c:scaling>
          <c:orientation val="minMax"/>
        </c:scaling>
        <c:delete val="0"/>
        <c:axPos val="r"/>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Vacancy Rate</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4875668"/>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Vacancy &amp; Asking Rent/SF</a:t>
            </a:r>
          </a:p>
        </c:rich>
      </c:tx>
      <c:overlay val="0"/>
      <c:spPr>
        <a:noFill/>
        <a:ln w="0">
          <a:noFill/>
        </a:ln>
      </c:spPr>
    </c:title>
    <c:autoTitleDeleted val="0"/>
    <c:plotArea>
      <c:layout/>
      <c:lineChart>
        <c:grouping val="standard"/>
        <c:varyColors val="0"/>
        <c:ser>
          <c:idx val="0"/>
          <c:order val="0"/>
          <c:tx>
            <c:strRef>
              <c:f>'Kendall Sq MF Historical'!$K$1</c:f>
              <c:strCache>
                <c:ptCount val="1"/>
                <c:pt idx="0">
                  <c:v>Vacancy Rate</c:v>
                </c:pt>
              </c:strCache>
            </c:strRef>
          </c:tx>
          <c:spPr>
            <a:ln w="28080">
              <a:solidFill>
                <a:srgbClr val="E8973D"/>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'Kendall Sq MF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'Kendall Sq MF Historical'!$K$2:$K$23</c:f>
              <c:numCache>
                <c:formatCode>#,##0.0%_);[Red]\-#,##0.0%</c:formatCode>
                <c:ptCount val="22"/>
                <c:pt idx="0">
                  <c:v>5.0999999999999997E-2</c:v>
                </c:pt>
                <c:pt idx="1">
                  <c:v>5.1999999999999998E-2</c:v>
                </c:pt>
                <c:pt idx="2">
                  <c:v>5.1999999999999998E-2</c:v>
                </c:pt>
                <c:pt idx="3">
                  <c:v>6.2E-2</c:v>
                </c:pt>
                <c:pt idx="4">
                  <c:v>0.06</c:v>
                </c:pt>
                <c:pt idx="5">
                  <c:v>5.6000000000000001E-2</c:v>
                </c:pt>
                <c:pt idx="6">
                  <c:v>5.3999999999999999E-2</c:v>
                </c:pt>
                <c:pt idx="7">
                  <c:v>0.05</c:v>
                </c:pt>
                <c:pt idx="8">
                  <c:v>5.5E-2</c:v>
                </c:pt>
                <c:pt idx="9">
                  <c:v>5.6000000000000001E-2</c:v>
                </c:pt>
                <c:pt idx="10">
                  <c:v>4.5999999999999999E-2</c:v>
                </c:pt>
                <c:pt idx="11">
                  <c:v>4.8000000000000001E-2</c:v>
                </c:pt>
                <c:pt idx="12">
                  <c:v>5.3999999999999999E-2</c:v>
                </c:pt>
                <c:pt idx="13">
                  <c:v>9.5000000000000001E-2</c:v>
                </c:pt>
                <c:pt idx="14">
                  <c:v>3.3000000000000002E-2</c:v>
                </c:pt>
                <c:pt idx="15">
                  <c:v>6.8000000000000005E-2</c:v>
                </c:pt>
                <c:pt idx="16">
                  <c:v>3.6999999999999998E-2</c:v>
                </c:pt>
                <c:pt idx="17">
                  <c:v>5.2999999999999999E-2</c:v>
                </c:pt>
                <c:pt idx="18">
                  <c:v>5.7000000000000002E-2</c:v>
                </c:pt>
                <c:pt idx="19">
                  <c:v>5.7000000000000002E-2</c:v>
                </c:pt>
                <c:pt idx="20">
                  <c:v>6.3E-2</c:v>
                </c:pt>
                <c:pt idx="21">
                  <c:v>6.3E-2</c:v>
                </c:pt>
              </c:numCache>
            </c:numRef>
          </c:val>
          <c:smooth val="0"/>
          <c:extLst>
            <c:ext xmlns:c16="http://schemas.microsoft.com/office/drawing/2014/chart" uri="{C3380CC4-5D6E-409C-BE32-E72D297353CC}">
              <c16:uniqueId val="{00000000-7B4A-4393-9C59-16EB8F737479}"/>
            </c:ext>
          </c:extLst>
        </c:ser>
        <c:dLbls>
          <c:showLegendKey val="0"/>
          <c:showVal val="0"/>
          <c:showCatName val="0"/>
          <c:showSerName val="0"/>
          <c:showPercent val="0"/>
          <c:showBubbleSize val="0"/>
        </c:dLbls>
        <c:hiLowLines>
          <c:spPr>
            <a:ln w="0">
              <a:noFill/>
            </a:ln>
          </c:spPr>
        </c:hiLowLines>
        <c:marker val="1"/>
        <c:smooth val="0"/>
        <c:axId val="6397832"/>
        <c:axId val="65551321"/>
      </c:lineChart>
      <c:lineChart>
        <c:grouping val="standard"/>
        <c:varyColors val="0"/>
        <c:ser>
          <c:idx val="1"/>
          <c:order val="1"/>
          <c:tx>
            <c:strRef>
              <c:f>'Kendall Sq MF Historical'!$F$1</c:f>
              <c:strCache>
                <c:ptCount val="1"/>
                <c:pt idx="0">
                  <c:v>Asking Rent/SF</c:v>
                </c:pt>
              </c:strCache>
            </c:strRef>
          </c:tx>
          <c:spPr>
            <a:ln w="28080">
              <a:solidFill>
                <a:srgbClr val="31708F"/>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'Kendall Sq MF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'Kendall Sq MF Historical'!$F$2:$F$23</c:f>
              <c:numCache>
                <c:formatCode>\$##,###,###,##0.00_);[Red]"($"##,###,###,##0.00\)</c:formatCode>
                <c:ptCount val="22"/>
                <c:pt idx="0">
                  <c:v>3.16</c:v>
                </c:pt>
                <c:pt idx="1">
                  <c:v>3.17</c:v>
                </c:pt>
                <c:pt idx="2">
                  <c:v>3.15</c:v>
                </c:pt>
                <c:pt idx="3">
                  <c:v>3.2</c:v>
                </c:pt>
                <c:pt idx="4">
                  <c:v>3.11</c:v>
                </c:pt>
                <c:pt idx="5">
                  <c:v>3.36</c:v>
                </c:pt>
                <c:pt idx="6">
                  <c:v>3.5</c:v>
                </c:pt>
                <c:pt idx="7">
                  <c:v>3.62</c:v>
                </c:pt>
                <c:pt idx="8">
                  <c:v>3.81</c:v>
                </c:pt>
                <c:pt idx="9">
                  <c:v>3.97</c:v>
                </c:pt>
                <c:pt idx="10">
                  <c:v>4.07</c:v>
                </c:pt>
                <c:pt idx="11">
                  <c:v>4.1100000000000003</c:v>
                </c:pt>
                <c:pt idx="12">
                  <c:v>4.2</c:v>
                </c:pt>
                <c:pt idx="13">
                  <c:v>4.32</c:v>
                </c:pt>
                <c:pt idx="14">
                  <c:v>4.45</c:v>
                </c:pt>
                <c:pt idx="15">
                  <c:v>4.1399999999999997</c:v>
                </c:pt>
                <c:pt idx="16">
                  <c:v>4.6100000000000003</c:v>
                </c:pt>
                <c:pt idx="17">
                  <c:v>4.87</c:v>
                </c:pt>
                <c:pt idx="18">
                  <c:v>4.93</c:v>
                </c:pt>
                <c:pt idx="19">
                  <c:v>5.08</c:v>
                </c:pt>
                <c:pt idx="20">
                  <c:v>5.03</c:v>
                </c:pt>
                <c:pt idx="21">
                  <c:v>5.32</c:v>
                </c:pt>
              </c:numCache>
            </c:numRef>
          </c:val>
          <c:smooth val="0"/>
          <c:extLst>
            <c:ext xmlns:c16="http://schemas.microsoft.com/office/drawing/2014/chart" uri="{C3380CC4-5D6E-409C-BE32-E72D297353CC}">
              <c16:uniqueId val="{00000001-7B4A-4393-9C59-16EB8F737479}"/>
            </c:ext>
          </c:extLst>
        </c:ser>
        <c:dLbls>
          <c:showLegendKey val="0"/>
          <c:showVal val="0"/>
          <c:showCatName val="0"/>
          <c:showSerName val="0"/>
          <c:showPercent val="0"/>
          <c:showBubbleSize val="0"/>
        </c:dLbls>
        <c:hiLowLines>
          <c:spPr>
            <a:ln w="0">
              <a:noFill/>
            </a:ln>
          </c:spPr>
        </c:hiLowLines>
        <c:marker val="1"/>
        <c:smooth val="0"/>
        <c:axId val="84279403"/>
        <c:axId val="82752153"/>
      </c:lineChart>
      <c:catAx>
        <c:axId val="6397832"/>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65551321"/>
        <c:crosses val="autoZero"/>
        <c:auto val="1"/>
        <c:lblAlgn val="ctr"/>
        <c:lblOffset val="100"/>
        <c:noMultiLvlLbl val="0"/>
      </c:catAx>
      <c:valAx>
        <c:axId val="65551321"/>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Vacancy Rate</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6397832"/>
        <c:crosses val="autoZero"/>
        <c:crossBetween val="between"/>
      </c:valAx>
      <c:catAx>
        <c:axId val="84279403"/>
        <c:scaling>
          <c:orientation val="minMax"/>
        </c:scaling>
        <c:delete val="1"/>
        <c:axPos val="b"/>
        <c:numFmt formatCode="General" sourceLinked="1"/>
        <c:majorTickMark val="none"/>
        <c:minorTickMark val="none"/>
        <c:tickLblPos val="nextTo"/>
        <c:crossAx val="82752153"/>
        <c:crosses val="autoZero"/>
        <c:auto val="1"/>
        <c:lblAlgn val="ctr"/>
        <c:lblOffset val="100"/>
        <c:noMultiLvlLbl val="0"/>
      </c:catAx>
      <c:valAx>
        <c:axId val="82752153"/>
        <c:scaling>
          <c:orientation val="minMax"/>
        </c:scaling>
        <c:delete val="0"/>
        <c:axPos val="r"/>
        <c:title>
          <c:tx>
            <c:rich>
              <a:bodyPr rot="-5400000"/>
              <a:lstStyle/>
              <a:p>
                <a:pPr>
                  <a:defRPr sz="1000" b="1" strike="noStrike" spc="-1">
                    <a:solidFill>
                      <a:srgbClr val="000000"/>
                    </a:solidFill>
                    <a:latin typeface="Calibri"/>
                  </a:defRPr>
                </a:pPr>
                <a:r>
                  <a:rPr sz="1000" b="1" strike="noStrike" spc="-1">
                    <a:solidFill>
                      <a:srgbClr val="000000"/>
                    </a:solidFill>
                    <a:latin typeface="Calibri"/>
                  </a:rPr>
                  <a:t>Asking Rent/SF</a:t>
                </a:r>
              </a:p>
            </c:rich>
          </c:tx>
          <c:overlay val="0"/>
          <c:spPr>
            <a:noFill/>
            <a:ln w="0">
              <a:noFill/>
            </a:ln>
          </c:spPr>
        </c:title>
        <c:numFmt formatCode="\$##,###,###,##0.00_);[Red]&quot;($&quot;##,###,###,##0.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4279403"/>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Net Absorption, Net Deliveries &amp; Vacancy</a:t>
            </a:r>
          </a:p>
        </c:rich>
      </c:tx>
      <c:overlay val="0"/>
      <c:spPr>
        <a:noFill/>
        <a:ln w="0">
          <a:noFill/>
        </a:ln>
      </c:spPr>
    </c:title>
    <c:autoTitleDeleted val="0"/>
    <c:plotArea>
      <c:layout/>
      <c:barChart>
        <c:barDir val="col"/>
        <c:grouping val="clustered"/>
        <c:varyColors val="0"/>
        <c:ser>
          <c:idx val="0"/>
          <c:order val="0"/>
          <c:tx>
            <c:strRef>
              <c:f>'Domain Austin Historical'!$L$1</c:f>
              <c:strCache>
                <c:ptCount val="1"/>
                <c:pt idx="0">
                  <c:v>Absorption Units</c:v>
                </c:pt>
              </c:strCache>
            </c:strRef>
          </c:tx>
          <c:spPr>
            <a:solidFill>
              <a:srgbClr val="E8973D"/>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'Domain 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'Domain Austin Historical'!$L$2:$L$23</c:f>
              <c:numCache>
                <c:formatCode>##,###,###,##0_);[Red]\(##,###,###,##0\)</c:formatCode>
                <c:ptCount val="22"/>
                <c:pt idx="0">
                  <c:v>0</c:v>
                </c:pt>
                <c:pt idx="1">
                  <c:v>174</c:v>
                </c:pt>
                <c:pt idx="2">
                  <c:v>92</c:v>
                </c:pt>
                <c:pt idx="3">
                  <c:v>81</c:v>
                </c:pt>
                <c:pt idx="4">
                  <c:v>266</c:v>
                </c:pt>
                <c:pt idx="5">
                  <c:v>156</c:v>
                </c:pt>
                <c:pt idx="6">
                  <c:v>15</c:v>
                </c:pt>
                <c:pt idx="7">
                  <c:v>38</c:v>
                </c:pt>
                <c:pt idx="8">
                  <c:v>20</c:v>
                </c:pt>
                <c:pt idx="9">
                  <c:v>688</c:v>
                </c:pt>
                <c:pt idx="10">
                  <c:v>838</c:v>
                </c:pt>
                <c:pt idx="11">
                  <c:v>792</c:v>
                </c:pt>
                <c:pt idx="12">
                  <c:v>-9</c:v>
                </c:pt>
                <c:pt idx="13">
                  <c:v>67</c:v>
                </c:pt>
                <c:pt idx="14">
                  <c:v>88</c:v>
                </c:pt>
                <c:pt idx="15">
                  <c:v>475</c:v>
                </c:pt>
                <c:pt idx="16">
                  <c:v>157</c:v>
                </c:pt>
                <c:pt idx="17">
                  <c:v>259</c:v>
                </c:pt>
                <c:pt idx="18">
                  <c:v>104</c:v>
                </c:pt>
                <c:pt idx="19">
                  <c:v>256</c:v>
                </c:pt>
                <c:pt idx="20">
                  <c:v>-12</c:v>
                </c:pt>
                <c:pt idx="21">
                  <c:v>87</c:v>
                </c:pt>
              </c:numCache>
            </c:numRef>
          </c:val>
          <c:extLst>
            <c:ext xmlns:c16="http://schemas.microsoft.com/office/drawing/2014/chart" uri="{C3380CC4-5D6E-409C-BE32-E72D297353CC}">
              <c16:uniqueId val="{00000000-18B3-4B4C-AD68-4A24875A5942}"/>
            </c:ext>
          </c:extLst>
        </c:ser>
        <c:ser>
          <c:idx val="1"/>
          <c:order val="1"/>
          <c:tx>
            <c:strRef>
              <c:f>'Domain Austin Historical'!$M$1</c:f>
              <c:strCache>
                <c:ptCount val="1"/>
                <c:pt idx="0">
                  <c:v>Deliveries Units</c:v>
                </c:pt>
              </c:strCache>
            </c:strRef>
          </c:tx>
          <c:spPr>
            <a:solidFill>
              <a:srgbClr val="31708F"/>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'Domain 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'Domain Austin Historical'!$M$2:$M$23</c:f>
              <c:numCache>
                <c:formatCode>##,###,###,##0_);[Red]\(##,###,###,##0\)</c:formatCode>
                <c:ptCount val="22"/>
                <c:pt idx="0">
                  <c:v>0</c:v>
                </c:pt>
                <c:pt idx="1">
                  <c:v>389</c:v>
                </c:pt>
                <c:pt idx="2">
                  <c:v>0</c:v>
                </c:pt>
                <c:pt idx="3">
                  <c:v>0</c:v>
                </c:pt>
                <c:pt idx="4">
                  <c:v>438</c:v>
                </c:pt>
                <c:pt idx="5">
                  <c:v>0</c:v>
                </c:pt>
                <c:pt idx="6">
                  <c:v>0</c:v>
                </c:pt>
                <c:pt idx="7">
                  <c:v>755</c:v>
                </c:pt>
                <c:pt idx="8">
                  <c:v>0</c:v>
                </c:pt>
                <c:pt idx="9">
                  <c:v>279</c:v>
                </c:pt>
                <c:pt idx="10">
                  <c:v>1083</c:v>
                </c:pt>
                <c:pt idx="11">
                  <c:v>563</c:v>
                </c:pt>
                <c:pt idx="12">
                  <c:v>0</c:v>
                </c:pt>
                <c:pt idx="13">
                  <c:v>189</c:v>
                </c:pt>
                <c:pt idx="14">
                  <c:v>142</c:v>
                </c:pt>
                <c:pt idx="15">
                  <c:v>364</c:v>
                </c:pt>
                <c:pt idx="16">
                  <c:v>339</c:v>
                </c:pt>
                <c:pt idx="17">
                  <c:v>0</c:v>
                </c:pt>
                <c:pt idx="18">
                  <c:v>314</c:v>
                </c:pt>
                <c:pt idx="19">
                  <c:v>0</c:v>
                </c:pt>
                <c:pt idx="20">
                  <c:v>0</c:v>
                </c:pt>
                <c:pt idx="21">
                  <c:v>0</c:v>
                </c:pt>
              </c:numCache>
            </c:numRef>
          </c:val>
          <c:extLst>
            <c:ext xmlns:c16="http://schemas.microsoft.com/office/drawing/2014/chart" uri="{C3380CC4-5D6E-409C-BE32-E72D297353CC}">
              <c16:uniqueId val="{00000001-18B3-4B4C-AD68-4A24875A5942}"/>
            </c:ext>
          </c:extLst>
        </c:ser>
        <c:dLbls>
          <c:showLegendKey val="0"/>
          <c:showVal val="0"/>
          <c:showCatName val="0"/>
          <c:showSerName val="0"/>
          <c:showPercent val="0"/>
          <c:showBubbleSize val="0"/>
        </c:dLbls>
        <c:gapWidth val="40"/>
        <c:axId val="52315240"/>
        <c:axId val="33417510"/>
      </c:barChart>
      <c:lineChart>
        <c:grouping val="standard"/>
        <c:varyColors val="0"/>
        <c:ser>
          <c:idx val="2"/>
          <c:order val="2"/>
          <c:tx>
            <c:strRef>
              <c:f>'Domain Austin Historical'!$K$1</c:f>
              <c:strCache>
                <c:ptCount val="1"/>
                <c:pt idx="0">
                  <c:v>Vacancy Rate</c:v>
                </c:pt>
              </c:strCache>
            </c:strRef>
          </c:tx>
          <c:spPr>
            <a:ln w="28080">
              <a:solidFill>
                <a:srgbClr val="7CB342"/>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'Domain 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'Domain Austin Historical'!$K$2:$K$23</c:f>
              <c:numCache>
                <c:formatCode>#,##0.0%_);[Red]\-#,##0.0%</c:formatCode>
                <c:ptCount val="22"/>
                <c:pt idx="1">
                  <c:v>0.55300000000000005</c:v>
                </c:pt>
                <c:pt idx="2">
                  <c:v>0.32100000000000001</c:v>
                </c:pt>
                <c:pt idx="3">
                  <c:v>0.113</c:v>
                </c:pt>
                <c:pt idx="4">
                  <c:v>0.26</c:v>
                </c:pt>
                <c:pt idx="5">
                  <c:v>7.2999999999999995E-2</c:v>
                </c:pt>
                <c:pt idx="6">
                  <c:v>5.3999999999999999E-2</c:v>
                </c:pt>
                <c:pt idx="7">
                  <c:v>0.48199999999999998</c:v>
                </c:pt>
                <c:pt idx="8">
                  <c:v>0.47</c:v>
                </c:pt>
                <c:pt idx="9">
                  <c:v>0.17899999999999999</c:v>
                </c:pt>
                <c:pt idx="10">
                  <c:v>0.19600000000000001</c:v>
                </c:pt>
                <c:pt idx="11">
                  <c:v>9.9000000000000005E-2</c:v>
                </c:pt>
                <c:pt idx="12">
                  <c:v>0.10199999999999999</c:v>
                </c:pt>
                <c:pt idx="13">
                  <c:v>0.13</c:v>
                </c:pt>
                <c:pt idx="14">
                  <c:v>0.13900000000000001</c:v>
                </c:pt>
                <c:pt idx="15">
                  <c:v>0.1</c:v>
                </c:pt>
                <c:pt idx="16">
                  <c:v>0.13300000000000001</c:v>
                </c:pt>
                <c:pt idx="17">
                  <c:v>7.5999999999999998E-2</c:v>
                </c:pt>
                <c:pt idx="18">
                  <c:v>0.114</c:v>
                </c:pt>
                <c:pt idx="19">
                  <c:v>6.2E-2</c:v>
                </c:pt>
                <c:pt idx="20">
                  <c:v>6.4000000000000001E-2</c:v>
                </c:pt>
                <c:pt idx="21">
                  <c:v>4.7E-2</c:v>
                </c:pt>
              </c:numCache>
            </c:numRef>
          </c:val>
          <c:smooth val="0"/>
          <c:extLst>
            <c:ext xmlns:c16="http://schemas.microsoft.com/office/drawing/2014/chart" uri="{C3380CC4-5D6E-409C-BE32-E72D297353CC}">
              <c16:uniqueId val="{00000002-18B3-4B4C-AD68-4A24875A5942}"/>
            </c:ext>
          </c:extLst>
        </c:ser>
        <c:dLbls>
          <c:showLegendKey val="0"/>
          <c:showVal val="0"/>
          <c:showCatName val="0"/>
          <c:showSerName val="0"/>
          <c:showPercent val="0"/>
          <c:showBubbleSize val="0"/>
        </c:dLbls>
        <c:hiLowLines>
          <c:spPr>
            <a:ln w="0">
              <a:noFill/>
            </a:ln>
          </c:spPr>
        </c:hiLowLines>
        <c:marker val="1"/>
        <c:smooth val="0"/>
        <c:axId val="54586191"/>
        <c:axId val="32238847"/>
      </c:lineChart>
      <c:catAx>
        <c:axId val="52315240"/>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3417510"/>
        <c:crosses val="autoZero"/>
        <c:auto val="1"/>
        <c:lblAlgn val="ctr"/>
        <c:lblOffset val="100"/>
        <c:noMultiLvlLbl val="0"/>
      </c:catAx>
      <c:valAx>
        <c:axId val="33417510"/>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Units</a:t>
                </a:r>
              </a:p>
            </c:rich>
          </c:tx>
          <c:overlay val="0"/>
          <c:spPr>
            <a:noFill/>
            <a:ln w="0">
              <a:noFill/>
            </a:ln>
          </c:spPr>
        </c:title>
        <c:numFmt formatCode="##,###,###,##0_);[Red]\(##,###,###,##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52315240"/>
        <c:crosses val="autoZero"/>
        <c:crossBetween val="between"/>
      </c:valAx>
      <c:catAx>
        <c:axId val="54586191"/>
        <c:scaling>
          <c:orientation val="minMax"/>
        </c:scaling>
        <c:delete val="1"/>
        <c:axPos val="b"/>
        <c:numFmt formatCode="General" sourceLinked="1"/>
        <c:majorTickMark val="none"/>
        <c:minorTickMark val="none"/>
        <c:tickLblPos val="nextTo"/>
        <c:crossAx val="32238847"/>
        <c:crosses val="autoZero"/>
        <c:auto val="1"/>
        <c:lblAlgn val="ctr"/>
        <c:lblOffset val="100"/>
        <c:noMultiLvlLbl val="0"/>
      </c:catAx>
      <c:valAx>
        <c:axId val="32238847"/>
        <c:scaling>
          <c:orientation val="minMax"/>
        </c:scaling>
        <c:delete val="0"/>
        <c:axPos val="r"/>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Vacancy Rate</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54586191"/>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Vacancy &amp; Asking Rent/SF</a:t>
            </a:r>
          </a:p>
        </c:rich>
      </c:tx>
      <c:overlay val="0"/>
      <c:spPr>
        <a:noFill/>
        <a:ln w="0">
          <a:noFill/>
        </a:ln>
      </c:spPr>
    </c:title>
    <c:autoTitleDeleted val="0"/>
    <c:plotArea>
      <c:layout/>
      <c:lineChart>
        <c:grouping val="standard"/>
        <c:varyColors val="0"/>
        <c:ser>
          <c:idx val="0"/>
          <c:order val="0"/>
          <c:tx>
            <c:strRef>
              <c:f>'Domain Austin Historical'!$K$1</c:f>
              <c:strCache>
                <c:ptCount val="1"/>
                <c:pt idx="0">
                  <c:v>Vacancy Rate</c:v>
                </c:pt>
              </c:strCache>
            </c:strRef>
          </c:tx>
          <c:spPr>
            <a:ln w="28080">
              <a:solidFill>
                <a:srgbClr val="E8973D"/>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'Domain 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'Domain Austin Historical'!$K$2:$K$23</c:f>
              <c:numCache>
                <c:formatCode>#,##0.0%_);[Red]\-#,##0.0%</c:formatCode>
                <c:ptCount val="22"/>
                <c:pt idx="1">
                  <c:v>0.55300000000000005</c:v>
                </c:pt>
                <c:pt idx="2">
                  <c:v>0.32100000000000001</c:v>
                </c:pt>
                <c:pt idx="3">
                  <c:v>0.113</c:v>
                </c:pt>
                <c:pt idx="4">
                  <c:v>0.26</c:v>
                </c:pt>
                <c:pt idx="5">
                  <c:v>7.2999999999999995E-2</c:v>
                </c:pt>
                <c:pt idx="6">
                  <c:v>5.3999999999999999E-2</c:v>
                </c:pt>
                <c:pt idx="7">
                  <c:v>0.48199999999999998</c:v>
                </c:pt>
                <c:pt idx="8">
                  <c:v>0.47</c:v>
                </c:pt>
                <c:pt idx="9">
                  <c:v>0.17899999999999999</c:v>
                </c:pt>
                <c:pt idx="10">
                  <c:v>0.19600000000000001</c:v>
                </c:pt>
                <c:pt idx="11">
                  <c:v>9.9000000000000005E-2</c:v>
                </c:pt>
                <c:pt idx="12">
                  <c:v>0.10199999999999999</c:v>
                </c:pt>
                <c:pt idx="13">
                  <c:v>0.13</c:v>
                </c:pt>
                <c:pt idx="14">
                  <c:v>0.13900000000000001</c:v>
                </c:pt>
                <c:pt idx="15">
                  <c:v>0.1</c:v>
                </c:pt>
                <c:pt idx="16">
                  <c:v>0.13300000000000001</c:v>
                </c:pt>
                <c:pt idx="17">
                  <c:v>7.5999999999999998E-2</c:v>
                </c:pt>
                <c:pt idx="18">
                  <c:v>0.114</c:v>
                </c:pt>
                <c:pt idx="19">
                  <c:v>6.2E-2</c:v>
                </c:pt>
                <c:pt idx="20">
                  <c:v>6.4000000000000001E-2</c:v>
                </c:pt>
                <c:pt idx="21">
                  <c:v>4.7E-2</c:v>
                </c:pt>
              </c:numCache>
            </c:numRef>
          </c:val>
          <c:smooth val="0"/>
          <c:extLst>
            <c:ext xmlns:c16="http://schemas.microsoft.com/office/drawing/2014/chart" uri="{C3380CC4-5D6E-409C-BE32-E72D297353CC}">
              <c16:uniqueId val="{00000000-5040-4E7B-8DD1-59D4AA31CAE2}"/>
            </c:ext>
          </c:extLst>
        </c:ser>
        <c:dLbls>
          <c:showLegendKey val="0"/>
          <c:showVal val="0"/>
          <c:showCatName val="0"/>
          <c:showSerName val="0"/>
          <c:showPercent val="0"/>
          <c:showBubbleSize val="0"/>
        </c:dLbls>
        <c:hiLowLines>
          <c:spPr>
            <a:ln w="0">
              <a:noFill/>
            </a:ln>
          </c:spPr>
        </c:hiLowLines>
        <c:marker val="1"/>
        <c:smooth val="0"/>
        <c:axId val="37343938"/>
        <c:axId val="31906925"/>
      </c:lineChart>
      <c:lineChart>
        <c:grouping val="standard"/>
        <c:varyColors val="0"/>
        <c:ser>
          <c:idx val="1"/>
          <c:order val="1"/>
          <c:tx>
            <c:strRef>
              <c:f>'Domain Austin Historical'!$F$1</c:f>
              <c:strCache>
                <c:ptCount val="1"/>
                <c:pt idx="0">
                  <c:v>Asking Rent/SF</c:v>
                </c:pt>
              </c:strCache>
            </c:strRef>
          </c:tx>
          <c:spPr>
            <a:ln w="28080">
              <a:solidFill>
                <a:srgbClr val="31708F"/>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'Domain Austin Historical'!$A$2:$A$23</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'Domain Austin Historical'!$F$2:$F$23</c:f>
              <c:numCache>
                <c:formatCode>\$##,###,###,##0.00_);[Red]"($"##,###,###,##0.00\)</c:formatCode>
                <c:ptCount val="22"/>
                <c:pt idx="0">
                  <c:v>1.57</c:v>
                </c:pt>
                <c:pt idx="1">
                  <c:v>1.64</c:v>
                </c:pt>
                <c:pt idx="2">
                  <c:v>1.71</c:v>
                </c:pt>
                <c:pt idx="3">
                  <c:v>1.72</c:v>
                </c:pt>
                <c:pt idx="4">
                  <c:v>1.66</c:v>
                </c:pt>
                <c:pt idx="5">
                  <c:v>1.64</c:v>
                </c:pt>
                <c:pt idx="6">
                  <c:v>1.66</c:v>
                </c:pt>
                <c:pt idx="7">
                  <c:v>1.72</c:v>
                </c:pt>
                <c:pt idx="8">
                  <c:v>1.8</c:v>
                </c:pt>
                <c:pt idx="9">
                  <c:v>1.87</c:v>
                </c:pt>
                <c:pt idx="10">
                  <c:v>1.99</c:v>
                </c:pt>
                <c:pt idx="11">
                  <c:v>2.06</c:v>
                </c:pt>
                <c:pt idx="12">
                  <c:v>2.08</c:v>
                </c:pt>
                <c:pt idx="13">
                  <c:v>2.15</c:v>
                </c:pt>
                <c:pt idx="14">
                  <c:v>2.23</c:v>
                </c:pt>
                <c:pt idx="15">
                  <c:v>2.2200000000000002</c:v>
                </c:pt>
                <c:pt idx="16">
                  <c:v>2.48</c:v>
                </c:pt>
                <c:pt idx="17">
                  <c:v>2.56</c:v>
                </c:pt>
                <c:pt idx="18">
                  <c:v>2.46</c:v>
                </c:pt>
                <c:pt idx="19">
                  <c:v>2.36</c:v>
                </c:pt>
                <c:pt idx="20">
                  <c:v>2.34</c:v>
                </c:pt>
                <c:pt idx="21">
                  <c:v>2.46</c:v>
                </c:pt>
              </c:numCache>
            </c:numRef>
          </c:val>
          <c:smooth val="0"/>
          <c:extLst>
            <c:ext xmlns:c16="http://schemas.microsoft.com/office/drawing/2014/chart" uri="{C3380CC4-5D6E-409C-BE32-E72D297353CC}">
              <c16:uniqueId val="{00000001-5040-4E7B-8DD1-59D4AA31CAE2}"/>
            </c:ext>
          </c:extLst>
        </c:ser>
        <c:dLbls>
          <c:showLegendKey val="0"/>
          <c:showVal val="0"/>
          <c:showCatName val="0"/>
          <c:showSerName val="0"/>
          <c:showPercent val="0"/>
          <c:showBubbleSize val="0"/>
        </c:dLbls>
        <c:hiLowLines>
          <c:spPr>
            <a:ln w="0">
              <a:noFill/>
            </a:ln>
          </c:spPr>
        </c:hiLowLines>
        <c:marker val="1"/>
        <c:smooth val="0"/>
        <c:axId val="2499892"/>
        <c:axId val="39632731"/>
      </c:lineChart>
      <c:catAx>
        <c:axId val="37343938"/>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1906925"/>
        <c:crosses val="autoZero"/>
        <c:auto val="1"/>
        <c:lblAlgn val="ctr"/>
        <c:lblOffset val="100"/>
        <c:noMultiLvlLbl val="0"/>
      </c:catAx>
      <c:valAx>
        <c:axId val="31906925"/>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Vacancy Rate</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7343938"/>
        <c:crosses val="autoZero"/>
        <c:crossBetween val="between"/>
      </c:valAx>
      <c:catAx>
        <c:axId val="2499892"/>
        <c:scaling>
          <c:orientation val="minMax"/>
        </c:scaling>
        <c:delete val="1"/>
        <c:axPos val="b"/>
        <c:numFmt formatCode="General" sourceLinked="1"/>
        <c:majorTickMark val="none"/>
        <c:minorTickMark val="none"/>
        <c:tickLblPos val="nextTo"/>
        <c:crossAx val="39632731"/>
        <c:crosses val="autoZero"/>
        <c:auto val="1"/>
        <c:lblAlgn val="ctr"/>
        <c:lblOffset val="100"/>
        <c:noMultiLvlLbl val="0"/>
      </c:catAx>
      <c:valAx>
        <c:axId val="39632731"/>
        <c:scaling>
          <c:orientation val="minMax"/>
        </c:scaling>
        <c:delete val="0"/>
        <c:axPos val="r"/>
        <c:title>
          <c:tx>
            <c:rich>
              <a:bodyPr rot="-5400000"/>
              <a:lstStyle/>
              <a:p>
                <a:pPr>
                  <a:defRPr sz="1000" b="1" strike="noStrike" spc="-1">
                    <a:solidFill>
                      <a:srgbClr val="000000"/>
                    </a:solidFill>
                    <a:latin typeface="Calibri"/>
                  </a:defRPr>
                </a:pPr>
                <a:r>
                  <a:rPr sz="1000" b="1" strike="noStrike" spc="-1">
                    <a:solidFill>
                      <a:srgbClr val="000000"/>
                    </a:solidFill>
                    <a:latin typeface="Calibri"/>
                  </a:rPr>
                  <a:t>Asking Rent/SF</a:t>
                </a:r>
              </a:p>
            </c:rich>
          </c:tx>
          <c:overlay val="0"/>
          <c:spPr>
            <a:noFill/>
            <a:ln w="0">
              <a:noFill/>
            </a:ln>
          </c:spPr>
        </c:title>
        <c:numFmt formatCode="\$##,###,###,##0.00_);[Red]&quot;($&quot;##,###,###,##0.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99892"/>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MF Vacancy Rate - The Domain vs. Kendall Square</a:t>
            </a:r>
          </a:p>
        </c:rich>
      </c:tx>
      <c:overlay val="0"/>
      <c:spPr>
        <a:noFill/>
        <a:ln w="0">
          <a:noFill/>
        </a:ln>
      </c:spPr>
    </c:title>
    <c:autoTitleDeleted val="0"/>
    <c:plotArea>
      <c:layout/>
      <c:lineChart>
        <c:grouping val="standard"/>
        <c:varyColors val="0"/>
        <c:ser>
          <c:idx val="0"/>
          <c:order val="0"/>
          <c:tx>
            <c:strRef>
              <c:f>'Compare Domain-Kendall'!$B$3</c:f>
              <c:strCache>
                <c:ptCount val="1"/>
                <c:pt idx="0">
                  <c:v>The Domain</c:v>
                </c:pt>
              </c:strCache>
            </c:strRef>
          </c:tx>
          <c:spPr>
            <a:ln w="28080">
              <a:solidFill>
                <a:srgbClr val="C05621"/>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Domain-Kendall'!$A$4:$A$25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Domain-Kendall'!$B$4:$B$25</c:f>
              <c:numCache>
                <c:formatCode>0.0%</c:formatCode>
                <c:ptCount val="22"/>
                <c:pt idx="0">
                  <c:v>0</c:v>
                </c:pt>
                <c:pt idx="1">
                  <c:v>0.55300000000000005</c:v>
                </c:pt>
                <c:pt idx="2">
                  <c:v>0.32100000000000001</c:v>
                </c:pt>
                <c:pt idx="3">
                  <c:v>0.113</c:v>
                </c:pt>
                <c:pt idx="4">
                  <c:v>0.26</c:v>
                </c:pt>
                <c:pt idx="5">
                  <c:v>7.2999999999999995E-2</c:v>
                </c:pt>
                <c:pt idx="6">
                  <c:v>5.3999999999999999E-2</c:v>
                </c:pt>
                <c:pt idx="7">
                  <c:v>0.48199999999999998</c:v>
                </c:pt>
                <c:pt idx="8">
                  <c:v>0.47</c:v>
                </c:pt>
                <c:pt idx="9">
                  <c:v>0.17899999999999999</c:v>
                </c:pt>
                <c:pt idx="10">
                  <c:v>0.19600000000000001</c:v>
                </c:pt>
                <c:pt idx="11">
                  <c:v>9.9000000000000005E-2</c:v>
                </c:pt>
                <c:pt idx="12">
                  <c:v>0.10199999999999999</c:v>
                </c:pt>
                <c:pt idx="13">
                  <c:v>0.13</c:v>
                </c:pt>
                <c:pt idx="14">
                  <c:v>0.13900000000000001</c:v>
                </c:pt>
                <c:pt idx="15">
                  <c:v>0.1</c:v>
                </c:pt>
                <c:pt idx="16">
                  <c:v>0.13300000000000001</c:v>
                </c:pt>
                <c:pt idx="17">
                  <c:v>7.5999999999999998E-2</c:v>
                </c:pt>
                <c:pt idx="18">
                  <c:v>0.114</c:v>
                </c:pt>
                <c:pt idx="19">
                  <c:v>6.2E-2</c:v>
                </c:pt>
                <c:pt idx="20">
                  <c:v>6.4000000000000001E-2</c:v>
                </c:pt>
                <c:pt idx="21">
                  <c:v>4.7E-2</c:v>
                </c:pt>
              </c:numCache>
            </c:numRef>
          </c:val>
          <c:smooth val="0"/>
          <c:extLst>
            <c:ext xmlns:c16="http://schemas.microsoft.com/office/drawing/2014/chart" uri="{C3380CC4-5D6E-409C-BE32-E72D297353CC}">
              <c16:uniqueId val="{00000000-192D-4F19-A663-0A3CE52AC2DC}"/>
            </c:ext>
          </c:extLst>
        </c:ser>
        <c:ser>
          <c:idx val="1"/>
          <c:order val="1"/>
          <c:tx>
            <c:strRef>
              <c:f>'Compare Domain-Kendall'!$C$3</c:f>
              <c:strCache>
                <c:ptCount val="1"/>
                <c:pt idx="0">
                  <c:v>Kendall Square</c:v>
                </c:pt>
              </c:strCache>
            </c:strRef>
          </c:tx>
          <c:spPr>
            <a:ln w="28080">
              <a:solidFill>
                <a:srgbClr val="2C6FBB"/>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Domain-Kendall'!$A$4:$A$25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Domain-Kendall'!$C$4:$C$25</c:f>
              <c:numCache>
                <c:formatCode>0.0%</c:formatCode>
                <c:ptCount val="22"/>
                <c:pt idx="0">
                  <c:v>5.0999999999999997E-2</c:v>
                </c:pt>
                <c:pt idx="1">
                  <c:v>5.1999999999999998E-2</c:v>
                </c:pt>
                <c:pt idx="2">
                  <c:v>5.1999999999999998E-2</c:v>
                </c:pt>
                <c:pt idx="3">
                  <c:v>6.2E-2</c:v>
                </c:pt>
                <c:pt idx="4">
                  <c:v>0.06</c:v>
                </c:pt>
                <c:pt idx="5">
                  <c:v>5.6000000000000001E-2</c:v>
                </c:pt>
                <c:pt idx="6">
                  <c:v>5.3999999999999999E-2</c:v>
                </c:pt>
                <c:pt idx="7">
                  <c:v>0.05</c:v>
                </c:pt>
                <c:pt idx="8">
                  <c:v>5.5E-2</c:v>
                </c:pt>
                <c:pt idx="9">
                  <c:v>5.6000000000000001E-2</c:v>
                </c:pt>
                <c:pt idx="10">
                  <c:v>4.5999999999999999E-2</c:v>
                </c:pt>
                <c:pt idx="11">
                  <c:v>4.8000000000000001E-2</c:v>
                </c:pt>
                <c:pt idx="12">
                  <c:v>5.3999999999999999E-2</c:v>
                </c:pt>
                <c:pt idx="13">
                  <c:v>9.5000000000000001E-2</c:v>
                </c:pt>
                <c:pt idx="14">
                  <c:v>3.3000000000000002E-2</c:v>
                </c:pt>
                <c:pt idx="15">
                  <c:v>6.8000000000000005E-2</c:v>
                </c:pt>
                <c:pt idx="16">
                  <c:v>3.6999999999999998E-2</c:v>
                </c:pt>
                <c:pt idx="17">
                  <c:v>5.2999999999999999E-2</c:v>
                </c:pt>
                <c:pt idx="18">
                  <c:v>5.7000000000000002E-2</c:v>
                </c:pt>
                <c:pt idx="19">
                  <c:v>5.7000000000000002E-2</c:v>
                </c:pt>
                <c:pt idx="20">
                  <c:v>6.3E-2</c:v>
                </c:pt>
                <c:pt idx="21">
                  <c:v>6.3E-2</c:v>
                </c:pt>
              </c:numCache>
            </c:numRef>
          </c:val>
          <c:smooth val="0"/>
          <c:extLst>
            <c:ext xmlns:c16="http://schemas.microsoft.com/office/drawing/2014/chart" uri="{C3380CC4-5D6E-409C-BE32-E72D297353CC}">
              <c16:uniqueId val="{00000001-192D-4F19-A663-0A3CE52AC2DC}"/>
            </c:ext>
          </c:extLst>
        </c:ser>
        <c:dLbls>
          <c:showLegendKey val="0"/>
          <c:showVal val="0"/>
          <c:showCatName val="0"/>
          <c:showSerName val="0"/>
          <c:showPercent val="0"/>
          <c:showBubbleSize val="0"/>
        </c:dLbls>
        <c:hiLowLines>
          <c:spPr>
            <a:ln w="0">
              <a:noFill/>
            </a:ln>
          </c:spPr>
        </c:hiLowLines>
        <c:smooth val="0"/>
        <c:axId val="11230951"/>
        <c:axId val="98330140"/>
      </c:lineChart>
      <c:catAx>
        <c:axId val="11230951"/>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8330140"/>
        <c:crosses val="autoZero"/>
        <c:auto val="1"/>
        <c:lblAlgn val="ctr"/>
        <c:lblOffset val="100"/>
        <c:noMultiLvlLbl val="0"/>
      </c:catAx>
      <c:valAx>
        <c:axId val="98330140"/>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1230951"/>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Asking Rent per SF - The Domain vs. Kendall Square</a:t>
            </a:r>
          </a:p>
        </c:rich>
      </c:tx>
      <c:overlay val="0"/>
      <c:spPr>
        <a:noFill/>
        <a:ln w="0">
          <a:noFill/>
        </a:ln>
      </c:spPr>
    </c:title>
    <c:autoTitleDeleted val="0"/>
    <c:plotArea>
      <c:layout/>
      <c:lineChart>
        <c:grouping val="standard"/>
        <c:varyColors val="0"/>
        <c:ser>
          <c:idx val="0"/>
          <c:order val="0"/>
          <c:tx>
            <c:strRef>
              <c:f>'Compare Domain-Kendall'!$D$3</c:f>
              <c:strCache>
                <c:ptCount val="1"/>
                <c:pt idx="0">
                  <c:v>The Domain</c:v>
                </c:pt>
              </c:strCache>
            </c:strRef>
          </c:tx>
          <c:spPr>
            <a:ln w="28080">
              <a:solidFill>
                <a:srgbClr val="C05621"/>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Domain-Kendall'!$A$4:$A$25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Domain-Kendall'!$D$4:$D$25</c:f>
              <c:numCache>
                <c:formatCode>\$#,##0.00</c:formatCode>
                <c:ptCount val="22"/>
                <c:pt idx="0">
                  <c:v>1.57</c:v>
                </c:pt>
                <c:pt idx="1">
                  <c:v>1.64</c:v>
                </c:pt>
                <c:pt idx="2">
                  <c:v>1.71</c:v>
                </c:pt>
                <c:pt idx="3">
                  <c:v>1.72</c:v>
                </c:pt>
                <c:pt idx="4">
                  <c:v>1.66</c:v>
                </c:pt>
                <c:pt idx="5">
                  <c:v>1.64</c:v>
                </c:pt>
                <c:pt idx="6">
                  <c:v>1.66</c:v>
                </c:pt>
                <c:pt idx="7">
                  <c:v>1.72</c:v>
                </c:pt>
                <c:pt idx="8">
                  <c:v>1.8</c:v>
                </c:pt>
                <c:pt idx="9">
                  <c:v>1.87</c:v>
                </c:pt>
                <c:pt idx="10">
                  <c:v>1.99</c:v>
                </c:pt>
                <c:pt idx="11">
                  <c:v>2.06</c:v>
                </c:pt>
                <c:pt idx="12">
                  <c:v>2.08</c:v>
                </c:pt>
                <c:pt idx="13">
                  <c:v>2.15</c:v>
                </c:pt>
                <c:pt idx="14">
                  <c:v>2.23</c:v>
                </c:pt>
                <c:pt idx="15">
                  <c:v>2.2200000000000002</c:v>
                </c:pt>
                <c:pt idx="16">
                  <c:v>2.48</c:v>
                </c:pt>
                <c:pt idx="17">
                  <c:v>2.56</c:v>
                </c:pt>
                <c:pt idx="18">
                  <c:v>2.46</c:v>
                </c:pt>
                <c:pt idx="19">
                  <c:v>2.36</c:v>
                </c:pt>
                <c:pt idx="20">
                  <c:v>2.34</c:v>
                </c:pt>
                <c:pt idx="21">
                  <c:v>2.46</c:v>
                </c:pt>
              </c:numCache>
            </c:numRef>
          </c:val>
          <c:smooth val="0"/>
          <c:extLst>
            <c:ext xmlns:c16="http://schemas.microsoft.com/office/drawing/2014/chart" uri="{C3380CC4-5D6E-409C-BE32-E72D297353CC}">
              <c16:uniqueId val="{00000000-16C0-46A1-877C-DBCADCC59E81}"/>
            </c:ext>
          </c:extLst>
        </c:ser>
        <c:ser>
          <c:idx val="1"/>
          <c:order val="1"/>
          <c:tx>
            <c:strRef>
              <c:f>'Compare Domain-Kendall'!$E$3</c:f>
              <c:strCache>
                <c:ptCount val="1"/>
                <c:pt idx="0">
                  <c:v>Kendall Square</c:v>
                </c:pt>
              </c:strCache>
            </c:strRef>
          </c:tx>
          <c:spPr>
            <a:ln w="28080">
              <a:solidFill>
                <a:srgbClr val="2C6FBB"/>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Domain-Kendall'!$A$4:$A$25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Domain-Kendall'!$E$4:$E$25</c:f>
              <c:numCache>
                <c:formatCode>\$#,##0.00</c:formatCode>
                <c:ptCount val="22"/>
                <c:pt idx="0">
                  <c:v>3.16</c:v>
                </c:pt>
                <c:pt idx="1">
                  <c:v>3.17</c:v>
                </c:pt>
                <c:pt idx="2">
                  <c:v>3.15</c:v>
                </c:pt>
                <c:pt idx="3">
                  <c:v>3.2</c:v>
                </c:pt>
                <c:pt idx="4">
                  <c:v>3.11</c:v>
                </c:pt>
                <c:pt idx="5">
                  <c:v>3.36</c:v>
                </c:pt>
                <c:pt idx="6">
                  <c:v>3.5</c:v>
                </c:pt>
                <c:pt idx="7">
                  <c:v>3.62</c:v>
                </c:pt>
                <c:pt idx="8">
                  <c:v>3.81</c:v>
                </c:pt>
                <c:pt idx="9">
                  <c:v>3.97</c:v>
                </c:pt>
                <c:pt idx="10">
                  <c:v>4.07</c:v>
                </c:pt>
                <c:pt idx="11">
                  <c:v>4.1100000000000003</c:v>
                </c:pt>
                <c:pt idx="12">
                  <c:v>4.2</c:v>
                </c:pt>
                <c:pt idx="13">
                  <c:v>4.32</c:v>
                </c:pt>
                <c:pt idx="14">
                  <c:v>4.45</c:v>
                </c:pt>
                <c:pt idx="15">
                  <c:v>4.1399999999999997</c:v>
                </c:pt>
                <c:pt idx="16">
                  <c:v>4.6100000000000003</c:v>
                </c:pt>
                <c:pt idx="17">
                  <c:v>4.87</c:v>
                </c:pt>
                <c:pt idx="18">
                  <c:v>4.93</c:v>
                </c:pt>
                <c:pt idx="19">
                  <c:v>5.08</c:v>
                </c:pt>
                <c:pt idx="20">
                  <c:v>5.03</c:v>
                </c:pt>
                <c:pt idx="21">
                  <c:v>5.32</c:v>
                </c:pt>
              </c:numCache>
            </c:numRef>
          </c:val>
          <c:smooth val="0"/>
          <c:extLst>
            <c:ext xmlns:c16="http://schemas.microsoft.com/office/drawing/2014/chart" uri="{C3380CC4-5D6E-409C-BE32-E72D297353CC}">
              <c16:uniqueId val="{00000001-16C0-46A1-877C-DBCADCC59E81}"/>
            </c:ext>
          </c:extLst>
        </c:ser>
        <c:dLbls>
          <c:showLegendKey val="0"/>
          <c:showVal val="0"/>
          <c:showCatName val="0"/>
          <c:showSerName val="0"/>
          <c:showPercent val="0"/>
          <c:showBubbleSize val="0"/>
        </c:dLbls>
        <c:hiLowLines>
          <c:spPr>
            <a:ln w="0">
              <a:noFill/>
            </a:ln>
          </c:spPr>
        </c:hiLowLines>
        <c:smooth val="0"/>
        <c:axId val="65450009"/>
        <c:axId val="96446553"/>
      </c:lineChart>
      <c:catAx>
        <c:axId val="65450009"/>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6446553"/>
        <c:crosses val="autoZero"/>
        <c:auto val="1"/>
        <c:lblAlgn val="ctr"/>
        <c:lblOffset val="100"/>
        <c:noMultiLvlLbl val="0"/>
      </c:catAx>
      <c:valAx>
        <c:axId val="96446553"/>
        <c:scaling>
          <c:orientation val="minMax"/>
        </c:scaling>
        <c:delete val="0"/>
        <c:axPos val="l"/>
        <c:majorGridlines>
          <c:spPr>
            <a:ln w="0">
              <a:solidFill>
                <a:srgbClr val="B3B3B3"/>
              </a:solidFill>
            </a:ln>
          </c:spPr>
        </c:majorGridlines>
        <c:numFmt formatCode="\$#,##0.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65450009"/>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Annual MF Deliveries - The Domain vs. Kendall Square</a:t>
            </a:r>
          </a:p>
        </c:rich>
      </c:tx>
      <c:overlay val="0"/>
      <c:spPr>
        <a:noFill/>
        <a:ln w="0">
          <a:noFill/>
        </a:ln>
      </c:spPr>
    </c:title>
    <c:autoTitleDeleted val="0"/>
    <c:plotArea>
      <c:layout/>
      <c:barChart>
        <c:barDir val="col"/>
        <c:grouping val="clustered"/>
        <c:varyColors val="0"/>
        <c:ser>
          <c:idx val="0"/>
          <c:order val="0"/>
          <c:tx>
            <c:strRef>
              <c:f>'Compare Domain-Kendall'!$F$3</c:f>
              <c:strCache>
                <c:ptCount val="1"/>
                <c:pt idx="0">
                  <c:v>The Domain</c:v>
                </c:pt>
              </c:strCache>
            </c:strRef>
          </c:tx>
          <c:spPr>
            <a:solidFill>
              <a:srgbClr val="C05621"/>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Domain-Kendall'!$A$4:$A$25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Domain-Kendall'!$F$4:$F$25</c:f>
              <c:numCache>
                <c:formatCode>#,##0</c:formatCode>
                <c:ptCount val="22"/>
                <c:pt idx="0">
                  <c:v>0</c:v>
                </c:pt>
                <c:pt idx="1">
                  <c:v>389</c:v>
                </c:pt>
                <c:pt idx="2">
                  <c:v>0</c:v>
                </c:pt>
                <c:pt idx="3">
                  <c:v>0</c:v>
                </c:pt>
                <c:pt idx="4">
                  <c:v>438</c:v>
                </c:pt>
                <c:pt idx="5">
                  <c:v>0</c:v>
                </c:pt>
                <c:pt idx="6">
                  <c:v>0</c:v>
                </c:pt>
                <c:pt idx="7">
                  <c:v>755</c:v>
                </c:pt>
                <c:pt idx="8">
                  <c:v>0</c:v>
                </c:pt>
                <c:pt idx="9">
                  <c:v>279</c:v>
                </c:pt>
                <c:pt idx="10">
                  <c:v>1083</c:v>
                </c:pt>
                <c:pt idx="11">
                  <c:v>563</c:v>
                </c:pt>
                <c:pt idx="12">
                  <c:v>0</c:v>
                </c:pt>
                <c:pt idx="13">
                  <c:v>189</c:v>
                </c:pt>
                <c:pt idx="14">
                  <c:v>142</c:v>
                </c:pt>
                <c:pt idx="15">
                  <c:v>364</c:v>
                </c:pt>
                <c:pt idx="16">
                  <c:v>339</c:v>
                </c:pt>
                <c:pt idx="17">
                  <c:v>0</c:v>
                </c:pt>
                <c:pt idx="18">
                  <c:v>314</c:v>
                </c:pt>
                <c:pt idx="19">
                  <c:v>0</c:v>
                </c:pt>
                <c:pt idx="20">
                  <c:v>0</c:v>
                </c:pt>
                <c:pt idx="21">
                  <c:v>0</c:v>
                </c:pt>
              </c:numCache>
            </c:numRef>
          </c:val>
          <c:extLst>
            <c:ext xmlns:c16="http://schemas.microsoft.com/office/drawing/2014/chart" uri="{C3380CC4-5D6E-409C-BE32-E72D297353CC}">
              <c16:uniqueId val="{00000000-68C8-4BC8-B89A-31AD920D3C10}"/>
            </c:ext>
          </c:extLst>
        </c:ser>
        <c:ser>
          <c:idx val="1"/>
          <c:order val="1"/>
          <c:tx>
            <c:strRef>
              <c:f>'Compare Domain-Kendall'!$G$3</c:f>
              <c:strCache>
                <c:ptCount val="1"/>
                <c:pt idx="0">
                  <c:v>Kendall Square</c:v>
                </c:pt>
              </c:strCache>
            </c:strRef>
          </c:tx>
          <c:spPr>
            <a:solidFill>
              <a:srgbClr val="2C6FB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Domain-Kendall'!$A$4:$A$25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Domain-Kendall'!$G$4:$G$25</c:f>
              <c:numCache>
                <c:formatCode>#,##0</c:formatCode>
                <c:ptCount val="22"/>
                <c:pt idx="0">
                  <c:v>0</c:v>
                </c:pt>
                <c:pt idx="1">
                  <c:v>0</c:v>
                </c:pt>
                <c:pt idx="2">
                  <c:v>0</c:v>
                </c:pt>
                <c:pt idx="3">
                  <c:v>471</c:v>
                </c:pt>
                <c:pt idx="4">
                  <c:v>0</c:v>
                </c:pt>
                <c:pt idx="5">
                  <c:v>0</c:v>
                </c:pt>
                <c:pt idx="6">
                  <c:v>0</c:v>
                </c:pt>
                <c:pt idx="7">
                  <c:v>0</c:v>
                </c:pt>
                <c:pt idx="8">
                  <c:v>144</c:v>
                </c:pt>
                <c:pt idx="9">
                  <c:v>0</c:v>
                </c:pt>
                <c:pt idx="10">
                  <c:v>91</c:v>
                </c:pt>
                <c:pt idx="11">
                  <c:v>0</c:v>
                </c:pt>
                <c:pt idx="12">
                  <c:v>0</c:v>
                </c:pt>
                <c:pt idx="13">
                  <c:v>280</c:v>
                </c:pt>
                <c:pt idx="14">
                  <c:v>0</c:v>
                </c:pt>
                <c:pt idx="15">
                  <c:v>0</c:v>
                </c:pt>
                <c:pt idx="16">
                  <c:v>136</c:v>
                </c:pt>
                <c:pt idx="17">
                  <c:v>300</c:v>
                </c:pt>
                <c:pt idx="18">
                  <c:v>0</c:v>
                </c:pt>
                <c:pt idx="19">
                  <c:v>0</c:v>
                </c:pt>
                <c:pt idx="20">
                  <c:v>0</c:v>
                </c:pt>
                <c:pt idx="21">
                  <c:v>0</c:v>
                </c:pt>
              </c:numCache>
            </c:numRef>
          </c:val>
          <c:extLst>
            <c:ext xmlns:c16="http://schemas.microsoft.com/office/drawing/2014/chart" uri="{C3380CC4-5D6E-409C-BE32-E72D297353CC}">
              <c16:uniqueId val="{00000001-68C8-4BC8-B89A-31AD920D3C10}"/>
            </c:ext>
          </c:extLst>
        </c:ser>
        <c:dLbls>
          <c:showLegendKey val="0"/>
          <c:showVal val="0"/>
          <c:showCatName val="0"/>
          <c:showSerName val="0"/>
          <c:showPercent val="0"/>
          <c:showBubbleSize val="0"/>
        </c:dLbls>
        <c:gapWidth val="40"/>
        <c:axId val="72548382"/>
        <c:axId val="40436751"/>
      </c:barChart>
      <c:catAx>
        <c:axId val="72548382"/>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40436751"/>
        <c:crosses val="autoZero"/>
        <c:auto val="1"/>
        <c:lblAlgn val="ctr"/>
        <c:lblOffset val="100"/>
        <c:noMultiLvlLbl val="0"/>
      </c:catAx>
      <c:valAx>
        <c:axId val="40436751"/>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2548382"/>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Annual MF Net Absorption - The Domain vs. Kendall Square</a:t>
            </a:r>
          </a:p>
        </c:rich>
      </c:tx>
      <c:overlay val="0"/>
      <c:spPr>
        <a:noFill/>
        <a:ln w="0">
          <a:noFill/>
        </a:ln>
      </c:spPr>
    </c:title>
    <c:autoTitleDeleted val="0"/>
    <c:plotArea>
      <c:layout/>
      <c:barChart>
        <c:barDir val="col"/>
        <c:grouping val="clustered"/>
        <c:varyColors val="0"/>
        <c:ser>
          <c:idx val="0"/>
          <c:order val="0"/>
          <c:tx>
            <c:strRef>
              <c:f>'Compare Domain-Kendall'!$H$3</c:f>
              <c:strCache>
                <c:ptCount val="1"/>
                <c:pt idx="0">
                  <c:v>The Domain</c:v>
                </c:pt>
              </c:strCache>
            </c:strRef>
          </c:tx>
          <c:spPr>
            <a:solidFill>
              <a:srgbClr val="C05621"/>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Domain-Kendall'!$A$4:$A$25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Domain-Kendall'!$H$4:$H$25</c:f>
              <c:numCache>
                <c:formatCode>#,##0</c:formatCode>
                <c:ptCount val="22"/>
                <c:pt idx="0">
                  <c:v>0</c:v>
                </c:pt>
                <c:pt idx="1">
                  <c:v>174</c:v>
                </c:pt>
                <c:pt idx="2">
                  <c:v>92</c:v>
                </c:pt>
                <c:pt idx="3">
                  <c:v>81</c:v>
                </c:pt>
                <c:pt idx="4">
                  <c:v>266</c:v>
                </c:pt>
                <c:pt idx="5">
                  <c:v>156</c:v>
                </c:pt>
                <c:pt idx="6">
                  <c:v>15</c:v>
                </c:pt>
                <c:pt idx="7">
                  <c:v>38</c:v>
                </c:pt>
                <c:pt idx="8">
                  <c:v>20</c:v>
                </c:pt>
                <c:pt idx="9">
                  <c:v>688</c:v>
                </c:pt>
                <c:pt idx="10">
                  <c:v>838</c:v>
                </c:pt>
                <c:pt idx="11">
                  <c:v>792</c:v>
                </c:pt>
                <c:pt idx="12">
                  <c:v>-9</c:v>
                </c:pt>
                <c:pt idx="13">
                  <c:v>67</c:v>
                </c:pt>
                <c:pt idx="14">
                  <c:v>88</c:v>
                </c:pt>
                <c:pt idx="15">
                  <c:v>475</c:v>
                </c:pt>
                <c:pt idx="16">
                  <c:v>157</c:v>
                </c:pt>
                <c:pt idx="17">
                  <c:v>259</c:v>
                </c:pt>
                <c:pt idx="18">
                  <c:v>104</c:v>
                </c:pt>
                <c:pt idx="19">
                  <c:v>256</c:v>
                </c:pt>
                <c:pt idx="20">
                  <c:v>-12</c:v>
                </c:pt>
                <c:pt idx="21">
                  <c:v>87</c:v>
                </c:pt>
              </c:numCache>
            </c:numRef>
          </c:val>
          <c:extLst>
            <c:ext xmlns:c16="http://schemas.microsoft.com/office/drawing/2014/chart" uri="{C3380CC4-5D6E-409C-BE32-E72D297353CC}">
              <c16:uniqueId val="{00000000-A1E4-4071-B69B-0B14759D6DAD}"/>
            </c:ext>
          </c:extLst>
        </c:ser>
        <c:ser>
          <c:idx val="1"/>
          <c:order val="1"/>
          <c:tx>
            <c:strRef>
              <c:f>'Compare Domain-Kendall'!$I$3</c:f>
              <c:strCache>
                <c:ptCount val="1"/>
                <c:pt idx="0">
                  <c:v>Kendall Square</c:v>
                </c:pt>
              </c:strCache>
            </c:strRef>
          </c:tx>
          <c:spPr>
            <a:solidFill>
              <a:srgbClr val="2C6FBB"/>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Domain-Kendall'!$A$4:$A$25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Domain-Kendall'!$I$4:$I$25</c:f>
              <c:numCache>
                <c:formatCode>#,##0</c:formatCode>
                <c:ptCount val="22"/>
                <c:pt idx="0">
                  <c:v>0</c:v>
                </c:pt>
                <c:pt idx="1">
                  <c:v>-1</c:v>
                </c:pt>
                <c:pt idx="2">
                  <c:v>0</c:v>
                </c:pt>
                <c:pt idx="3">
                  <c:v>434</c:v>
                </c:pt>
                <c:pt idx="4">
                  <c:v>3</c:v>
                </c:pt>
                <c:pt idx="5">
                  <c:v>5</c:v>
                </c:pt>
                <c:pt idx="6">
                  <c:v>3</c:v>
                </c:pt>
                <c:pt idx="7">
                  <c:v>4</c:v>
                </c:pt>
                <c:pt idx="8">
                  <c:v>129</c:v>
                </c:pt>
                <c:pt idx="9">
                  <c:v>-2</c:v>
                </c:pt>
                <c:pt idx="10">
                  <c:v>102</c:v>
                </c:pt>
                <c:pt idx="11">
                  <c:v>-5</c:v>
                </c:pt>
                <c:pt idx="12">
                  <c:v>-8</c:v>
                </c:pt>
                <c:pt idx="13">
                  <c:v>192</c:v>
                </c:pt>
                <c:pt idx="14">
                  <c:v>110</c:v>
                </c:pt>
                <c:pt idx="15">
                  <c:v>-62</c:v>
                </c:pt>
                <c:pt idx="16">
                  <c:v>185</c:v>
                </c:pt>
                <c:pt idx="17">
                  <c:v>254</c:v>
                </c:pt>
                <c:pt idx="18">
                  <c:v>-8</c:v>
                </c:pt>
                <c:pt idx="19">
                  <c:v>-1</c:v>
                </c:pt>
                <c:pt idx="20">
                  <c:v>-13</c:v>
                </c:pt>
                <c:pt idx="21">
                  <c:v>0</c:v>
                </c:pt>
              </c:numCache>
            </c:numRef>
          </c:val>
          <c:extLst>
            <c:ext xmlns:c16="http://schemas.microsoft.com/office/drawing/2014/chart" uri="{C3380CC4-5D6E-409C-BE32-E72D297353CC}">
              <c16:uniqueId val="{00000001-A1E4-4071-B69B-0B14759D6DAD}"/>
            </c:ext>
          </c:extLst>
        </c:ser>
        <c:dLbls>
          <c:showLegendKey val="0"/>
          <c:showVal val="0"/>
          <c:showCatName val="0"/>
          <c:showSerName val="0"/>
          <c:showPercent val="0"/>
          <c:showBubbleSize val="0"/>
        </c:dLbls>
        <c:gapWidth val="40"/>
        <c:axId val="62423358"/>
        <c:axId val="98803708"/>
      </c:barChart>
      <c:catAx>
        <c:axId val="62423358"/>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8803708"/>
        <c:crosses val="autoZero"/>
        <c:auto val="1"/>
        <c:lblAlgn val="ctr"/>
        <c:lblOffset val="100"/>
        <c:noMultiLvlLbl val="0"/>
      </c:catAx>
      <c:valAx>
        <c:axId val="98803708"/>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62423358"/>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Under Construction % of Inventory - The Domain vs. Kendall Square</a:t>
            </a:r>
          </a:p>
        </c:rich>
      </c:tx>
      <c:overlay val="0"/>
      <c:spPr>
        <a:noFill/>
        <a:ln w="0">
          <a:noFill/>
        </a:ln>
      </c:spPr>
    </c:title>
    <c:autoTitleDeleted val="0"/>
    <c:plotArea>
      <c:layout/>
      <c:lineChart>
        <c:grouping val="standard"/>
        <c:varyColors val="0"/>
        <c:ser>
          <c:idx val="0"/>
          <c:order val="0"/>
          <c:tx>
            <c:strRef>
              <c:f>'Compare Domain-Kendall'!$J$3</c:f>
              <c:strCache>
                <c:ptCount val="1"/>
                <c:pt idx="0">
                  <c:v>The Domain</c:v>
                </c:pt>
              </c:strCache>
            </c:strRef>
          </c:tx>
          <c:spPr>
            <a:ln w="28080">
              <a:solidFill>
                <a:srgbClr val="C05621"/>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Domain-Kendall'!$A$4:$A$25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Domain-Kendall'!$J$4:$J$25</c:f>
              <c:numCache>
                <c:formatCode>0.0%</c:formatCode>
                <c:ptCount val="22"/>
                <c:pt idx="0">
                  <c:v>0</c:v>
                </c:pt>
                <c:pt idx="1">
                  <c:v>0</c:v>
                </c:pt>
                <c:pt idx="2">
                  <c:v>0</c:v>
                </c:pt>
                <c:pt idx="3">
                  <c:v>1.1259640102827764</c:v>
                </c:pt>
                <c:pt idx="4">
                  <c:v>0</c:v>
                </c:pt>
                <c:pt idx="5">
                  <c:v>0.91293833131801694</c:v>
                </c:pt>
                <c:pt idx="6">
                  <c:v>0.91293833131801694</c:v>
                </c:pt>
                <c:pt idx="7">
                  <c:v>0</c:v>
                </c:pt>
                <c:pt idx="8">
                  <c:v>0.1763590391908976</c:v>
                </c:pt>
                <c:pt idx="9">
                  <c:v>0.88447071466953253</c:v>
                </c:pt>
                <c:pt idx="10">
                  <c:v>0.19123641304347827</c:v>
                </c:pt>
                <c:pt idx="11">
                  <c:v>0</c:v>
                </c:pt>
                <c:pt idx="12">
                  <c:v>0.19817507841459936</c:v>
                </c:pt>
                <c:pt idx="13">
                  <c:v>0.13690476190476192</c:v>
                </c:pt>
                <c:pt idx="14">
                  <c:v>0.18316831683168316</c:v>
                </c:pt>
                <c:pt idx="15">
                  <c:v>8.0675868633983822E-2</c:v>
                </c:pt>
                <c:pt idx="16">
                  <c:v>6.9147764809513318E-2</c:v>
                </c:pt>
                <c:pt idx="17">
                  <c:v>6.9147764809513318E-2</c:v>
                </c:pt>
                <c:pt idx="18">
                  <c:v>0</c:v>
                </c:pt>
                <c:pt idx="19">
                  <c:v>0</c:v>
                </c:pt>
                <c:pt idx="20">
                  <c:v>0</c:v>
                </c:pt>
                <c:pt idx="21">
                  <c:v>0</c:v>
                </c:pt>
              </c:numCache>
            </c:numRef>
          </c:val>
          <c:smooth val="0"/>
          <c:extLst>
            <c:ext xmlns:c16="http://schemas.microsoft.com/office/drawing/2014/chart" uri="{C3380CC4-5D6E-409C-BE32-E72D297353CC}">
              <c16:uniqueId val="{00000000-7DDA-4ED3-B5FE-78BA750DAD02}"/>
            </c:ext>
          </c:extLst>
        </c:ser>
        <c:ser>
          <c:idx val="1"/>
          <c:order val="1"/>
          <c:tx>
            <c:strRef>
              <c:f>'Compare Domain-Kendall'!$K$3</c:f>
              <c:strCache>
                <c:ptCount val="1"/>
                <c:pt idx="0">
                  <c:v>Kendall Square</c:v>
                </c:pt>
              </c:strCache>
            </c:strRef>
          </c:tx>
          <c:spPr>
            <a:ln w="28080">
              <a:solidFill>
                <a:srgbClr val="2C6FBB"/>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'Compare Domain-Kendall'!$A$4:$A$25</c:f>
              <c:strCache>
                <c:ptCount val="22"/>
                <c:pt idx="0">
                  <c:v>2005</c:v>
                </c:pt>
                <c:pt idx="1">
                  <c:v>2006</c:v>
                </c:pt>
                <c:pt idx="2">
                  <c:v>2007</c:v>
                </c:pt>
                <c:pt idx="3">
                  <c:v>2008</c:v>
                </c:pt>
                <c:pt idx="4">
                  <c:v>2009</c:v>
                </c:pt>
                <c:pt idx="5">
                  <c:v>2010</c:v>
                </c:pt>
                <c:pt idx="6">
                  <c:v>2011</c:v>
                </c:pt>
                <c:pt idx="7">
                  <c:v>2012</c:v>
                </c:pt>
                <c:pt idx="8">
                  <c:v>2013</c:v>
                </c:pt>
                <c:pt idx="9">
                  <c:v>2014</c:v>
                </c:pt>
                <c:pt idx="10">
                  <c:v>2015</c:v>
                </c:pt>
                <c:pt idx="11">
                  <c:v>2016</c:v>
                </c:pt>
                <c:pt idx="12">
                  <c:v>2017</c:v>
                </c:pt>
                <c:pt idx="13">
                  <c:v>2018</c:v>
                </c:pt>
                <c:pt idx="14">
                  <c:v>2019</c:v>
                </c:pt>
                <c:pt idx="15">
                  <c:v>2020</c:v>
                </c:pt>
                <c:pt idx="16">
                  <c:v>2021</c:v>
                </c:pt>
                <c:pt idx="17">
                  <c:v>2022</c:v>
                </c:pt>
                <c:pt idx="18">
                  <c:v>2023</c:v>
                </c:pt>
                <c:pt idx="19">
                  <c:v>2024</c:v>
                </c:pt>
                <c:pt idx="20">
                  <c:v>2025</c:v>
                </c:pt>
                <c:pt idx="21">
                  <c:v>2026 YTD</c:v>
                </c:pt>
              </c:strCache>
            </c:strRef>
          </c:cat>
          <c:val>
            <c:numRef>
              <c:f>'Compare Domain-Kendall'!$K$4:$K$25</c:f>
              <c:numCache>
                <c:formatCode>0.0%</c:formatCode>
                <c:ptCount val="22"/>
                <c:pt idx="0">
                  <c:v>0</c:v>
                </c:pt>
                <c:pt idx="1">
                  <c:v>0.39746835443037976</c:v>
                </c:pt>
                <c:pt idx="2">
                  <c:v>0.39746835443037976</c:v>
                </c:pt>
                <c:pt idx="3">
                  <c:v>0</c:v>
                </c:pt>
                <c:pt idx="4">
                  <c:v>0</c:v>
                </c:pt>
                <c:pt idx="5">
                  <c:v>0</c:v>
                </c:pt>
                <c:pt idx="6">
                  <c:v>0</c:v>
                </c:pt>
                <c:pt idx="7">
                  <c:v>8.6956521739130432E-2</c:v>
                </c:pt>
                <c:pt idx="8">
                  <c:v>0</c:v>
                </c:pt>
                <c:pt idx="9">
                  <c:v>5.0555555555555555E-2</c:v>
                </c:pt>
                <c:pt idx="10">
                  <c:v>0</c:v>
                </c:pt>
                <c:pt idx="11">
                  <c:v>0.14806980433632999</c:v>
                </c:pt>
                <c:pt idx="12">
                  <c:v>0.30671602326811209</c:v>
                </c:pt>
                <c:pt idx="13">
                  <c:v>0.20082911100875173</c:v>
                </c:pt>
                <c:pt idx="14">
                  <c:v>0.20082911100875173</c:v>
                </c:pt>
                <c:pt idx="15">
                  <c:v>0.20082911100875173</c:v>
                </c:pt>
                <c:pt idx="16">
                  <c:v>0.13003901170351106</c:v>
                </c:pt>
                <c:pt idx="17">
                  <c:v>0</c:v>
                </c:pt>
                <c:pt idx="18">
                  <c:v>0</c:v>
                </c:pt>
                <c:pt idx="19">
                  <c:v>0.1683927886459532</c:v>
                </c:pt>
                <c:pt idx="20">
                  <c:v>0.1683927886459532</c:v>
                </c:pt>
                <c:pt idx="21">
                  <c:v>0.1683927886459532</c:v>
                </c:pt>
              </c:numCache>
            </c:numRef>
          </c:val>
          <c:smooth val="0"/>
          <c:extLst>
            <c:ext xmlns:c16="http://schemas.microsoft.com/office/drawing/2014/chart" uri="{C3380CC4-5D6E-409C-BE32-E72D297353CC}">
              <c16:uniqueId val="{00000001-7DDA-4ED3-B5FE-78BA750DAD02}"/>
            </c:ext>
          </c:extLst>
        </c:ser>
        <c:dLbls>
          <c:showLegendKey val="0"/>
          <c:showVal val="0"/>
          <c:showCatName val="0"/>
          <c:showSerName val="0"/>
          <c:showPercent val="0"/>
          <c:showBubbleSize val="0"/>
        </c:dLbls>
        <c:hiLowLines>
          <c:spPr>
            <a:ln w="0">
              <a:noFill/>
            </a:ln>
          </c:spPr>
        </c:hiLowLines>
        <c:smooth val="0"/>
        <c:axId val="32346623"/>
        <c:axId val="17079468"/>
      </c:lineChart>
      <c:catAx>
        <c:axId val="32346623"/>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7079468"/>
        <c:crosses val="autoZero"/>
        <c:auto val="1"/>
        <c:lblAlgn val="ctr"/>
        <c:lblOffset val="100"/>
        <c:noMultiLvlLbl val="0"/>
      </c:catAx>
      <c:valAx>
        <c:axId val="17079468"/>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2346623"/>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USA - Total Housing Units (SF &amp; MF) vs. Population</a:t>
            </a:r>
          </a:p>
        </c:rich>
      </c:tx>
      <c:overlay val="0"/>
      <c:spPr>
        <a:noFill/>
        <a:ln w="0">
          <a:noFill/>
        </a:ln>
      </c:spPr>
    </c:title>
    <c:autoTitleDeleted val="0"/>
    <c:plotArea>
      <c:layout/>
      <c:barChart>
        <c:barDir val="col"/>
        <c:grouping val="clustered"/>
        <c:varyColors val="0"/>
        <c:ser>
          <c:idx val="0"/>
          <c:order val="0"/>
          <c:tx>
            <c:strRef>
              <c:f>'US Units vs Population'!$B$3</c:f>
              <c:strCache>
                <c:ptCount val="1"/>
                <c:pt idx="0">
                  <c:v>Housing Units (M)</c:v>
                </c:pt>
              </c:strCache>
            </c:strRef>
          </c:tx>
          <c:spPr>
            <a:solidFill>
              <a:srgbClr val="54823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'US Units vs Population'!$A$4:$A$27</c:f>
              <c:strCach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f>'US Units vs Population'!$B$4:$B$27</c:f>
              <c:numCache>
                <c:formatCode>#,##0.0</c:formatCode>
                <c:ptCount val="24"/>
                <c:pt idx="0">
                  <c:v>120.3</c:v>
                </c:pt>
                <c:pt idx="1">
                  <c:v>122.2</c:v>
                </c:pt>
                <c:pt idx="2">
                  <c:v>124.1</c:v>
                </c:pt>
                <c:pt idx="3">
                  <c:v>126.1</c:v>
                </c:pt>
                <c:pt idx="4">
                  <c:v>128</c:v>
                </c:pt>
                <c:pt idx="5">
                  <c:v>129.6</c:v>
                </c:pt>
                <c:pt idx="6">
                  <c:v>130.80000000000001</c:v>
                </c:pt>
                <c:pt idx="7">
                  <c:v>131.5</c:v>
                </c:pt>
                <c:pt idx="8">
                  <c:v>132</c:v>
                </c:pt>
                <c:pt idx="9">
                  <c:v>132.5</c:v>
                </c:pt>
                <c:pt idx="10">
                  <c:v>133.1</c:v>
                </c:pt>
                <c:pt idx="11">
                  <c:v>133.80000000000001</c:v>
                </c:pt>
                <c:pt idx="12">
                  <c:v>134.6</c:v>
                </c:pt>
                <c:pt idx="13">
                  <c:v>135.6</c:v>
                </c:pt>
                <c:pt idx="14">
                  <c:v>136.6</c:v>
                </c:pt>
                <c:pt idx="15">
                  <c:v>137.6</c:v>
                </c:pt>
                <c:pt idx="16">
                  <c:v>138.80000000000001</c:v>
                </c:pt>
                <c:pt idx="17">
                  <c:v>140</c:v>
                </c:pt>
                <c:pt idx="18">
                  <c:v>141.30000000000001</c:v>
                </c:pt>
                <c:pt idx="19">
                  <c:v>142.69999999999999</c:v>
                </c:pt>
                <c:pt idx="20">
                  <c:v>144.30000000000001</c:v>
                </c:pt>
                <c:pt idx="21">
                  <c:v>145.80000000000001</c:v>
                </c:pt>
                <c:pt idx="22">
                  <c:v>147.19999999999999</c:v>
                </c:pt>
                <c:pt idx="23">
                  <c:v>148.69999999999999</c:v>
                </c:pt>
              </c:numCache>
            </c:numRef>
          </c:val>
          <c:extLst>
            <c:ext xmlns:c16="http://schemas.microsoft.com/office/drawing/2014/chart" uri="{C3380CC4-5D6E-409C-BE32-E72D297353CC}">
              <c16:uniqueId val="{00000000-54CB-4626-9278-E09B9CBA7F81}"/>
            </c:ext>
          </c:extLst>
        </c:ser>
        <c:dLbls>
          <c:showLegendKey val="0"/>
          <c:showVal val="0"/>
          <c:showCatName val="0"/>
          <c:showSerName val="0"/>
          <c:showPercent val="0"/>
          <c:showBubbleSize val="0"/>
        </c:dLbls>
        <c:gapWidth val="60"/>
        <c:axId val="59379489"/>
        <c:axId val="13401029"/>
      </c:barChart>
      <c:lineChart>
        <c:grouping val="standard"/>
        <c:varyColors val="0"/>
        <c:ser>
          <c:idx val="1"/>
          <c:order val="1"/>
          <c:tx>
            <c:strRef>
              <c:f>'US Units vs Population'!$C$3</c:f>
              <c:strCache>
                <c:ptCount val="1"/>
                <c:pt idx="0">
                  <c:v>Population (M)</c:v>
                </c:pt>
              </c:strCache>
            </c:strRef>
          </c:tx>
          <c:spPr>
            <a:ln w="28080">
              <a:solidFill>
                <a:srgbClr val="ED7D31"/>
              </a:solidFill>
              <a:round/>
            </a:ln>
          </c:spPr>
          <c:marker>
            <c:symbol val="circle"/>
            <c:size val="6"/>
            <c:spPr>
              <a:solidFill>
                <a:srgbClr val="ED7D31"/>
              </a:solidFill>
            </c:spPr>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'US Units vs Population'!$A$4:$A$27</c:f>
              <c:strCach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f>'US Units vs Population'!$C$4:$C$27</c:f>
              <c:numCache>
                <c:formatCode>#,##0.0</c:formatCode>
                <c:ptCount val="24"/>
                <c:pt idx="0">
                  <c:v>289.2</c:v>
                </c:pt>
                <c:pt idx="1">
                  <c:v>291.89999999999998</c:v>
                </c:pt>
                <c:pt idx="2">
                  <c:v>294.60000000000002</c:v>
                </c:pt>
                <c:pt idx="3">
                  <c:v>297.3</c:v>
                </c:pt>
                <c:pt idx="4">
                  <c:v>300.2</c:v>
                </c:pt>
                <c:pt idx="5">
                  <c:v>303.10000000000002</c:v>
                </c:pt>
                <c:pt idx="6">
                  <c:v>305.8</c:v>
                </c:pt>
                <c:pt idx="7">
                  <c:v>308.5</c:v>
                </c:pt>
                <c:pt idx="8">
                  <c:v>311</c:v>
                </c:pt>
                <c:pt idx="9">
                  <c:v>313.5</c:v>
                </c:pt>
                <c:pt idx="10">
                  <c:v>315.89999999999998</c:v>
                </c:pt>
                <c:pt idx="11">
                  <c:v>318.3</c:v>
                </c:pt>
                <c:pt idx="12">
                  <c:v>320.8</c:v>
                </c:pt>
                <c:pt idx="13">
                  <c:v>323.3</c:v>
                </c:pt>
                <c:pt idx="14">
                  <c:v>325.7</c:v>
                </c:pt>
                <c:pt idx="15">
                  <c:v>327.8</c:v>
                </c:pt>
                <c:pt idx="16">
                  <c:v>329.7</c:v>
                </c:pt>
                <c:pt idx="17">
                  <c:v>331.3</c:v>
                </c:pt>
                <c:pt idx="18">
                  <c:v>332.1</c:v>
                </c:pt>
                <c:pt idx="19">
                  <c:v>333.3</c:v>
                </c:pt>
                <c:pt idx="20">
                  <c:v>335.6</c:v>
                </c:pt>
                <c:pt idx="21">
                  <c:v>338.6</c:v>
                </c:pt>
                <c:pt idx="22">
                  <c:v>341.1</c:v>
                </c:pt>
                <c:pt idx="23">
                  <c:v>342.5</c:v>
                </c:pt>
              </c:numCache>
            </c:numRef>
          </c:val>
          <c:smooth val="0"/>
          <c:extLst>
            <c:ext xmlns:c16="http://schemas.microsoft.com/office/drawing/2014/chart" uri="{C3380CC4-5D6E-409C-BE32-E72D297353CC}">
              <c16:uniqueId val="{00000001-54CB-4626-9278-E09B9CBA7F81}"/>
            </c:ext>
          </c:extLst>
        </c:ser>
        <c:dLbls>
          <c:showLegendKey val="0"/>
          <c:showVal val="0"/>
          <c:showCatName val="0"/>
          <c:showSerName val="0"/>
          <c:showPercent val="0"/>
          <c:showBubbleSize val="0"/>
        </c:dLbls>
        <c:hiLowLines>
          <c:spPr>
            <a:ln w="0">
              <a:noFill/>
            </a:ln>
          </c:spPr>
        </c:hiLowLines>
        <c:marker val="1"/>
        <c:smooth val="0"/>
        <c:axId val="8254521"/>
        <c:axId val="53506325"/>
      </c:lineChart>
      <c:catAx>
        <c:axId val="59379489"/>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3401029"/>
        <c:crosses val="autoZero"/>
        <c:auto val="1"/>
        <c:lblAlgn val="ctr"/>
        <c:lblOffset val="100"/>
        <c:noMultiLvlLbl val="0"/>
      </c:catAx>
      <c:valAx>
        <c:axId val="13401029"/>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Housing Units (M)</a:t>
                </a:r>
              </a:p>
            </c:rich>
          </c:tx>
          <c:overlay val="0"/>
          <c:spPr>
            <a:noFill/>
            <a:ln w="0">
              <a:noFill/>
            </a:ln>
          </c:spPr>
        </c:title>
        <c:numFmt formatCode="#,##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59379489"/>
        <c:crosses val="autoZero"/>
        <c:crossBetween val="between"/>
      </c:valAx>
      <c:catAx>
        <c:axId val="8254521"/>
        <c:scaling>
          <c:orientation val="minMax"/>
        </c:scaling>
        <c:delete val="1"/>
        <c:axPos val="b"/>
        <c:numFmt formatCode="General" sourceLinked="1"/>
        <c:majorTickMark val="none"/>
        <c:minorTickMark val="none"/>
        <c:tickLblPos val="nextTo"/>
        <c:crossAx val="53506325"/>
        <c:crosses val="autoZero"/>
        <c:auto val="1"/>
        <c:lblAlgn val="ctr"/>
        <c:lblOffset val="100"/>
        <c:noMultiLvlLbl val="0"/>
      </c:catAx>
      <c:valAx>
        <c:axId val="53506325"/>
        <c:scaling>
          <c:orientation val="minMax"/>
        </c:scaling>
        <c:delete val="0"/>
        <c:axPos val="r"/>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Population (M)</a:t>
                </a:r>
              </a:p>
            </c:rich>
          </c:tx>
          <c:overlay val="0"/>
          <c:spPr>
            <a:noFill/>
            <a:ln w="0">
              <a:noFill/>
            </a:ln>
          </c:spPr>
        </c:title>
        <c:numFmt formatCode="#,##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254521"/>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Ratio: Population Growth to Housing Unit Growth - USA</a:t>
            </a:r>
          </a:p>
        </c:rich>
      </c:tx>
      <c:overlay val="0"/>
      <c:spPr>
        <a:noFill/>
        <a:ln w="0">
          <a:noFill/>
        </a:ln>
      </c:spPr>
    </c:title>
    <c:autoTitleDeleted val="0"/>
    <c:plotArea>
      <c:layout/>
      <c:barChart>
        <c:barDir val="col"/>
        <c:grouping val="clustered"/>
        <c:varyColors val="0"/>
        <c:ser>
          <c:idx val="0"/>
          <c:order val="0"/>
          <c:tx>
            <c:strRef>
              <c:f>'US Units vs Population'!$E$3</c:f>
              <c:strCache>
                <c:ptCount val="1"/>
                <c:pt idx="0">
                  <c:v>Ratio: Pop growth / Unit growth</c:v>
                </c:pt>
              </c:strCache>
            </c:strRef>
          </c:tx>
          <c:spPr>
            <a:solidFill>
              <a:srgbClr val="175E74"/>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'US Units vs Population'!$A$4:$A$27</c:f>
              <c:strCach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f>'US Units vs Population'!$E$4:$E$27</c:f>
              <c:numCache>
                <c:formatCode>General</c:formatCode>
                <c:ptCount val="24"/>
                <c:pt idx="1">
                  <c:v>1.4210526315789371</c:v>
                </c:pt>
                <c:pt idx="2">
                  <c:v>1.4210526315789778</c:v>
                </c:pt>
                <c:pt idx="3">
                  <c:v>1.3499999999999943</c:v>
                </c:pt>
                <c:pt idx="4">
                  <c:v>1.5263157894736676</c:v>
                </c:pt>
                <c:pt idx="5">
                  <c:v>1.8125000000000278</c:v>
                </c:pt>
                <c:pt idx="6">
                  <c:v>2.2499999999999587</c:v>
                </c:pt>
                <c:pt idx="7">
                  <c:v>3.8571428571429034</c:v>
                </c:pt>
                <c:pt idx="8">
                  <c:v>5</c:v>
                </c:pt>
                <c:pt idx="9">
                  <c:v>5</c:v>
                </c:pt>
                <c:pt idx="10">
                  <c:v>4</c:v>
                </c:pt>
                <c:pt idx="11">
                  <c:v>3.4285714285713937</c:v>
                </c:pt>
                <c:pt idx="12">
                  <c:v>3.1250000000000666</c:v>
                </c:pt>
                <c:pt idx="13">
                  <c:v>2.5</c:v>
                </c:pt>
                <c:pt idx="14">
                  <c:v>2.3999999999999773</c:v>
                </c:pt>
                <c:pt idx="15">
                  <c:v>2.1000000000000227</c:v>
                </c:pt>
                <c:pt idx="16">
                  <c:v>1.583333333333292</c:v>
                </c:pt>
                <c:pt idx="17">
                  <c:v>1.333333333333365</c:v>
                </c:pt>
                <c:pt idx="18">
                  <c:v>0.61538461538461875</c:v>
                </c:pt>
                <c:pt idx="19">
                  <c:v>0.85714285714286298</c:v>
                </c:pt>
                <c:pt idx="20">
                  <c:v>1.4374999999999867</c:v>
                </c:pt>
                <c:pt idx="21">
                  <c:v>2</c:v>
                </c:pt>
                <c:pt idx="22">
                  <c:v>1.7857142857143147</c:v>
                </c:pt>
                <c:pt idx="23">
                  <c:v>0.93333333333331814</c:v>
                </c:pt>
              </c:numCache>
            </c:numRef>
          </c:val>
          <c:extLst>
            <c:ext xmlns:c16="http://schemas.microsoft.com/office/drawing/2014/chart" uri="{C3380CC4-5D6E-409C-BE32-E72D297353CC}">
              <c16:uniqueId val="{00000000-7273-4431-847B-10DB7A10482E}"/>
            </c:ext>
          </c:extLst>
        </c:ser>
        <c:dLbls>
          <c:showLegendKey val="0"/>
          <c:showVal val="0"/>
          <c:showCatName val="0"/>
          <c:showSerName val="0"/>
          <c:showPercent val="0"/>
          <c:showBubbleSize val="0"/>
        </c:dLbls>
        <c:gapWidth val="60"/>
        <c:axId val="26246308"/>
        <c:axId val="28907838"/>
      </c:barChart>
      <c:catAx>
        <c:axId val="26246308"/>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8907838"/>
        <c:crosses val="autoZero"/>
        <c:auto val="1"/>
        <c:lblAlgn val="ctr"/>
        <c:lblOffset val="100"/>
        <c:noMultiLvlLbl val="0"/>
      </c:catAx>
      <c:valAx>
        <c:axId val="28907838"/>
        <c:scaling>
          <c:orientation val="minMax"/>
        </c:scaling>
        <c:delete val="0"/>
        <c:axPos val="l"/>
        <c:majorGridlines>
          <c:spPr>
            <a:ln w="0">
              <a:solidFill>
                <a:srgbClr val="B3B3B3"/>
              </a:solidFill>
            </a:ln>
          </c:spPr>
        </c:majorGridlines>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6246308"/>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USA - Net New Housing Units by Year (000s) - post-GFC trough</a:t>
            </a:r>
          </a:p>
        </c:rich>
      </c:tx>
      <c:overlay val="0"/>
      <c:spPr>
        <a:noFill/>
        <a:ln w="0">
          <a:noFill/>
        </a:ln>
      </c:spPr>
    </c:title>
    <c:autoTitleDeleted val="0"/>
    <c:plotArea>
      <c:layout/>
      <c:barChart>
        <c:barDir val="col"/>
        <c:grouping val="clustered"/>
        <c:varyColors val="0"/>
        <c:ser>
          <c:idx val="0"/>
          <c:order val="0"/>
          <c:tx>
            <c:strRef>
              <c:f>'US Net Housing Additions'!$B$3</c:f>
              <c:strCache>
                <c:ptCount val="1"/>
                <c:pt idx="0">
                  <c:v>Net Added Units (thousands)</c:v>
                </c:pt>
              </c:strCache>
            </c:strRef>
          </c:tx>
          <c:spPr>
            <a:solidFill>
              <a:srgbClr val="54823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'US Net Housing Additions'!$A$4:$A$27</c:f>
              <c:strCach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f>'US Net Housing Additions'!$B$4:$B$27</c:f>
              <c:numCache>
                <c:formatCode>#,##0</c:formatCode>
                <c:ptCount val="24"/>
                <c:pt idx="0">
                  <c:v>1715</c:v>
                </c:pt>
                <c:pt idx="1">
                  <c:v>1809</c:v>
                </c:pt>
                <c:pt idx="2">
                  <c:v>1937</c:v>
                </c:pt>
                <c:pt idx="3">
                  <c:v>2008</c:v>
                </c:pt>
                <c:pt idx="4">
                  <c:v>1887</c:v>
                </c:pt>
                <c:pt idx="5">
                  <c:v>1643</c:v>
                </c:pt>
                <c:pt idx="6">
                  <c:v>1163</c:v>
                </c:pt>
                <c:pt idx="7">
                  <c:v>693</c:v>
                </c:pt>
                <c:pt idx="8">
                  <c:v>505</c:v>
                </c:pt>
                <c:pt idx="9">
                  <c:v>496</c:v>
                </c:pt>
                <c:pt idx="10">
                  <c:v>571</c:v>
                </c:pt>
                <c:pt idx="11">
                  <c:v>737</c:v>
                </c:pt>
                <c:pt idx="12">
                  <c:v>843</c:v>
                </c:pt>
                <c:pt idx="13">
                  <c:v>910</c:v>
                </c:pt>
                <c:pt idx="14">
                  <c:v>1002</c:v>
                </c:pt>
                <c:pt idx="15">
                  <c:v>1083</c:v>
                </c:pt>
                <c:pt idx="16">
                  <c:v>1141</c:v>
                </c:pt>
                <c:pt idx="17">
                  <c:v>1183</c:v>
                </c:pt>
                <c:pt idx="18">
                  <c:v>1304</c:v>
                </c:pt>
                <c:pt idx="19">
                  <c:v>1449</c:v>
                </c:pt>
                <c:pt idx="20">
                  <c:v>1605</c:v>
                </c:pt>
                <c:pt idx="21">
                  <c:v>1511</c:v>
                </c:pt>
                <c:pt idx="22">
                  <c:v>1411</c:v>
                </c:pt>
                <c:pt idx="23">
                  <c:v>1471</c:v>
                </c:pt>
              </c:numCache>
            </c:numRef>
          </c:val>
          <c:extLst>
            <c:ext xmlns:c16="http://schemas.microsoft.com/office/drawing/2014/chart" uri="{C3380CC4-5D6E-409C-BE32-E72D297353CC}">
              <c16:uniqueId val="{00000000-6DCE-46AD-B1EE-52A3896F32FE}"/>
            </c:ext>
          </c:extLst>
        </c:ser>
        <c:dLbls>
          <c:showLegendKey val="0"/>
          <c:showVal val="0"/>
          <c:showCatName val="0"/>
          <c:showSerName val="0"/>
          <c:showPercent val="0"/>
          <c:showBubbleSize val="0"/>
        </c:dLbls>
        <c:gapWidth val="60"/>
        <c:axId val="81278919"/>
        <c:axId val="35300405"/>
      </c:barChart>
      <c:catAx>
        <c:axId val="81278919"/>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35300405"/>
        <c:crosses val="autoZero"/>
        <c:auto val="1"/>
        <c:lblAlgn val="ctr"/>
        <c:lblOffset val="100"/>
        <c:noMultiLvlLbl val="0"/>
      </c:catAx>
      <c:valAx>
        <c:axId val="35300405"/>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1278919"/>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USA - Total Housing Units (Millions)</a:t>
            </a:r>
          </a:p>
        </c:rich>
      </c:tx>
      <c:overlay val="0"/>
      <c:spPr>
        <a:noFill/>
        <a:ln w="0">
          <a:noFill/>
        </a:ln>
      </c:spPr>
    </c:title>
    <c:autoTitleDeleted val="0"/>
    <c:plotArea>
      <c:layout/>
      <c:pieChart>
        <c:varyColors val="1"/>
        <c:ser>
          <c:idx val="0"/>
          <c:order val="0"/>
          <c:spPr>
            <a:solidFill>
              <a:srgbClr val="4F81BD"/>
            </a:solidFill>
            <a:ln w="0">
              <a:noFill/>
            </a:ln>
          </c:spPr>
          <c:dPt>
            <c:idx val="0"/>
            <c:bubble3D val="0"/>
            <c:spPr>
              <a:solidFill>
                <a:srgbClr val="175E74"/>
              </a:solidFill>
              <a:ln w="0">
                <a:noFill/>
              </a:ln>
            </c:spPr>
            <c:extLst>
              <c:ext xmlns:c16="http://schemas.microsoft.com/office/drawing/2014/chart" uri="{C3380CC4-5D6E-409C-BE32-E72D297353CC}">
                <c16:uniqueId val="{00000001-7CC2-4A00-9CAD-D6822C3F2E7E}"/>
              </c:ext>
            </c:extLst>
          </c:dPt>
          <c:dPt>
            <c:idx val="1"/>
            <c:bubble3D val="0"/>
            <c:spPr>
              <a:solidFill>
                <a:srgbClr val="ED7D31"/>
              </a:solidFill>
              <a:ln w="0">
                <a:noFill/>
              </a:ln>
            </c:spPr>
            <c:extLst>
              <c:ext xmlns:c16="http://schemas.microsoft.com/office/drawing/2014/chart" uri="{C3380CC4-5D6E-409C-BE32-E72D297353CC}">
                <c16:uniqueId val="{00000003-7CC2-4A00-9CAD-D6822C3F2E7E}"/>
              </c:ext>
            </c:extLst>
          </c:dPt>
          <c:dPt>
            <c:idx val="2"/>
            <c:bubble3D val="0"/>
            <c:spPr>
              <a:solidFill>
                <a:srgbClr val="548235"/>
              </a:solidFill>
              <a:ln w="0">
                <a:noFill/>
              </a:ln>
            </c:spPr>
            <c:extLst>
              <c:ext xmlns:c16="http://schemas.microsoft.com/office/drawing/2014/chart" uri="{C3380CC4-5D6E-409C-BE32-E72D297353CC}">
                <c16:uniqueId val="{00000005-7CC2-4A00-9CAD-D6822C3F2E7E}"/>
              </c:ext>
            </c:extLst>
          </c:dPt>
          <c:dPt>
            <c:idx val="3"/>
            <c:bubble3D val="0"/>
            <c:spPr>
              <a:solidFill>
                <a:srgbClr val="33B1E1"/>
              </a:solidFill>
              <a:ln w="0">
                <a:noFill/>
              </a:ln>
            </c:spPr>
            <c:extLst>
              <c:ext xmlns:c16="http://schemas.microsoft.com/office/drawing/2014/chart" uri="{C3380CC4-5D6E-409C-BE32-E72D297353CC}">
                <c16:uniqueId val="{00000007-7CC2-4A00-9CAD-D6822C3F2E7E}"/>
              </c:ext>
            </c:extLst>
          </c:dPt>
          <c:dLbls>
            <c:dLbl>
              <c:idx val="0"/>
              <c:spPr/>
              <c:txPr>
                <a:bodyPr wrap="square"/>
                <a:lstStyle/>
                <a:p>
                  <a:pPr>
                    <a:defRPr sz="1000" b="0" strike="noStrike" spc="-1">
                      <a:solidFill>
                        <a:srgbClr val="000000"/>
                      </a:solidFill>
                      <a:latin typeface="Calibri"/>
                    </a:defRPr>
                  </a:pPr>
                  <a:endParaRPr lang="en-US"/>
                </a:p>
              </c:txPr>
              <c:dLblPos val="bestFit"/>
              <c:showLegendKey val="1"/>
              <c:showVal val="1"/>
              <c:showCatName val="1"/>
              <c:showSerName val="1"/>
              <c:showPercent val="1"/>
              <c:showBubbleSize val="1"/>
              <c:extLst>
                <c:ext xmlns:c16="http://schemas.microsoft.com/office/drawing/2014/chart" uri="{C3380CC4-5D6E-409C-BE32-E72D297353CC}">
                  <c16:uniqueId val="{00000001-7CC2-4A00-9CAD-D6822C3F2E7E}"/>
                </c:ext>
              </c:extLst>
            </c:dLbl>
            <c:dLbl>
              <c:idx val="1"/>
              <c:spPr/>
              <c:txPr>
                <a:bodyPr wrap="square"/>
                <a:lstStyle/>
                <a:p>
                  <a:pPr>
                    <a:defRPr sz="1000" b="0" strike="noStrike" spc="-1">
                      <a:solidFill>
                        <a:srgbClr val="000000"/>
                      </a:solidFill>
                      <a:latin typeface="Calibri"/>
                    </a:defRPr>
                  </a:pPr>
                  <a:endParaRPr lang="en-US"/>
                </a:p>
              </c:txPr>
              <c:dLblPos val="bestFit"/>
              <c:showLegendKey val="1"/>
              <c:showVal val="1"/>
              <c:showCatName val="1"/>
              <c:showSerName val="1"/>
              <c:showPercent val="1"/>
              <c:showBubbleSize val="1"/>
              <c:extLst>
                <c:ext xmlns:c16="http://schemas.microsoft.com/office/drawing/2014/chart" uri="{C3380CC4-5D6E-409C-BE32-E72D297353CC}">
                  <c16:uniqueId val="{00000003-7CC2-4A00-9CAD-D6822C3F2E7E}"/>
                </c:ext>
              </c:extLst>
            </c:dLbl>
            <c:dLbl>
              <c:idx val="2"/>
              <c:spPr/>
              <c:txPr>
                <a:bodyPr wrap="square"/>
                <a:lstStyle/>
                <a:p>
                  <a:pPr>
                    <a:defRPr sz="1000" b="0" strike="noStrike" spc="-1">
                      <a:solidFill>
                        <a:srgbClr val="000000"/>
                      </a:solidFill>
                      <a:latin typeface="Calibri"/>
                    </a:defRPr>
                  </a:pPr>
                  <a:endParaRPr lang="en-US"/>
                </a:p>
              </c:txPr>
              <c:dLblPos val="bestFit"/>
              <c:showLegendKey val="1"/>
              <c:showVal val="1"/>
              <c:showCatName val="1"/>
              <c:showSerName val="1"/>
              <c:showPercent val="1"/>
              <c:showBubbleSize val="1"/>
              <c:extLst>
                <c:ext xmlns:c16="http://schemas.microsoft.com/office/drawing/2014/chart" uri="{C3380CC4-5D6E-409C-BE32-E72D297353CC}">
                  <c16:uniqueId val="{00000005-7CC2-4A00-9CAD-D6822C3F2E7E}"/>
                </c:ext>
              </c:extLst>
            </c:dLbl>
            <c:dLbl>
              <c:idx val="3"/>
              <c:spPr/>
              <c:txPr>
                <a:bodyPr wrap="square"/>
                <a:lstStyle/>
                <a:p>
                  <a:pPr>
                    <a:defRPr sz="1000" b="0" strike="noStrike" spc="-1">
                      <a:solidFill>
                        <a:srgbClr val="000000"/>
                      </a:solidFill>
                      <a:latin typeface="Calibri"/>
                    </a:defRPr>
                  </a:pPr>
                  <a:endParaRPr lang="en-US"/>
                </a:p>
              </c:txPr>
              <c:dLblPos val="bestFit"/>
              <c:showLegendKey val="1"/>
              <c:showVal val="1"/>
              <c:showCatName val="1"/>
              <c:showSerName val="1"/>
              <c:showPercent val="1"/>
              <c:showBubbleSize val="1"/>
              <c:extLst>
                <c:ext xmlns:c16="http://schemas.microsoft.com/office/drawing/2014/chart" uri="{C3380CC4-5D6E-409C-BE32-E72D297353CC}">
                  <c16:uniqueId val="{00000007-7CC2-4A00-9CAD-D6822C3F2E7E}"/>
                </c:ext>
              </c:extLst>
            </c:dLbl>
            <c:spPr>
              <a:noFill/>
              <a:ln>
                <a:noFill/>
              </a:ln>
              <a:effectLst/>
            </c:spPr>
            <c:txPr>
              <a:bodyPr wrap="square"/>
              <a:lstStyle/>
              <a:p>
                <a:pPr>
                  <a:defRPr sz="1000" b="0" strike="noStrike" spc="-1">
                    <a:solidFill>
                      <a:srgbClr val="000000"/>
                    </a:solidFill>
                    <a:latin typeface="Calibri"/>
                  </a:defRPr>
                </a:pPr>
                <a:endParaRPr lang="en-US"/>
              </a:p>
            </c:txPr>
            <c:dLblPos val="bestFit"/>
            <c:showLegendKey val="1"/>
            <c:showVal val="1"/>
            <c:showCatName val="1"/>
            <c:showSerName val="1"/>
            <c:showPercent val="1"/>
            <c:showBubbleSize val="1"/>
            <c:separator>; </c:separator>
            <c:showLeaderLines val="1"/>
            <c:extLst>
              <c:ext xmlns:c15="http://schemas.microsoft.com/office/drawing/2012/chart" uri="{CE6537A1-D6FC-4f65-9D91-7224C49458BB}"/>
            </c:extLst>
          </c:dLbls>
          <c:cat>
            <c:strRef>
              <c:f>'AHS Units by Type'!$A$4:$A$7</c:f>
              <c:strCache>
                <c:ptCount val="4"/>
                <c:pt idx="0">
                  <c:v>Single Family, detached</c:v>
                </c:pt>
                <c:pt idx="1">
                  <c:v>Single Family, attached</c:v>
                </c:pt>
                <c:pt idx="2">
                  <c:v>Multifamily</c:v>
                </c:pt>
                <c:pt idx="3">
                  <c:v>Other (Mobile, Boat, RV, etc.)</c:v>
                </c:pt>
              </c:strCache>
            </c:strRef>
          </c:cat>
          <c:val>
            <c:numRef>
              <c:f>'AHS Units by Type'!$B$4:$B$7</c:f>
              <c:numCache>
                <c:formatCode>#,##0.0</c:formatCode>
                <c:ptCount val="4"/>
                <c:pt idx="0">
                  <c:v>85.3</c:v>
                </c:pt>
                <c:pt idx="1">
                  <c:v>8.1999999999999993</c:v>
                </c:pt>
                <c:pt idx="2">
                  <c:v>32.6</c:v>
                </c:pt>
                <c:pt idx="3">
                  <c:v>2.2000000000000002</c:v>
                </c:pt>
              </c:numCache>
            </c:numRef>
          </c:val>
          <c:extLst>
            <c:ext xmlns:c16="http://schemas.microsoft.com/office/drawing/2014/chart" uri="{C3380CC4-5D6E-409C-BE32-E72D297353CC}">
              <c16:uniqueId val="{00000008-7CC2-4A00-9CAD-D6822C3F2E7E}"/>
            </c:ext>
          </c:extLst>
        </c:ser>
        <c:dLbls>
          <c:showLegendKey val="0"/>
          <c:showVal val="0"/>
          <c:showCatName val="0"/>
          <c:showSerName val="0"/>
          <c:showPercent val="0"/>
          <c:showBubbleSize val="0"/>
          <c:showLeaderLines val="1"/>
        </c:dLbls>
        <c:firstSliceAng val="0"/>
      </c:pieChart>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Median age of first-time homebuyer by year (USA)</a:t>
            </a:r>
          </a:p>
        </c:rich>
      </c:tx>
      <c:overlay val="0"/>
      <c:spPr>
        <a:noFill/>
        <a:ln w="0">
          <a:noFill/>
        </a:ln>
      </c:spPr>
    </c:title>
    <c:autoTitleDeleted val="0"/>
    <c:plotArea>
      <c:layout/>
      <c:barChart>
        <c:barDir val="col"/>
        <c:grouping val="clustered"/>
        <c:varyColors val="0"/>
        <c:ser>
          <c:idx val="0"/>
          <c:order val="0"/>
          <c:tx>
            <c:strRef>
              <c:f>'Demographics Ages'!$B$3</c:f>
              <c:strCache>
                <c:ptCount val="1"/>
                <c:pt idx="0">
                  <c:v>Median Age, First-Time Homebuyer</c:v>
                </c:pt>
              </c:strCache>
            </c:strRef>
          </c:tx>
          <c:spPr>
            <a:solidFill>
              <a:srgbClr val="175E74"/>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'Demographics Ages'!$A$4:$A$27</c:f>
              <c:strCach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f>'Demographics Ages'!$B$4:$B$27</c:f>
              <c:numCache>
                <c:formatCode>0</c:formatCode>
                <c:ptCount val="24"/>
                <c:pt idx="0">
                  <c:v>31</c:v>
                </c:pt>
                <c:pt idx="1">
                  <c:v>32</c:v>
                </c:pt>
                <c:pt idx="2">
                  <c:v>32</c:v>
                </c:pt>
                <c:pt idx="3">
                  <c:v>32</c:v>
                </c:pt>
                <c:pt idx="4">
                  <c:v>32</c:v>
                </c:pt>
                <c:pt idx="5">
                  <c:v>31</c:v>
                </c:pt>
                <c:pt idx="6">
                  <c:v>30</c:v>
                </c:pt>
                <c:pt idx="7">
                  <c:v>30</c:v>
                </c:pt>
                <c:pt idx="8">
                  <c:v>30</c:v>
                </c:pt>
                <c:pt idx="9">
                  <c:v>31</c:v>
                </c:pt>
                <c:pt idx="10">
                  <c:v>31</c:v>
                </c:pt>
                <c:pt idx="11">
                  <c:v>31</c:v>
                </c:pt>
                <c:pt idx="12">
                  <c:v>31</c:v>
                </c:pt>
                <c:pt idx="13">
                  <c:v>31</c:v>
                </c:pt>
                <c:pt idx="14">
                  <c:v>32</c:v>
                </c:pt>
                <c:pt idx="15">
                  <c:v>32</c:v>
                </c:pt>
                <c:pt idx="16">
                  <c:v>32</c:v>
                </c:pt>
                <c:pt idx="17">
                  <c:v>33</c:v>
                </c:pt>
                <c:pt idx="18">
                  <c:v>33</c:v>
                </c:pt>
                <c:pt idx="19">
                  <c:v>33</c:v>
                </c:pt>
                <c:pt idx="20">
                  <c:v>36</c:v>
                </c:pt>
                <c:pt idx="21">
                  <c:v>35</c:v>
                </c:pt>
                <c:pt idx="22">
                  <c:v>38</c:v>
                </c:pt>
                <c:pt idx="23">
                  <c:v>40</c:v>
                </c:pt>
              </c:numCache>
            </c:numRef>
          </c:val>
          <c:extLst>
            <c:ext xmlns:c16="http://schemas.microsoft.com/office/drawing/2014/chart" uri="{C3380CC4-5D6E-409C-BE32-E72D297353CC}">
              <c16:uniqueId val="{00000000-CEB3-4558-BDA5-18A82182B0CC}"/>
            </c:ext>
          </c:extLst>
        </c:ser>
        <c:dLbls>
          <c:showLegendKey val="0"/>
          <c:showVal val="0"/>
          <c:showCatName val="0"/>
          <c:showSerName val="0"/>
          <c:showPercent val="0"/>
          <c:showBubbleSize val="0"/>
        </c:dLbls>
        <c:gapWidth val="60"/>
        <c:axId val="90846802"/>
        <c:axId val="10497578"/>
      </c:barChart>
      <c:catAx>
        <c:axId val="90846802"/>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0497578"/>
        <c:crosses val="autoZero"/>
        <c:auto val="1"/>
        <c:lblAlgn val="ctr"/>
        <c:lblOffset val="100"/>
        <c:noMultiLvlLbl val="0"/>
      </c:catAx>
      <c:valAx>
        <c:axId val="10497578"/>
        <c:scaling>
          <c:orientation val="minMax"/>
          <c:min val="24"/>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90846802"/>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Mean age of mother at time of first childbirth by year (USA)</a:t>
            </a:r>
          </a:p>
        </c:rich>
      </c:tx>
      <c:overlay val="0"/>
      <c:spPr>
        <a:noFill/>
        <a:ln w="0">
          <a:noFill/>
        </a:ln>
      </c:spPr>
    </c:title>
    <c:autoTitleDeleted val="0"/>
    <c:plotArea>
      <c:layout/>
      <c:barChart>
        <c:barDir val="col"/>
        <c:grouping val="clustered"/>
        <c:varyColors val="0"/>
        <c:ser>
          <c:idx val="0"/>
          <c:order val="0"/>
          <c:tx>
            <c:strRef>
              <c:f>'Demographics Ages'!$C$3</c:f>
              <c:strCache>
                <c:ptCount val="1"/>
                <c:pt idx="0">
                  <c:v>Mean Age of Mother at First Birth</c:v>
                </c:pt>
              </c:strCache>
            </c:strRef>
          </c:tx>
          <c:spPr>
            <a:solidFill>
              <a:srgbClr val="54823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'Demographics Ages'!$A$4:$A$26</c:f>
              <c:strCache>
                <c:ptCount val="23"/>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strCache>
            </c:strRef>
          </c:cat>
          <c:val>
            <c:numRef>
              <c:f>'Demographics Ages'!$C$4:$C$26</c:f>
              <c:numCache>
                <c:formatCode>0.0</c:formatCode>
                <c:ptCount val="23"/>
                <c:pt idx="0">
                  <c:v>25.1</c:v>
                </c:pt>
                <c:pt idx="1">
                  <c:v>25.2</c:v>
                </c:pt>
                <c:pt idx="2">
                  <c:v>25.2</c:v>
                </c:pt>
                <c:pt idx="3">
                  <c:v>25.1</c:v>
                </c:pt>
                <c:pt idx="4">
                  <c:v>25.1</c:v>
                </c:pt>
                <c:pt idx="5">
                  <c:v>25</c:v>
                </c:pt>
                <c:pt idx="6">
                  <c:v>25.1</c:v>
                </c:pt>
                <c:pt idx="7">
                  <c:v>25.2</c:v>
                </c:pt>
                <c:pt idx="8">
                  <c:v>25.4</c:v>
                </c:pt>
                <c:pt idx="9">
                  <c:v>25.6</c:v>
                </c:pt>
                <c:pt idx="10">
                  <c:v>25.8</c:v>
                </c:pt>
                <c:pt idx="11">
                  <c:v>26</c:v>
                </c:pt>
                <c:pt idx="12">
                  <c:v>26.3</c:v>
                </c:pt>
                <c:pt idx="13">
                  <c:v>26.4</c:v>
                </c:pt>
                <c:pt idx="14">
                  <c:v>26.6</c:v>
                </c:pt>
                <c:pt idx="15">
                  <c:v>26.8</c:v>
                </c:pt>
                <c:pt idx="16">
                  <c:v>26.9</c:v>
                </c:pt>
                <c:pt idx="17">
                  <c:v>27</c:v>
                </c:pt>
                <c:pt idx="18">
                  <c:v>27.1</c:v>
                </c:pt>
                <c:pt idx="19">
                  <c:v>27.3</c:v>
                </c:pt>
                <c:pt idx="20">
                  <c:v>27.4</c:v>
                </c:pt>
                <c:pt idx="21">
                  <c:v>27.5</c:v>
                </c:pt>
                <c:pt idx="22">
                  <c:v>27.6</c:v>
                </c:pt>
              </c:numCache>
            </c:numRef>
          </c:val>
          <c:extLst>
            <c:ext xmlns:c16="http://schemas.microsoft.com/office/drawing/2014/chart" uri="{C3380CC4-5D6E-409C-BE32-E72D297353CC}">
              <c16:uniqueId val="{00000000-C29F-4AA9-AE91-F203AAE1C619}"/>
            </c:ext>
          </c:extLst>
        </c:ser>
        <c:dLbls>
          <c:showLegendKey val="0"/>
          <c:showVal val="0"/>
          <c:showCatName val="0"/>
          <c:showSerName val="0"/>
          <c:showPercent val="0"/>
          <c:showBubbleSize val="0"/>
        </c:dLbls>
        <c:gapWidth val="60"/>
        <c:axId val="86935935"/>
        <c:axId val="24125937"/>
      </c:barChart>
      <c:catAx>
        <c:axId val="86935935"/>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24125937"/>
        <c:crosses val="autoZero"/>
        <c:auto val="1"/>
        <c:lblAlgn val="ctr"/>
        <c:lblOffset val="100"/>
        <c:noMultiLvlLbl val="0"/>
      </c:catAx>
      <c:valAx>
        <c:axId val="24125937"/>
        <c:scaling>
          <c:orientation val="minMax"/>
          <c:min val="24"/>
        </c:scaling>
        <c:delete val="0"/>
        <c:axPos val="l"/>
        <c:majorGridlines>
          <c:spPr>
            <a:ln w="0">
              <a:solidFill>
                <a:srgbClr val="B3B3B3"/>
              </a:solidFill>
            </a:ln>
          </c:spPr>
        </c:majorGridlines>
        <c:numFmt formatCode="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693593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Rent vs. Own Premium - USA</a:t>
            </a:r>
          </a:p>
        </c:rich>
      </c:tx>
      <c:overlay val="0"/>
      <c:spPr>
        <a:noFill/>
        <a:ln w="0">
          <a:noFill/>
        </a:ln>
      </c:spPr>
    </c:title>
    <c:autoTitleDeleted val="0"/>
    <c:plotArea>
      <c:layout/>
      <c:lineChart>
        <c:grouping val="standard"/>
        <c:varyColors val="0"/>
        <c:ser>
          <c:idx val="0"/>
          <c:order val="0"/>
          <c:tx>
            <c:strRef>
              <c:f>'Rent vs Own'!$C$3</c:f>
              <c:strCache>
                <c:ptCount val="1"/>
                <c:pt idx="0">
                  <c:v>Median Rent</c:v>
                </c:pt>
              </c:strCache>
            </c:strRef>
          </c:tx>
          <c:spPr>
            <a:ln w="28080">
              <a:solidFill>
                <a:srgbClr val="548235"/>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'Rent vs Own'!$A$4:$A$29</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'Rent vs Own'!$C$4:$C$29</c:f>
              <c:numCache>
                <c:formatCode>\$#,##0</c:formatCode>
                <c:ptCount val="26"/>
                <c:pt idx="0">
                  <c:v>1063.4313357471001</c:v>
                </c:pt>
                <c:pt idx="1">
                  <c:v>1096.60301408806</c:v>
                </c:pt>
                <c:pt idx="2">
                  <c:v>1091.5820623418001</c:v>
                </c:pt>
                <c:pt idx="3">
                  <c:v>1079.29554913111</c:v>
                </c:pt>
                <c:pt idx="4">
                  <c:v>1081.5815610622899</c:v>
                </c:pt>
                <c:pt idx="5">
                  <c:v>1104.1078923866901</c:v>
                </c:pt>
                <c:pt idx="6">
                  <c:v>1151.98444363522</c:v>
                </c:pt>
                <c:pt idx="7">
                  <c:v>1195.1045534560701</c:v>
                </c:pt>
                <c:pt idx="8">
                  <c:v>1200.3096340485899</c:v>
                </c:pt>
                <c:pt idx="9">
                  <c:v>1151.7879310835699</c:v>
                </c:pt>
                <c:pt idx="10">
                  <c:v>1165.17644489546</c:v>
                </c:pt>
                <c:pt idx="11">
                  <c:v>1181.37049519312</c:v>
                </c:pt>
                <c:pt idx="12">
                  <c:v>1208.01343747904</c:v>
                </c:pt>
                <c:pt idx="13">
                  <c:v>1239.6579257425201</c:v>
                </c:pt>
                <c:pt idx="14">
                  <c:v>1274.0595487934299</c:v>
                </c:pt>
                <c:pt idx="15">
                  <c:v>1326.94718284896</c:v>
                </c:pt>
                <c:pt idx="16">
                  <c:v>1363.81658283037</c:v>
                </c:pt>
                <c:pt idx="17">
                  <c:v>1400.83724822812</c:v>
                </c:pt>
                <c:pt idx="18">
                  <c:v>1442.5257724696501</c:v>
                </c:pt>
                <c:pt idx="19">
                  <c:v>1479.4268253632399</c:v>
                </c:pt>
                <c:pt idx="20">
                  <c:v>1501.3870686443199</c:v>
                </c:pt>
                <c:pt idx="21">
                  <c:v>1638.31906283066</c:v>
                </c:pt>
                <c:pt idx="22">
                  <c:v>1705.55139440931</c:v>
                </c:pt>
                <c:pt idx="23">
                  <c:v>1727.40458489412</c:v>
                </c:pt>
                <c:pt idx="24">
                  <c:v>1747.8308342857299</c:v>
                </c:pt>
                <c:pt idx="25">
                  <c:v>1767.3</c:v>
                </c:pt>
              </c:numCache>
            </c:numRef>
          </c:val>
          <c:smooth val="0"/>
          <c:extLst>
            <c:ext xmlns:c16="http://schemas.microsoft.com/office/drawing/2014/chart" uri="{C3380CC4-5D6E-409C-BE32-E72D297353CC}">
              <c16:uniqueId val="{00000000-CAE6-4954-918F-9047182E0F15}"/>
            </c:ext>
          </c:extLst>
        </c:ser>
        <c:ser>
          <c:idx val="1"/>
          <c:order val="1"/>
          <c:tx>
            <c:strRef>
              <c:f>'Rent vs Own'!$G$3</c:f>
              <c:strCache>
                <c:ptCount val="1"/>
                <c:pt idx="0">
                  <c:v>Total Owners Equiv. Cost</c:v>
                </c:pt>
              </c:strCache>
            </c:strRef>
          </c:tx>
          <c:spPr>
            <a:ln w="28080">
              <a:solidFill>
                <a:srgbClr val="ED7D31"/>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'Rent vs Own'!$A$4:$A$29</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'Rent vs Own'!$G$4:$G$29</c:f>
              <c:numCache>
                <c:formatCode>[$$-409]#,##0.00;[Red]\-[$$-409]#,##0.00</c:formatCode>
                <c:ptCount val="26"/>
                <c:pt idx="0">
                  <c:v>1682.48125</c:v>
                </c:pt>
                <c:pt idx="1">
                  <c:v>1582.4224999999999</c:v>
                </c:pt>
                <c:pt idx="2">
                  <c:v>1633.9195833333333</c:v>
                </c:pt>
                <c:pt idx="3">
                  <c:v>1573.8239583333332</c:v>
                </c:pt>
                <c:pt idx="4">
                  <c:v>1788.83</c:v>
                </c:pt>
                <c:pt idx="5">
                  <c:v>1945.62375</c:v>
                </c:pt>
                <c:pt idx="6">
                  <c:v>2114.53125</c:v>
                </c:pt>
                <c:pt idx="7">
                  <c:v>2110.6525000000001</c:v>
                </c:pt>
                <c:pt idx="8">
                  <c:v>1918.6554166666665</c:v>
                </c:pt>
                <c:pt idx="9">
                  <c:v>1624.5633333333335</c:v>
                </c:pt>
                <c:pt idx="10">
                  <c:v>1612.7191666666668</c:v>
                </c:pt>
                <c:pt idx="11">
                  <c:v>1583.6708333333333</c:v>
                </c:pt>
                <c:pt idx="12">
                  <c:v>1560.0866666666666</c:v>
                </c:pt>
                <c:pt idx="13">
                  <c:v>1770.39625</c:v>
                </c:pt>
                <c:pt idx="14">
                  <c:v>1945.6514583333335</c:v>
                </c:pt>
                <c:pt idx="15">
                  <c:v>1924.2312499999998</c:v>
                </c:pt>
                <c:pt idx="16">
                  <c:v>1945.171875</c:v>
                </c:pt>
                <c:pt idx="17">
                  <c:v>2146.8131250000006</c:v>
                </c:pt>
                <c:pt idx="18">
                  <c:v>2314.8737499999997</c:v>
                </c:pt>
                <c:pt idx="19">
                  <c:v>2118.9875000000002</c:v>
                </c:pt>
                <c:pt idx="20">
                  <c:v>1944.2887500000002</c:v>
                </c:pt>
                <c:pt idx="21">
                  <c:v>2221.4</c:v>
                </c:pt>
                <c:pt idx="22">
                  <c:v>3369.7941666666666</c:v>
                </c:pt>
                <c:pt idx="23">
                  <c:v>3842.2793750000001</c:v>
                </c:pt>
                <c:pt idx="24">
                  <c:v>3742.8433333333332</c:v>
                </c:pt>
                <c:pt idx="25">
                  <c:v>3669.3666666666668</c:v>
                </c:pt>
              </c:numCache>
            </c:numRef>
          </c:val>
          <c:smooth val="0"/>
          <c:extLst>
            <c:ext xmlns:c16="http://schemas.microsoft.com/office/drawing/2014/chart" uri="{C3380CC4-5D6E-409C-BE32-E72D297353CC}">
              <c16:uniqueId val="{00000001-CAE6-4954-918F-9047182E0F15}"/>
            </c:ext>
          </c:extLst>
        </c:ser>
        <c:dLbls>
          <c:showLegendKey val="0"/>
          <c:showVal val="0"/>
          <c:showCatName val="0"/>
          <c:showSerName val="0"/>
          <c:showPercent val="0"/>
          <c:showBubbleSize val="0"/>
        </c:dLbls>
        <c:hiLowLines>
          <c:spPr>
            <a:ln w="0">
              <a:noFill/>
            </a:ln>
          </c:spPr>
        </c:hiLowLines>
        <c:marker val="1"/>
        <c:smooth val="0"/>
        <c:axId val="77653610"/>
        <c:axId val="84600239"/>
      </c:lineChart>
      <c:lineChart>
        <c:grouping val="standard"/>
        <c:varyColors val="0"/>
        <c:ser>
          <c:idx val="2"/>
          <c:order val="2"/>
          <c:tx>
            <c:strRef>
              <c:f>'Rent vs Own'!$H$3</c:f>
              <c:strCache>
                <c:ptCount val="1"/>
                <c:pt idx="0">
                  <c:v>Ratio: Owners Cost to Rent</c:v>
                </c:pt>
              </c:strCache>
            </c:strRef>
          </c:tx>
          <c:spPr>
            <a:ln w="28080">
              <a:solidFill>
                <a:srgbClr val="175E74"/>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'Rent vs Own'!$A$4:$A$29</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'Rent vs Own'!$H$4:$H$29</c:f>
              <c:numCache>
                <c:formatCode>[$$-409]#,##0.00;[Red]\-[$$-409]#,##0.00</c:formatCode>
                <c:ptCount val="26"/>
                <c:pt idx="0">
                  <c:v>1.5821249510369133</c:v>
                </c:pt>
                <c:pt idx="1">
                  <c:v>1.4430222055480575</c:v>
                </c:pt>
                <c:pt idx="2">
                  <c:v>1.4968362340326866</c:v>
                </c:pt>
                <c:pt idx="3">
                  <c:v>1.4581955420833013</c:v>
                </c:pt>
                <c:pt idx="4">
                  <c:v>1.6539020859814553</c:v>
                </c:pt>
                <c:pt idx="5">
                  <c:v>1.762168139016062</c:v>
                </c:pt>
                <c:pt idx="6">
                  <c:v>1.8355553859107265</c:v>
                </c:pt>
                <c:pt idx="7">
                  <c:v>1.7660818828748475</c:v>
                </c:pt>
                <c:pt idx="8">
                  <c:v>1.598467064031744</c:v>
                </c:pt>
                <c:pt idx="9">
                  <c:v>1.4104708770519845</c:v>
                </c:pt>
                <c:pt idx="10">
                  <c:v>1.3840986691173287</c:v>
                </c:pt>
                <c:pt idx="11">
                  <c:v>1.3405369778381413</c:v>
                </c:pt>
                <c:pt idx="12">
                  <c:v>1.2914481066720214</c:v>
                </c:pt>
                <c:pt idx="13">
                  <c:v>1.4281328850776174</c:v>
                </c:pt>
                <c:pt idx="14">
                  <c:v>1.527127566506542</c:v>
                </c:pt>
                <c:pt idx="15">
                  <c:v>1.4501189458563595</c:v>
                </c:pt>
                <c:pt idx="16">
                  <c:v>1.4262708779820858</c:v>
                </c:pt>
                <c:pt idx="17">
                  <c:v>1.5325214458106713</c:v>
                </c:pt>
                <c:pt idx="18">
                  <c:v>1.6047364935718702</c:v>
                </c:pt>
                <c:pt idx="19">
                  <c:v>1.4323030133509513</c:v>
                </c:pt>
                <c:pt idx="20">
                  <c:v>1.2949950020254264</c:v>
                </c:pt>
                <c:pt idx="21">
                  <c:v>1.3559019426667127</c:v>
                </c:pt>
                <c:pt idx="22">
                  <c:v>1.975779901862025</c:v>
                </c:pt>
                <c:pt idx="23">
                  <c:v>2.2243077323055211</c:v>
                </c:pt>
                <c:pt idx="24">
                  <c:v>2.1414219613895797</c:v>
                </c:pt>
                <c:pt idx="25">
                  <c:v>2.0762556819253475</c:v>
                </c:pt>
              </c:numCache>
            </c:numRef>
          </c:val>
          <c:smooth val="0"/>
          <c:extLst>
            <c:ext xmlns:c16="http://schemas.microsoft.com/office/drawing/2014/chart" uri="{C3380CC4-5D6E-409C-BE32-E72D297353CC}">
              <c16:uniqueId val="{00000002-CAE6-4954-918F-9047182E0F15}"/>
            </c:ext>
          </c:extLst>
        </c:ser>
        <c:dLbls>
          <c:showLegendKey val="0"/>
          <c:showVal val="0"/>
          <c:showCatName val="0"/>
          <c:showSerName val="0"/>
          <c:showPercent val="0"/>
          <c:showBubbleSize val="0"/>
        </c:dLbls>
        <c:hiLowLines>
          <c:spPr>
            <a:ln w="0">
              <a:noFill/>
            </a:ln>
          </c:spPr>
        </c:hiLowLines>
        <c:marker val="1"/>
        <c:smooth val="0"/>
        <c:axId val="78319485"/>
        <c:axId val="65561987"/>
      </c:lineChart>
      <c:catAx>
        <c:axId val="77653610"/>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84600239"/>
        <c:crosses val="autoZero"/>
        <c:auto val="1"/>
        <c:lblAlgn val="ctr"/>
        <c:lblOffset val="100"/>
        <c:noMultiLvlLbl val="0"/>
      </c:catAx>
      <c:valAx>
        <c:axId val="84600239"/>
        <c:scaling>
          <c:orientation val="minMax"/>
        </c:scaling>
        <c:delete val="0"/>
        <c:axPos val="l"/>
        <c:majorGridlines>
          <c:spPr>
            <a:ln w="0">
              <a:solidFill>
                <a:srgbClr val="B3B3B3"/>
              </a:solidFill>
            </a:ln>
          </c:spPr>
        </c:majorGridlines>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 / month</a:t>
                </a:r>
              </a:p>
            </c:rich>
          </c:tx>
          <c:overlay val="0"/>
          <c:spPr>
            <a:noFill/>
            <a:ln w="0">
              <a:noFill/>
            </a:ln>
          </c:spPr>
        </c:title>
        <c:numFmt formatCode="[$$-409]#,##0.00;[Red]\-[$$-409]#,##0.0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7653610"/>
        <c:crosses val="autoZero"/>
        <c:crossBetween val="between"/>
      </c:valAx>
      <c:catAx>
        <c:axId val="78319485"/>
        <c:scaling>
          <c:orientation val="minMax"/>
        </c:scaling>
        <c:delete val="1"/>
        <c:axPos val="b"/>
        <c:numFmt formatCode="General" sourceLinked="1"/>
        <c:majorTickMark val="none"/>
        <c:minorTickMark val="none"/>
        <c:tickLblPos val="nextTo"/>
        <c:crossAx val="65561987"/>
        <c:crosses val="autoZero"/>
        <c:auto val="1"/>
        <c:lblAlgn val="ctr"/>
        <c:lblOffset val="100"/>
        <c:noMultiLvlLbl val="0"/>
      </c:catAx>
      <c:valAx>
        <c:axId val="65561987"/>
        <c:scaling>
          <c:orientation val="minMax"/>
        </c:scaling>
        <c:delete val="0"/>
        <c:axPos val="r"/>
        <c:title>
          <c:tx>
            <c:rich>
              <a:bodyPr rot="-5400000"/>
              <a:lstStyle/>
              <a:p>
                <a:pPr>
                  <a:defRPr sz="1000" b="1" strike="noStrike" spc="-1">
                    <a:solidFill>
                      <a:srgbClr val="000000"/>
                    </a:solidFill>
                    <a:latin typeface="Calibri"/>
                  </a:defRPr>
                </a:pPr>
                <a:r>
                  <a:rPr lang="en-US" sz="1000" b="1" strike="noStrike" spc="-1">
                    <a:solidFill>
                      <a:srgbClr val="000000"/>
                    </a:solidFill>
                    <a:latin typeface="Calibri"/>
                  </a:rPr>
                  <a:t>Ratio</a:t>
                </a:r>
              </a:p>
            </c:rich>
          </c:tx>
          <c:overlay val="0"/>
          <c:spPr>
            <a:noFill/>
            <a:ln w="0">
              <a:noFill/>
            </a:ln>
          </c:spPr>
        </c:title>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8319485"/>
        <c:crosses val="max"/>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USA - Multifamily Construction Starts (Units)</a:t>
            </a:r>
          </a:p>
        </c:rich>
      </c:tx>
      <c:overlay val="0"/>
      <c:spPr>
        <a:noFill/>
        <a:ln w="0">
          <a:noFill/>
        </a:ln>
      </c:spPr>
    </c:title>
    <c:autoTitleDeleted val="0"/>
    <c:plotArea>
      <c:layout/>
      <c:barChart>
        <c:barDir val="col"/>
        <c:grouping val="clustered"/>
        <c:varyColors val="0"/>
        <c:ser>
          <c:idx val="0"/>
          <c:order val="0"/>
          <c:tx>
            <c:strRef>
              <c:f>'US MF Supply'!$C$3</c:f>
              <c:strCache>
                <c:ptCount val="1"/>
                <c:pt idx="0">
                  <c:v>MF Construction Starts (units)</c:v>
                </c:pt>
              </c:strCache>
            </c:strRef>
          </c:tx>
          <c:spPr>
            <a:solidFill>
              <a:srgbClr val="175E74"/>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'US MF Supply'!$A$4:$A$29</c:f>
              <c:strCache>
                <c:ptCount val="26"/>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pt idx="25">
                  <c:v>2026 (ann.)</c:v>
                </c:pt>
              </c:strCache>
            </c:strRef>
          </c:cat>
          <c:val>
            <c:numRef>
              <c:f>'US MF Supply'!$C$4:$C$29</c:f>
              <c:numCache>
                <c:formatCode>#,##0</c:formatCode>
                <c:ptCount val="26"/>
                <c:pt idx="0">
                  <c:v>199037</c:v>
                </c:pt>
                <c:pt idx="1">
                  <c:v>175886</c:v>
                </c:pt>
                <c:pt idx="2">
                  <c:v>180204</c:v>
                </c:pt>
                <c:pt idx="3">
                  <c:v>161781</c:v>
                </c:pt>
                <c:pt idx="4">
                  <c:v>188099</c:v>
                </c:pt>
                <c:pt idx="5">
                  <c:v>224561</c:v>
                </c:pt>
                <c:pt idx="6">
                  <c:v>216867</c:v>
                </c:pt>
                <c:pt idx="7">
                  <c:v>165527</c:v>
                </c:pt>
                <c:pt idx="8">
                  <c:v>100849</c:v>
                </c:pt>
                <c:pt idx="9">
                  <c:v>96812</c:v>
                </c:pt>
                <c:pt idx="10">
                  <c:v>174590</c:v>
                </c:pt>
                <c:pt idx="11">
                  <c:v>241178</c:v>
                </c:pt>
                <c:pt idx="12">
                  <c:v>324410</c:v>
                </c:pt>
                <c:pt idx="13">
                  <c:v>364216</c:v>
                </c:pt>
                <c:pt idx="14">
                  <c:v>390941</c:v>
                </c:pt>
                <c:pt idx="15">
                  <c:v>421059</c:v>
                </c:pt>
                <c:pt idx="16">
                  <c:v>395974</c:v>
                </c:pt>
                <c:pt idx="17">
                  <c:v>432240</c:v>
                </c:pt>
                <c:pt idx="18">
                  <c:v>444981</c:v>
                </c:pt>
                <c:pt idx="19">
                  <c:v>445387</c:v>
                </c:pt>
                <c:pt idx="20">
                  <c:v>550359</c:v>
                </c:pt>
                <c:pt idx="21">
                  <c:v>733189</c:v>
                </c:pt>
                <c:pt idx="22">
                  <c:v>551335</c:v>
                </c:pt>
                <c:pt idx="23">
                  <c:v>424343</c:v>
                </c:pt>
                <c:pt idx="24">
                  <c:v>424865</c:v>
                </c:pt>
                <c:pt idx="25">
                  <c:v>283058</c:v>
                </c:pt>
              </c:numCache>
            </c:numRef>
          </c:val>
          <c:extLst>
            <c:ext xmlns:c16="http://schemas.microsoft.com/office/drawing/2014/chart" uri="{C3380CC4-5D6E-409C-BE32-E72D297353CC}">
              <c16:uniqueId val="{00000000-B5D8-4EB0-AFF1-3750966534E5}"/>
            </c:ext>
          </c:extLst>
        </c:ser>
        <c:dLbls>
          <c:showLegendKey val="0"/>
          <c:showVal val="0"/>
          <c:showCatName val="0"/>
          <c:showSerName val="0"/>
          <c:showPercent val="0"/>
          <c:showBubbleSize val="0"/>
        </c:dLbls>
        <c:gapWidth val="60"/>
        <c:axId val="58259961"/>
        <c:axId val="60357442"/>
      </c:barChart>
      <c:catAx>
        <c:axId val="58259961"/>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60357442"/>
        <c:crosses val="autoZero"/>
        <c:auto val="1"/>
        <c:lblAlgn val="ctr"/>
        <c:lblOffset val="100"/>
        <c:noMultiLvlLbl val="0"/>
      </c:catAx>
      <c:valAx>
        <c:axId val="60357442"/>
        <c:scaling>
          <c:orientation val="minMax"/>
        </c:scaling>
        <c:delete val="0"/>
        <c:axPos val="l"/>
        <c:majorGridlines>
          <c:spPr>
            <a:ln w="0">
              <a:solidFill>
                <a:srgbClr val="B3B3B3"/>
              </a:solidFill>
            </a:ln>
          </c:spPr>
        </c:majorGridlines>
        <c:numFmt formatCode="#,##0"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58259961"/>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USA - MF Deliveries vs. Starts (avg of prior 2 yrs)</a:t>
            </a:r>
          </a:p>
        </c:rich>
      </c:tx>
      <c:overlay val="0"/>
      <c:spPr>
        <a:noFill/>
        <a:ln w="0">
          <a:noFill/>
        </a:ln>
      </c:spPr>
    </c:title>
    <c:autoTitleDeleted val="0"/>
    <c:plotArea>
      <c:layout/>
      <c:barChart>
        <c:barDir val="col"/>
        <c:grouping val="clustered"/>
        <c:varyColors val="0"/>
        <c:ser>
          <c:idx val="0"/>
          <c:order val="0"/>
          <c:tx>
            <c:strRef>
              <c:f>'US MF Supply'!$B$3</c:f>
              <c:strCache>
                <c:ptCount val="1"/>
                <c:pt idx="0">
                  <c:v>MF Deliveries (units)</c:v>
                </c:pt>
              </c:strCache>
            </c:strRef>
          </c:tx>
          <c:spPr>
            <a:solidFill>
              <a:srgbClr val="548235"/>
            </a:solidFill>
            <a:ln w="0">
              <a:noFill/>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outEnd"/>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'US MF Supply'!$A$4:$A$29</c:f>
              <c:strCache>
                <c:ptCount val="26"/>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pt idx="25">
                  <c:v>2026 (ann.)</c:v>
                </c:pt>
              </c:strCache>
            </c:strRef>
          </c:cat>
          <c:val>
            <c:numRef>
              <c:f>'US MF Supply'!$B$4:$B$29</c:f>
              <c:numCache>
                <c:formatCode>#,##0</c:formatCode>
                <c:ptCount val="26"/>
                <c:pt idx="0">
                  <c:v>226055</c:v>
                </c:pt>
                <c:pt idx="1">
                  <c:v>201941</c:v>
                </c:pt>
                <c:pt idx="2">
                  <c:v>177706</c:v>
                </c:pt>
                <c:pt idx="3">
                  <c:v>178874</c:v>
                </c:pt>
                <c:pt idx="4">
                  <c:v>154124</c:v>
                </c:pt>
                <c:pt idx="5">
                  <c:v>162338</c:v>
                </c:pt>
                <c:pt idx="6">
                  <c:v>189316</c:v>
                </c:pt>
                <c:pt idx="7">
                  <c:v>233325</c:v>
                </c:pt>
                <c:pt idx="8">
                  <c:v>192955</c:v>
                </c:pt>
                <c:pt idx="9">
                  <c:v>104500</c:v>
                </c:pt>
                <c:pt idx="10">
                  <c:v>71152</c:v>
                </c:pt>
                <c:pt idx="11">
                  <c:v>123516</c:v>
                </c:pt>
                <c:pt idx="12">
                  <c:v>209674</c:v>
                </c:pt>
                <c:pt idx="13">
                  <c:v>282642</c:v>
                </c:pt>
                <c:pt idx="14">
                  <c:v>322673</c:v>
                </c:pt>
                <c:pt idx="15">
                  <c:v>336866</c:v>
                </c:pt>
                <c:pt idx="16">
                  <c:v>378112</c:v>
                </c:pt>
                <c:pt idx="17">
                  <c:v>370340</c:v>
                </c:pt>
                <c:pt idx="18">
                  <c:v>373129</c:v>
                </c:pt>
                <c:pt idx="19">
                  <c:v>456438</c:v>
                </c:pt>
                <c:pt idx="20">
                  <c:v>418287</c:v>
                </c:pt>
                <c:pt idx="21">
                  <c:v>444505</c:v>
                </c:pt>
                <c:pt idx="22">
                  <c:v>597335</c:v>
                </c:pt>
                <c:pt idx="23">
                  <c:v>695999</c:v>
                </c:pt>
                <c:pt idx="24">
                  <c:v>532359</c:v>
                </c:pt>
                <c:pt idx="25">
                  <c:v>453444</c:v>
                </c:pt>
              </c:numCache>
            </c:numRef>
          </c:val>
          <c:extLst>
            <c:ext xmlns:c16="http://schemas.microsoft.com/office/drawing/2014/chart" uri="{C3380CC4-5D6E-409C-BE32-E72D297353CC}">
              <c16:uniqueId val="{00000000-BAA1-47A8-81F6-5938CF87079C}"/>
            </c:ext>
          </c:extLst>
        </c:ser>
        <c:dLbls>
          <c:showLegendKey val="0"/>
          <c:showVal val="0"/>
          <c:showCatName val="0"/>
          <c:showSerName val="0"/>
          <c:showPercent val="0"/>
          <c:showBubbleSize val="0"/>
        </c:dLbls>
        <c:gapWidth val="60"/>
        <c:axId val="70855431"/>
        <c:axId val="17756391"/>
      </c:barChart>
      <c:lineChart>
        <c:grouping val="standard"/>
        <c:varyColors val="0"/>
        <c:ser>
          <c:idx val="1"/>
          <c:order val="1"/>
          <c:tx>
            <c:strRef>
              <c:f>'US MF Supply'!$D$3</c:f>
              <c:strCache>
                <c:ptCount val="1"/>
                <c:pt idx="0">
                  <c:v>Starts, Avg of Prior 2 Yrs</c:v>
                </c:pt>
              </c:strCache>
            </c:strRef>
          </c:tx>
          <c:spPr>
            <a:ln w="28080">
              <a:solidFill>
                <a:srgbClr val="ED7D31"/>
              </a:solidFill>
              <a:round/>
            </a:ln>
          </c:spPr>
          <c:marker>
            <c:symbol val="none"/>
          </c:marker>
          <c:dLbls>
            <c:spPr>
              <a:noFill/>
              <a:ln>
                <a:noFill/>
              </a:ln>
              <a:effectLst/>
            </c:spPr>
            <c:txPr>
              <a:bodyPr wrap="square"/>
              <a:lstStyle/>
              <a:p>
                <a:pPr>
                  <a:defRPr sz="1000" b="0" strike="noStrike" spc="-1">
                    <a:solidFill>
                      <a:srgbClr val="000000"/>
                    </a:solidFill>
                    <a:latin typeface="Arial"/>
                  </a:defRPr>
                </a:pPr>
                <a:endParaRPr lang="en-US"/>
              </a:p>
            </c:txPr>
            <c:dLblPos val="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'US MF Supply'!$A$4:$A$29</c:f>
              <c:strCache>
                <c:ptCount val="26"/>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pt idx="25">
                  <c:v>2026 (ann.)</c:v>
                </c:pt>
              </c:strCache>
            </c:strRef>
          </c:cat>
          <c:val>
            <c:numRef>
              <c:f>'US MF Supply'!$D$4:$D$29</c:f>
              <c:numCache>
                <c:formatCode>General</c:formatCode>
                <c:ptCount val="26"/>
                <c:pt idx="2">
                  <c:v>187461.5</c:v>
                </c:pt>
                <c:pt idx="3">
                  <c:v>178045</c:v>
                </c:pt>
                <c:pt idx="4">
                  <c:v>170992.5</c:v>
                </c:pt>
                <c:pt idx="5">
                  <c:v>174940</c:v>
                </c:pt>
                <c:pt idx="6">
                  <c:v>206330</c:v>
                </c:pt>
                <c:pt idx="7">
                  <c:v>220714</c:v>
                </c:pt>
                <c:pt idx="8">
                  <c:v>191197</c:v>
                </c:pt>
                <c:pt idx="9">
                  <c:v>133188</c:v>
                </c:pt>
                <c:pt idx="10">
                  <c:v>98830.5</c:v>
                </c:pt>
                <c:pt idx="11">
                  <c:v>135701</c:v>
                </c:pt>
                <c:pt idx="12">
                  <c:v>207884</c:v>
                </c:pt>
                <c:pt idx="13">
                  <c:v>282794</c:v>
                </c:pt>
                <c:pt idx="14">
                  <c:v>344313</c:v>
                </c:pt>
                <c:pt idx="15">
                  <c:v>377578.5</c:v>
                </c:pt>
                <c:pt idx="16">
                  <c:v>406000</c:v>
                </c:pt>
                <c:pt idx="17">
                  <c:v>408516.5</c:v>
                </c:pt>
                <c:pt idx="18">
                  <c:v>414107</c:v>
                </c:pt>
                <c:pt idx="19">
                  <c:v>438610.5</c:v>
                </c:pt>
                <c:pt idx="20">
                  <c:v>445184</c:v>
                </c:pt>
                <c:pt idx="21">
                  <c:v>497873</c:v>
                </c:pt>
                <c:pt idx="22">
                  <c:v>641774</c:v>
                </c:pt>
                <c:pt idx="23">
                  <c:v>642262</c:v>
                </c:pt>
                <c:pt idx="24">
                  <c:v>487839</c:v>
                </c:pt>
                <c:pt idx="25">
                  <c:v>424604</c:v>
                </c:pt>
              </c:numCache>
            </c:numRef>
          </c:val>
          <c:smooth val="0"/>
          <c:extLst>
            <c:ext xmlns:c16="http://schemas.microsoft.com/office/drawing/2014/chart" uri="{C3380CC4-5D6E-409C-BE32-E72D297353CC}">
              <c16:uniqueId val="{00000001-BAA1-47A8-81F6-5938CF87079C}"/>
            </c:ext>
          </c:extLst>
        </c:ser>
        <c:dLbls>
          <c:showLegendKey val="0"/>
          <c:showVal val="0"/>
          <c:showCatName val="0"/>
          <c:showSerName val="0"/>
          <c:showPercent val="0"/>
          <c:showBubbleSize val="0"/>
        </c:dLbls>
        <c:hiLowLines>
          <c:spPr>
            <a:ln w="0">
              <a:noFill/>
            </a:ln>
          </c:spPr>
        </c:hiLowLines>
        <c:marker val="1"/>
        <c:smooth val="0"/>
        <c:axId val="70855431"/>
        <c:axId val="17756391"/>
      </c:lineChart>
      <c:catAx>
        <c:axId val="70855431"/>
        <c:scaling>
          <c:orientation val="minMax"/>
        </c:scaling>
        <c:delete val="0"/>
        <c:axPos val="b"/>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17756391"/>
        <c:crosses val="autoZero"/>
        <c:auto val="1"/>
        <c:lblAlgn val="ctr"/>
        <c:lblOffset val="100"/>
        <c:noMultiLvlLbl val="0"/>
      </c:catAx>
      <c:valAx>
        <c:axId val="17756391"/>
        <c:scaling>
          <c:orientation val="minMax"/>
        </c:scaling>
        <c:delete val="0"/>
        <c:axPos val="l"/>
        <c:majorGridlines>
          <c:spPr>
            <a:ln w="0">
              <a:solidFill>
                <a:srgbClr val="B3B3B3"/>
              </a:solidFill>
            </a:ln>
          </c:spPr>
        </c:majorGridlines>
        <c:numFmt formatCode="General" sourceLinked="0"/>
        <c:majorTickMark val="none"/>
        <c:minorTickMark val="none"/>
        <c:tickLblPos val="nextTo"/>
        <c:spPr>
          <a:ln w="0">
            <a:solidFill>
              <a:srgbClr val="B3B3B3"/>
            </a:solidFill>
          </a:ln>
        </c:spPr>
        <c:txPr>
          <a:bodyPr/>
          <a:lstStyle/>
          <a:p>
            <a:pPr>
              <a:defRPr sz="1000" b="0" strike="noStrike" spc="-1">
                <a:solidFill>
                  <a:srgbClr val="000000"/>
                </a:solidFill>
                <a:latin typeface="Calibri"/>
              </a:defRPr>
            </a:pPr>
            <a:endParaRPr lang="en-US"/>
          </a:p>
        </c:txPr>
        <c:crossAx val="70855431"/>
        <c:crosses val="autoZero"/>
        <c:crossBetween val="between"/>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5" Type="http://schemas.openxmlformats.org/officeDocument/2006/relationships/chart" Target="../charts/chart9.xml"/><Relationship Id="rId4" Type="http://schemas.openxmlformats.org/officeDocument/2006/relationships/chart" Target="../charts/chart8.xml"/></Relationships>
</file>

<file path=xl/drawings/_rels/drawing4.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8.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 Id="rId5" Type="http://schemas.openxmlformats.org/officeDocument/2006/relationships/chart" Target="../charts/chart22.xml"/><Relationship Id="rId4" Type="http://schemas.openxmlformats.org/officeDocument/2006/relationships/chart" Target="../charts/chart21.xml"/></Relationships>
</file>

<file path=xl/drawings/_rels/drawing9.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chart" Target="../charts/chart31.xml"/><Relationship Id="rId4" Type="http://schemas.openxmlformats.org/officeDocument/2006/relationships/chart" Target="../charts/chart30.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40.xml"/><Relationship Id="rId1" Type="http://schemas.openxmlformats.org/officeDocument/2006/relationships/chart" Target="../charts/chart39.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7</xdr:col>
      <xdr:colOff>87120</xdr:colOff>
      <xdr:row>47</xdr:row>
      <xdr:rowOff>159120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51</xdr:row>
      <xdr:rowOff>0</xdr:rowOff>
    </xdr:from>
    <xdr:to>
      <xdr:col>7</xdr:col>
      <xdr:colOff>87120</xdr:colOff>
      <xdr:row>70</xdr:row>
      <xdr:rowOff>159120</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7</xdr:col>
      <xdr:colOff>87120</xdr:colOff>
      <xdr:row>47</xdr:row>
      <xdr:rowOff>159120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51</xdr:row>
      <xdr:rowOff>0</xdr:rowOff>
    </xdr:from>
    <xdr:to>
      <xdr:col>7</xdr:col>
      <xdr:colOff>87120</xdr:colOff>
      <xdr:row>70</xdr:row>
      <xdr:rowOff>159120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8</xdr:col>
      <xdr:colOff>369000</xdr:colOff>
      <xdr:row>49</xdr:row>
      <xdr:rowOff>159120</xdr:rowOff>
    </xdr:to>
    <xdr:graphicFrame macro="">
      <xdr:nvGraphicFramePr>
        <xdr:cNvPr id="25" name="Chart 1">
          <a:extLst>
            <a:ext uri="{FF2B5EF4-FFF2-40B4-BE49-F238E27FC236}">
              <a16:creationId xmlns:a16="http://schemas.microsoft.com/office/drawing/2014/main" id="{00000000-0008-0000-15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53</xdr:row>
      <xdr:rowOff>0</xdr:rowOff>
    </xdr:from>
    <xdr:to>
      <xdr:col>8</xdr:col>
      <xdr:colOff>369000</xdr:colOff>
      <xdr:row>72</xdr:row>
      <xdr:rowOff>159120</xdr:rowOff>
    </xdr:to>
    <xdr:graphicFrame macro="">
      <xdr:nvGraphicFramePr>
        <xdr:cNvPr id="26" name="Chart 2">
          <a:extLst>
            <a:ext uri="{FF2B5EF4-FFF2-40B4-BE49-F238E27FC236}">
              <a16:creationId xmlns:a16="http://schemas.microsoft.com/office/drawing/2014/main" id="{00000000-0008-0000-1500-00001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76</xdr:row>
      <xdr:rowOff>0</xdr:rowOff>
    </xdr:from>
    <xdr:to>
      <xdr:col>8</xdr:col>
      <xdr:colOff>369000</xdr:colOff>
      <xdr:row>95</xdr:row>
      <xdr:rowOff>159120</xdr:rowOff>
    </xdr:to>
    <xdr:graphicFrame macro="">
      <xdr:nvGraphicFramePr>
        <xdr:cNvPr id="27" name="Chart 3">
          <a:extLst>
            <a:ext uri="{FF2B5EF4-FFF2-40B4-BE49-F238E27FC236}">
              <a16:creationId xmlns:a16="http://schemas.microsoft.com/office/drawing/2014/main" id="{00000000-0008-0000-15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99</xdr:row>
      <xdr:rowOff>0</xdr:rowOff>
    </xdr:from>
    <xdr:to>
      <xdr:col>8</xdr:col>
      <xdr:colOff>369000</xdr:colOff>
      <xdr:row>118</xdr:row>
      <xdr:rowOff>159120</xdr:rowOff>
    </xdr:to>
    <xdr:graphicFrame macro="">
      <xdr:nvGraphicFramePr>
        <xdr:cNvPr id="28" name="Chart 4">
          <a:extLst>
            <a:ext uri="{FF2B5EF4-FFF2-40B4-BE49-F238E27FC236}">
              <a16:creationId xmlns:a16="http://schemas.microsoft.com/office/drawing/2014/main" id="{00000000-0008-0000-15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122</xdr:row>
      <xdr:rowOff>0</xdr:rowOff>
    </xdr:from>
    <xdr:to>
      <xdr:col>8</xdr:col>
      <xdr:colOff>369000</xdr:colOff>
      <xdr:row>141</xdr:row>
      <xdr:rowOff>158760</xdr:rowOff>
    </xdr:to>
    <xdr:graphicFrame macro="">
      <xdr:nvGraphicFramePr>
        <xdr:cNvPr id="29" name="Chart 5">
          <a:extLst>
            <a:ext uri="{FF2B5EF4-FFF2-40B4-BE49-F238E27FC236}">
              <a16:creationId xmlns:a16="http://schemas.microsoft.com/office/drawing/2014/main" id="{00000000-0008-0000-1500-00001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39</xdr:row>
      <xdr:rowOff>0</xdr:rowOff>
    </xdr:from>
    <xdr:to>
      <xdr:col>8</xdr:col>
      <xdr:colOff>391680</xdr:colOff>
      <xdr:row>59</xdr:row>
      <xdr:rowOff>148680</xdr:rowOff>
    </xdr:to>
    <xdr:graphicFrame macro="">
      <xdr:nvGraphicFramePr>
        <xdr:cNvPr id="10" name="Chart 1">
          <a:extLst>
            <a:ext uri="{FF2B5EF4-FFF2-40B4-BE49-F238E27FC236}">
              <a16:creationId xmlns:a16="http://schemas.microsoft.com/office/drawing/2014/main" id="{00000000-0008-0000-06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64</xdr:row>
      <xdr:rowOff>0</xdr:rowOff>
    </xdr:from>
    <xdr:to>
      <xdr:col>8</xdr:col>
      <xdr:colOff>391680</xdr:colOff>
      <xdr:row>84</xdr:row>
      <xdr:rowOff>148680</xdr:rowOff>
    </xdr:to>
    <xdr:graphicFrame macro="">
      <xdr:nvGraphicFramePr>
        <xdr:cNvPr id="11" name="Chart 2">
          <a:extLst>
            <a:ext uri="{FF2B5EF4-FFF2-40B4-BE49-F238E27FC236}">
              <a16:creationId xmlns:a16="http://schemas.microsoft.com/office/drawing/2014/main" id="{00000000-0008-0000-06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8</xdr:col>
      <xdr:colOff>391680</xdr:colOff>
      <xdr:row>53</xdr:row>
      <xdr:rowOff>148680</xdr:rowOff>
    </xdr:to>
    <xdr:graphicFrame macro="">
      <xdr:nvGraphicFramePr>
        <xdr:cNvPr id="4" name="Chart 1">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58</xdr:row>
      <xdr:rowOff>0</xdr:rowOff>
    </xdr:from>
    <xdr:to>
      <xdr:col>8</xdr:col>
      <xdr:colOff>391680</xdr:colOff>
      <xdr:row>78</xdr:row>
      <xdr:rowOff>148680</xdr:rowOff>
    </xdr:to>
    <xdr:graphicFrame macro="">
      <xdr:nvGraphicFramePr>
        <xdr:cNvPr id="5" name="Chart 2">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7</xdr:col>
      <xdr:colOff>1003320</xdr:colOff>
      <xdr:row>47</xdr:row>
      <xdr:rowOff>159120</xdr:rowOff>
    </xdr:to>
    <xdr:graphicFrame macro="">
      <xdr:nvGraphicFramePr>
        <xdr:cNvPr id="12" name="Chart 1">
          <a:extLst>
            <a:ext uri="{FF2B5EF4-FFF2-40B4-BE49-F238E27FC236}">
              <a16:creationId xmlns:a16="http://schemas.microsoft.com/office/drawing/2014/main" id="{00000000-0008-0000-07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51</xdr:row>
      <xdr:rowOff>0</xdr:rowOff>
    </xdr:from>
    <xdr:to>
      <xdr:col>7</xdr:col>
      <xdr:colOff>1003320</xdr:colOff>
      <xdr:row>70</xdr:row>
      <xdr:rowOff>159120</xdr:rowOff>
    </xdr:to>
    <xdr:graphicFrame macro="">
      <xdr:nvGraphicFramePr>
        <xdr:cNvPr id="13" name="Chart 2">
          <a:extLst>
            <a:ext uri="{FF2B5EF4-FFF2-40B4-BE49-F238E27FC236}">
              <a16:creationId xmlns:a16="http://schemas.microsoft.com/office/drawing/2014/main" id="{00000000-0008-0000-07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7</xdr:col>
      <xdr:colOff>1003320</xdr:colOff>
      <xdr:row>47</xdr:row>
      <xdr:rowOff>159120</xdr:rowOff>
    </xdr:to>
    <xdr:graphicFrame macro="">
      <xdr:nvGraphicFramePr>
        <xdr:cNvPr id="8" name="Chart 1">
          <a:extLst>
            <a:ext uri="{FF2B5EF4-FFF2-40B4-BE49-F238E27FC236}">
              <a16:creationId xmlns:a16="http://schemas.microsoft.com/office/drawing/2014/main" id="{00000000-0008-0000-05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51</xdr:row>
      <xdr:rowOff>0</xdr:rowOff>
    </xdr:from>
    <xdr:to>
      <xdr:col>7</xdr:col>
      <xdr:colOff>1003320</xdr:colOff>
      <xdr:row>70</xdr:row>
      <xdr:rowOff>159120</xdr:rowOff>
    </xdr:to>
    <xdr:graphicFrame macro="">
      <xdr:nvGraphicFramePr>
        <xdr:cNvPr id="9" name="Chart 2">
          <a:extLst>
            <a:ext uri="{FF2B5EF4-FFF2-40B4-BE49-F238E27FC236}">
              <a16:creationId xmlns:a16="http://schemas.microsoft.com/office/drawing/2014/main" id="{00000000-0008-0000-05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8</xdr:col>
      <xdr:colOff>369000</xdr:colOff>
      <xdr:row>49</xdr:row>
      <xdr:rowOff>159120</xdr:rowOff>
    </xdr:to>
    <xdr:graphicFrame macro="">
      <xdr:nvGraphicFramePr>
        <xdr:cNvPr id="30" name="Chart 1">
          <a:extLst>
            <a:ext uri="{FF2B5EF4-FFF2-40B4-BE49-F238E27FC236}">
              <a16:creationId xmlns:a16="http://schemas.microsoft.com/office/drawing/2014/main" id="{00000000-0008-0000-1600-00001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53</xdr:row>
      <xdr:rowOff>0</xdr:rowOff>
    </xdr:from>
    <xdr:to>
      <xdr:col>8</xdr:col>
      <xdr:colOff>369000</xdr:colOff>
      <xdr:row>72</xdr:row>
      <xdr:rowOff>159120</xdr:rowOff>
    </xdr:to>
    <xdr:graphicFrame macro="">
      <xdr:nvGraphicFramePr>
        <xdr:cNvPr id="31" name="Chart 2">
          <a:extLst>
            <a:ext uri="{FF2B5EF4-FFF2-40B4-BE49-F238E27FC236}">
              <a16:creationId xmlns:a16="http://schemas.microsoft.com/office/drawing/2014/main" id="{00000000-0008-0000-16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76</xdr:row>
      <xdr:rowOff>0</xdr:rowOff>
    </xdr:from>
    <xdr:to>
      <xdr:col>8</xdr:col>
      <xdr:colOff>369000</xdr:colOff>
      <xdr:row>95</xdr:row>
      <xdr:rowOff>159120</xdr:rowOff>
    </xdr:to>
    <xdr:graphicFrame macro="">
      <xdr:nvGraphicFramePr>
        <xdr:cNvPr id="32" name="Chart 3">
          <a:extLst>
            <a:ext uri="{FF2B5EF4-FFF2-40B4-BE49-F238E27FC236}">
              <a16:creationId xmlns:a16="http://schemas.microsoft.com/office/drawing/2014/main" id="{00000000-0008-0000-1600-00002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99</xdr:row>
      <xdr:rowOff>0</xdr:rowOff>
    </xdr:from>
    <xdr:to>
      <xdr:col>8</xdr:col>
      <xdr:colOff>369000</xdr:colOff>
      <xdr:row>118</xdr:row>
      <xdr:rowOff>159120</xdr:rowOff>
    </xdr:to>
    <xdr:graphicFrame macro="">
      <xdr:nvGraphicFramePr>
        <xdr:cNvPr id="33" name="Chart 4">
          <a:extLst>
            <a:ext uri="{FF2B5EF4-FFF2-40B4-BE49-F238E27FC236}">
              <a16:creationId xmlns:a16="http://schemas.microsoft.com/office/drawing/2014/main" id="{00000000-0008-0000-1600-00002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122</xdr:row>
      <xdr:rowOff>0</xdr:rowOff>
    </xdr:from>
    <xdr:to>
      <xdr:col>8</xdr:col>
      <xdr:colOff>369000</xdr:colOff>
      <xdr:row>141</xdr:row>
      <xdr:rowOff>158760</xdr:rowOff>
    </xdr:to>
    <xdr:graphicFrame macro="">
      <xdr:nvGraphicFramePr>
        <xdr:cNvPr id="34" name="Chart 5">
          <a:extLst>
            <a:ext uri="{FF2B5EF4-FFF2-40B4-BE49-F238E27FC236}">
              <a16:creationId xmlns:a16="http://schemas.microsoft.com/office/drawing/2014/main" id="{00000000-0008-0000-1600-00002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7</xdr:col>
      <xdr:colOff>1003320</xdr:colOff>
      <xdr:row>47</xdr:row>
      <xdr:rowOff>159120</xdr:rowOff>
    </xdr:to>
    <xdr:graphicFrame macro="">
      <xdr:nvGraphicFramePr>
        <xdr:cNvPr id="14" name="Chart 1">
          <a:extLst>
            <a:ext uri="{FF2B5EF4-FFF2-40B4-BE49-F238E27FC236}">
              <a16:creationId xmlns:a16="http://schemas.microsoft.com/office/drawing/2014/main" id="{00000000-0008-0000-08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51</xdr:row>
      <xdr:rowOff>0</xdr:rowOff>
    </xdr:from>
    <xdr:to>
      <xdr:col>7</xdr:col>
      <xdr:colOff>1003320</xdr:colOff>
      <xdr:row>70</xdr:row>
      <xdr:rowOff>159120</xdr:rowOff>
    </xdr:to>
    <xdr:graphicFrame macro="">
      <xdr:nvGraphicFramePr>
        <xdr:cNvPr id="15" name="Chart 2">
          <a:extLst>
            <a:ext uri="{FF2B5EF4-FFF2-40B4-BE49-F238E27FC236}">
              <a16:creationId xmlns:a16="http://schemas.microsoft.com/office/drawing/2014/main" id="{00000000-0008-0000-08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7</xdr:col>
      <xdr:colOff>1003320</xdr:colOff>
      <xdr:row>47</xdr:row>
      <xdr:rowOff>159120</xdr:rowOff>
    </xdr:to>
    <xdr:graphicFrame macro="">
      <xdr:nvGraphicFramePr>
        <xdr:cNvPr id="6" name="Chart 1">
          <a:extLst>
            <a:ext uri="{FF2B5EF4-FFF2-40B4-BE49-F238E27FC236}">
              <a16:creationId xmlns:a16="http://schemas.microsoft.com/office/drawing/2014/main" id="{00000000-0008-0000-04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51</xdr:row>
      <xdr:rowOff>0</xdr:rowOff>
    </xdr:from>
    <xdr:to>
      <xdr:col>7</xdr:col>
      <xdr:colOff>1003320</xdr:colOff>
      <xdr:row>70</xdr:row>
      <xdr:rowOff>159120</xdr:rowOff>
    </xdr:to>
    <xdr:graphicFrame macro="">
      <xdr:nvGraphicFramePr>
        <xdr:cNvPr id="7" name="Chart 2">
          <a:extLst>
            <a:ext uri="{FF2B5EF4-FFF2-40B4-BE49-F238E27FC236}">
              <a16:creationId xmlns:a16="http://schemas.microsoft.com/office/drawing/2014/main" id="{00000000-0008-0000-0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8</xdr:col>
      <xdr:colOff>369000</xdr:colOff>
      <xdr:row>49</xdr:row>
      <xdr:rowOff>159120</xdr:rowOff>
    </xdr:to>
    <xdr:graphicFrame macro="">
      <xdr:nvGraphicFramePr>
        <xdr:cNvPr id="35" name="Chart 1">
          <a:extLst>
            <a:ext uri="{FF2B5EF4-FFF2-40B4-BE49-F238E27FC236}">
              <a16:creationId xmlns:a16="http://schemas.microsoft.com/office/drawing/2014/main" id="{00000000-0008-0000-1700-00002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53</xdr:row>
      <xdr:rowOff>0</xdr:rowOff>
    </xdr:from>
    <xdr:to>
      <xdr:col>8</xdr:col>
      <xdr:colOff>369000</xdr:colOff>
      <xdr:row>72</xdr:row>
      <xdr:rowOff>159120</xdr:rowOff>
    </xdr:to>
    <xdr:graphicFrame macro="">
      <xdr:nvGraphicFramePr>
        <xdr:cNvPr id="36" name="Chart 2">
          <a:extLst>
            <a:ext uri="{FF2B5EF4-FFF2-40B4-BE49-F238E27FC236}">
              <a16:creationId xmlns:a16="http://schemas.microsoft.com/office/drawing/2014/main" id="{00000000-0008-0000-1700-00002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76</xdr:row>
      <xdr:rowOff>0</xdr:rowOff>
    </xdr:from>
    <xdr:to>
      <xdr:col>8</xdr:col>
      <xdr:colOff>369000</xdr:colOff>
      <xdr:row>95</xdr:row>
      <xdr:rowOff>159120</xdr:rowOff>
    </xdr:to>
    <xdr:graphicFrame macro="">
      <xdr:nvGraphicFramePr>
        <xdr:cNvPr id="37" name="Chart 3">
          <a:extLst>
            <a:ext uri="{FF2B5EF4-FFF2-40B4-BE49-F238E27FC236}">
              <a16:creationId xmlns:a16="http://schemas.microsoft.com/office/drawing/2014/main" id="{00000000-0008-0000-1700-00002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99</xdr:row>
      <xdr:rowOff>0</xdr:rowOff>
    </xdr:from>
    <xdr:to>
      <xdr:col>8</xdr:col>
      <xdr:colOff>369000</xdr:colOff>
      <xdr:row>118</xdr:row>
      <xdr:rowOff>159120</xdr:rowOff>
    </xdr:to>
    <xdr:graphicFrame macro="">
      <xdr:nvGraphicFramePr>
        <xdr:cNvPr id="38" name="Chart 4">
          <a:extLst>
            <a:ext uri="{FF2B5EF4-FFF2-40B4-BE49-F238E27FC236}">
              <a16:creationId xmlns:a16="http://schemas.microsoft.com/office/drawing/2014/main" id="{00000000-0008-0000-1700-00002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122</xdr:row>
      <xdr:rowOff>0</xdr:rowOff>
    </xdr:from>
    <xdr:to>
      <xdr:col>8</xdr:col>
      <xdr:colOff>369000</xdr:colOff>
      <xdr:row>141</xdr:row>
      <xdr:rowOff>158760</xdr:rowOff>
    </xdr:to>
    <xdr:graphicFrame macro="">
      <xdr:nvGraphicFramePr>
        <xdr:cNvPr id="39" name="Chart 5">
          <a:extLst>
            <a:ext uri="{FF2B5EF4-FFF2-40B4-BE49-F238E27FC236}">
              <a16:creationId xmlns:a16="http://schemas.microsoft.com/office/drawing/2014/main" id="{00000000-0008-0000-1700-00002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7</xdr:col>
      <xdr:colOff>195840</xdr:colOff>
      <xdr:row>49</xdr:row>
      <xdr:rowOff>159120</xdr:rowOff>
    </xdr:to>
    <xdr:graphicFrame macro="">
      <xdr:nvGraphicFramePr>
        <xdr:cNvPr id="16" name="Chart 1">
          <a:extLst>
            <a:ext uri="{FF2B5EF4-FFF2-40B4-BE49-F238E27FC236}">
              <a16:creationId xmlns:a16="http://schemas.microsoft.com/office/drawing/2014/main" id="{00000000-0008-0000-0E00-000010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53</xdr:row>
      <xdr:rowOff>0</xdr:rowOff>
    </xdr:from>
    <xdr:to>
      <xdr:col>7</xdr:col>
      <xdr:colOff>195840</xdr:colOff>
      <xdr:row>72</xdr:row>
      <xdr:rowOff>159120</xdr:rowOff>
    </xdr:to>
    <xdr:graphicFrame macro="">
      <xdr:nvGraphicFramePr>
        <xdr:cNvPr id="17" name="Chart 2">
          <a:extLst>
            <a:ext uri="{FF2B5EF4-FFF2-40B4-BE49-F238E27FC236}">
              <a16:creationId xmlns:a16="http://schemas.microsoft.com/office/drawing/2014/main" id="{00000000-0008-0000-0E00-000011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10</xdr:col>
      <xdr:colOff>51120</xdr:colOff>
      <xdr:row>50</xdr:row>
      <xdr:rowOff>159120</xdr:rowOff>
    </xdr:to>
    <xdr:graphicFrame macro="">
      <xdr:nvGraphicFramePr>
        <xdr:cNvPr id="18" name="Chart 1">
          <a:extLst>
            <a:ext uri="{FF2B5EF4-FFF2-40B4-BE49-F238E27FC236}">
              <a16:creationId xmlns:a16="http://schemas.microsoft.com/office/drawing/2014/main" id="{00000000-0008-0000-0F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6</xdr:col>
      <xdr:colOff>422640</xdr:colOff>
      <xdr:row>30</xdr:row>
      <xdr:rowOff>148680</xdr:rowOff>
    </xdr:to>
    <xdr:graphicFrame macro="">
      <xdr:nvGraphicFramePr>
        <xdr:cNvPr id="19" name="Chart 1">
          <a:extLst>
            <a:ext uri="{FF2B5EF4-FFF2-40B4-BE49-F238E27FC236}">
              <a16:creationId xmlns:a16="http://schemas.microsoft.com/office/drawing/2014/main" id="{00000000-0008-0000-1000-00001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6</xdr:col>
      <xdr:colOff>570960</xdr:colOff>
      <xdr:row>50</xdr:row>
      <xdr:rowOff>159120</xdr:rowOff>
    </xdr:to>
    <xdr:graphicFrame macro="">
      <xdr:nvGraphicFramePr>
        <xdr:cNvPr id="20" name="Chart 1">
          <a:extLst>
            <a:ext uri="{FF2B5EF4-FFF2-40B4-BE49-F238E27FC236}">
              <a16:creationId xmlns:a16="http://schemas.microsoft.com/office/drawing/2014/main" id="{00000000-0008-0000-11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54</xdr:row>
      <xdr:rowOff>0</xdr:rowOff>
    </xdr:from>
    <xdr:to>
      <xdr:col>6</xdr:col>
      <xdr:colOff>570960</xdr:colOff>
      <xdr:row>73</xdr:row>
      <xdr:rowOff>159120</xdr:rowOff>
    </xdr:to>
    <xdr:graphicFrame macro="">
      <xdr:nvGraphicFramePr>
        <xdr:cNvPr id="21" name="Chart 2">
          <a:extLst>
            <a:ext uri="{FF2B5EF4-FFF2-40B4-BE49-F238E27FC236}">
              <a16:creationId xmlns:a16="http://schemas.microsoft.com/office/drawing/2014/main" id="{00000000-0008-0000-1100-00001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6</xdr:col>
      <xdr:colOff>1066320</xdr:colOff>
      <xdr:row>52</xdr:row>
      <xdr:rowOff>159120</xdr:rowOff>
    </xdr:to>
    <xdr:graphicFrame macro="">
      <xdr:nvGraphicFramePr>
        <xdr:cNvPr id="22" name="Chart 1">
          <a:extLst>
            <a:ext uri="{FF2B5EF4-FFF2-40B4-BE49-F238E27FC236}">
              <a16:creationId xmlns:a16="http://schemas.microsoft.com/office/drawing/2014/main" id="{00000000-0008-0000-1200-00001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6</xdr:col>
      <xdr:colOff>266400</xdr:colOff>
      <xdr:row>51</xdr:row>
      <xdr:rowOff>158760</xdr:rowOff>
    </xdr:to>
    <xdr:graphicFrame macro="">
      <xdr:nvGraphicFramePr>
        <xdr:cNvPr id="23" name="Chart 1">
          <a:extLst>
            <a:ext uri="{FF2B5EF4-FFF2-40B4-BE49-F238E27FC236}">
              <a16:creationId xmlns:a16="http://schemas.microsoft.com/office/drawing/2014/main" id="{00000000-0008-0000-13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55</xdr:row>
      <xdr:rowOff>0</xdr:rowOff>
    </xdr:from>
    <xdr:to>
      <xdr:col>6</xdr:col>
      <xdr:colOff>266400</xdr:colOff>
      <xdr:row>74</xdr:row>
      <xdr:rowOff>159120</xdr:rowOff>
    </xdr:to>
    <xdr:graphicFrame macro="">
      <xdr:nvGraphicFramePr>
        <xdr:cNvPr id="24" name="Chart 2">
          <a:extLst>
            <a:ext uri="{FF2B5EF4-FFF2-40B4-BE49-F238E27FC236}">
              <a16:creationId xmlns:a16="http://schemas.microsoft.com/office/drawing/2014/main" id="{00000000-0008-0000-1300-00001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workbookViewId="0">
      <pane ySplit="1" topLeftCell="A2" activePane="bottomLeft" state="frozen"/>
      <selection pane="bottomLeft"/>
    </sheetView>
  </sheetViews>
  <sheetFormatPr defaultRowHeight="15" x14ac:dyDescent="0.25"/>
  <cols>
    <col min="1" max="1" width="22" customWidth="1"/>
    <col min="2" max="2" width="50" customWidth="1"/>
    <col min="3" max="3" width="34" customWidth="1"/>
    <col min="4" max="4" width="22" customWidth="1"/>
    <col min="5" max="5" width="55" customWidth="1"/>
    <col min="6" max="6" width="18" customWidth="1"/>
    <col min="7" max="7" width="13" customWidth="1"/>
    <col min="8" max="8" width="34" customWidth="1"/>
    <col min="9" max="9" width="80" customWidth="1"/>
  </cols>
  <sheetData>
    <row r="1" spans="1:9" x14ac:dyDescent="0.25">
      <c r="A1" s="97" t="s">
        <v>828</v>
      </c>
      <c r="B1" s="97" t="s">
        <v>829</v>
      </c>
      <c r="C1" s="97" t="s">
        <v>830</v>
      </c>
      <c r="D1" s="97" t="s">
        <v>831</v>
      </c>
      <c r="E1" s="97" t="s">
        <v>832</v>
      </c>
      <c r="F1" s="97" t="s">
        <v>833</v>
      </c>
      <c r="G1" s="97" t="s">
        <v>834</v>
      </c>
      <c r="H1" s="97" t="s">
        <v>835</v>
      </c>
      <c r="I1" s="97" t="s">
        <v>836</v>
      </c>
    </row>
    <row r="2" spans="1:9" ht="90" x14ac:dyDescent="0.25">
      <c r="B2" s="98" t="s">
        <v>837</v>
      </c>
      <c r="C2" s="98" t="s">
        <v>838</v>
      </c>
      <c r="E2" s="98" t="s">
        <v>839</v>
      </c>
      <c r="H2" s="98" t="s">
        <v>840</v>
      </c>
      <c r="I2" s="98" t="s">
        <v>841</v>
      </c>
    </row>
    <row r="3" spans="1:9" ht="30" x14ac:dyDescent="0.25">
      <c r="B3" s="98" t="s">
        <v>842</v>
      </c>
      <c r="C3" s="98" t="s">
        <v>843</v>
      </c>
      <c r="E3" s="98" t="s">
        <v>844</v>
      </c>
      <c r="H3" s="98" t="s">
        <v>840</v>
      </c>
      <c r="I3" s="98" t="s">
        <v>841</v>
      </c>
    </row>
    <row r="4" spans="1:9" ht="30" x14ac:dyDescent="0.25">
      <c r="B4" s="98" t="s">
        <v>845</v>
      </c>
      <c r="C4" s="98" t="s">
        <v>843</v>
      </c>
      <c r="E4" s="98" t="s">
        <v>846</v>
      </c>
      <c r="H4" s="98" t="s">
        <v>840</v>
      </c>
      <c r="I4" s="98" t="s">
        <v>841</v>
      </c>
    </row>
    <row r="5" spans="1:9" ht="75" x14ac:dyDescent="0.25">
      <c r="B5" s="98" t="s">
        <v>847</v>
      </c>
      <c r="C5" s="98" t="s">
        <v>848</v>
      </c>
      <c r="E5" s="98" t="s">
        <v>849</v>
      </c>
      <c r="H5" s="98" t="s">
        <v>840</v>
      </c>
      <c r="I5" s="98" t="s">
        <v>841</v>
      </c>
    </row>
    <row r="6" spans="1:9" ht="30" x14ac:dyDescent="0.25">
      <c r="B6" s="98" t="s">
        <v>850</v>
      </c>
      <c r="C6" s="98" t="s">
        <v>851</v>
      </c>
      <c r="E6" s="98" t="s">
        <v>852</v>
      </c>
      <c r="H6" s="98" t="s">
        <v>840</v>
      </c>
      <c r="I6" s="98" t="s">
        <v>841</v>
      </c>
    </row>
    <row r="7" spans="1:9" ht="30" x14ac:dyDescent="0.25">
      <c r="B7" s="98" t="s">
        <v>853</v>
      </c>
      <c r="C7" s="98" t="s">
        <v>854</v>
      </c>
      <c r="E7" s="98" t="s">
        <v>855</v>
      </c>
      <c r="H7" s="98" t="s">
        <v>840</v>
      </c>
      <c r="I7" s="98" t="s">
        <v>841</v>
      </c>
    </row>
    <row r="8" spans="1:9" ht="75" x14ac:dyDescent="0.25">
      <c r="B8" s="98" t="s">
        <v>856</v>
      </c>
      <c r="C8" s="98" t="s">
        <v>765</v>
      </c>
      <c r="E8" s="98" t="s">
        <v>857</v>
      </c>
      <c r="H8" s="98" t="s">
        <v>840</v>
      </c>
      <c r="I8" s="98" t="s">
        <v>841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7"/>
  <sheetViews>
    <sheetView zoomScaleNormal="100" workbookViewId="0">
      <pane xSplit="1" ySplit="1" topLeftCell="B2" activePane="bottomRight" state="frozen"/>
      <selection pane="topRight"/>
      <selection pane="bottomLeft"/>
      <selection pane="bottomRight" activeCell="I41" sqref="I41"/>
    </sheetView>
  </sheetViews>
  <sheetFormatPr defaultColWidth="8.7109375" defaultRowHeight="15" x14ac:dyDescent="0.25"/>
  <cols>
    <col min="1" max="1" width="10" customWidth="1"/>
    <col min="2" max="13" width="16" customWidth="1"/>
  </cols>
  <sheetData>
    <row r="1" spans="1:13" ht="15" customHeight="1" x14ac:dyDescent="0.25">
      <c r="A1" s="6" t="s">
        <v>0</v>
      </c>
      <c r="B1" s="6" t="s">
        <v>1</v>
      </c>
      <c r="C1" s="6" t="s">
        <v>2</v>
      </c>
      <c r="D1" s="6" t="s">
        <v>3</v>
      </c>
      <c r="E1" s="6" t="s">
        <v>4</v>
      </c>
      <c r="F1" s="6" t="s">
        <v>5</v>
      </c>
      <c r="G1" s="6" t="s">
        <v>6</v>
      </c>
      <c r="H1" s="6" t="s">
        <v>7</v>
      </c>
      <c r="I1" s="6" t="s">
        <v>8</v>
      </c>
      <c r="J1" s="6" t="s">
        <v>9</v>
      </c>
      <c r="K1" s="6" t="s">
        <v>10</v>
      </c>
      <c r="L1" s="6" t="s">
        <v>11</v>
      </c>
      <c r="M1" s="6" t="s">
        <v>12</v>
      </c>
    </row>
    <row r="2" spans="1:13" ht="15" customHeight="1" x14ac:dyDescent="0.25">
      <c r="A2" s="7" t="s">
        <v>13</v>
      </c>
      <c r="B2" s="8">
        <v>176247</v>
      </c>
      <c r="C2" s="9">
        <v>5.1141388212731398E-2</v>
      </c>
      <c r="D2" s="9">
        <v>4.7200486271342899E-2</v>
      </c>
      <c r="E2" s="10">
        <v>1872.5346854301299</v>
      </c>
      <c r="F2" s="9">
        <v>-1.39778716156449E-3</v>
      </c>
      <c r="G2" s="8">
        <v>9120</v>
      </c>
      <c r="H2" s="9">
        <v>5.1745561626580901E-2</v>
      </c>
      <c r="I2" s="8">
        <v>3260</v>
      </c>
      <c r="J2" s="8">
        <v>3095</v>
      </c>
      <c r="K2" s="8">
        <v>4835</v>
      </c>
      <c r="L2" s="10">
        <v>205137.41912364701</v>
      </c>
      <c r="M2" s="9">
        <v>5.5091607850706603E-2</v>
      </c>
    </row>
    <row r="3" spans="1:13" ht="15" customHeight="1" x14ac:dyDescent="0.25">
      <c r="A3" s="11" t="s">
        <v>14</v>
      </c>
      <c r="B3" s="12">
        <v>183119</v>
      </c>
      <c r="C3" s="13">
        <v>5.3039602868174301E-2</v>
      </c>
      <c r="D3" s="13">
        <v>4.7092384289448501E-2</v>
      </c>
      <c r="E3" s="14">
        <v>1901.66904801597</v>
      </c>
      <c r="F3" s="13">
        <v>1.55587839373732E-2</v>
      </c>
      <c r="G3" s="12">
        <v>6363</v>
      </c>
      <c r="H3" s="13">
        <v>3.47478961768031E-2</v>
      </c>
      <c r="I3" s="12">
        <v>6872</v>
      </c>
      <c r="J3" s="12">
        <v>6177</v>
      </c>
      <c r="K3" s="12">
        <v>4115</v>
      </c>
      <c r="L3" s="14">
        <v>217165.16497937101</v>
      </c>
      <c r="M3" s="13">
        <v>5.4752770737019903E-2</v>
      </c>
    </row>
    <row r="4" spans="1:13" ht="15" customHeight="1" x14ac:dyDescent="0.25">
      <c r="A4" s="7" t="s">
        <v>15</v>
      </c>
      <c r="B4" s="8">
        <v>186848</v>
      </c>
      <c r="C4" s="9">
        <v>5.1633173483477998E-2</v>
      </c>
      <c r="D4" s="9">
        <v>4.8768644072413499E-2</v>
      </c>
      <c r="E4" s="10">
        <v>1957.4388364594499</v>
      </c>
      <c r="F4" s="9">
        <v>2.9326758250422701E-2</v>
      </c>
      <c r="G4" s="8">
        <v>5919</v>
      </c>
      <c r="H4" s="9">
        <v>3.1678155506079803E-2</v>
      </c>
      <c r="I4" s="8">
        <v>3729</v>
      </c>
      <c r="J4" s="8">
        <v>3793</v>
      </c>
      <c r="K4" s="8">
        <v>3313</v>
      </c>
      <c r="L4" s="10">
        <v>215656.54146377399</v>
      </c>
      <c r="M4" s="9">
        <v>5.6527443266451399E-2</v>
      </c>
    </row>
    <row r="5" spans="1:13" ht="15" customHeight="1" x14ac:dyDescent="0.25">
      <c r="A5" s="11" t="s">
        <v>16</v>
      </c>
      <c r="B5" s="12">
        <v>191325</v>
      </c>
      <c r="C5" s="13">
        <v>5.3582037330322699E-2</v>
      </c>
      <c r="D5" s="13">
        <v>5.0997217252716498E-2</v>
      </c>
      <c r="E5" s="14">
        <v>1992.10912055428</v>
      </c>
      <c r="F5" s="13">
        <v>1.7712065097036302E-2</v>
      </c>
      <c r="G5" s="12">
        <v>3626</v>
      </c>
      <c r="H5" s="13">
        <v>1.8952044949692898E-2</v>
      </c>
      <c r="I5" s="12">
        <v>4477</v>
      </c>
      <c r="J5" s="12">
        <v>3879</v>
      </c>
      <c r="K5" s="12">
        <v>2206</v>
      </c>
      <c r="L5" s="14">
        <v>174833.328778803</v>
      </c>
      <c r="M5" s="13">
        <v>6.2597156138484294E-2</v>
      </c>
    </row>
    <row r="6" spans="1:13" ht="15" customHeight="1" x14ac:dyDescent="0.25">
      <c r="A6" s="7" t="s">
        <v>17</v>
      </c>
      <c r="B6" s="8">
        <v>194095</v>
      </c>
      <c r="C6" s="9">
        <v>5.2638248947647702E-2</v>
      </c>
      <c r="D6" s="9">
        <v>4.9728399340278499E-2</v>
      </c>
      <c r="E6" s="10">
        <v>1911.1946783552</v>
      </c>
      <c r="F6" s="9">
        <v>-4.0617474898447498E-2</v>
      </c>
      <c r="G6" s="8">
        <v>1349</v>
      </c>
      <c r="H6" s="9">
        <v>6.9502047966202097E-3</v>
      </c>
      <c r="I6" s="8">
        <v>2770</v>
      </c>
      <c r="J6" s="8">
        <v>2818</v>
      </c>
      <c r="K6" s="8">
        <v>509</v>
      </c>
      <c r="L6" s="10">
        <v>161149.20013262899</v>
      </c>
      <c r="M6" s="9">
        <v>6.4344132361018297E-2</v>
      </c>
    </row>
    <row r="7" spans="1:13" ht="15" customHeight="1" x14ac:dyDescent="0.25">
      <c r="A7" s="11" t="s">
        <v>18</v>
      </c>
      <c r="B7" s="12">
        <v>195360</v>
      </c>
      <c r="C7" s="13">
        <v>4.7370777665161699E-2</v>
      </c>
      <c r="D7" s="13">
        <v>4.6018830130684599E-2</v>
      </c>
      <c r="E7" s="14">
        <v>1948.69266769402</v>
      </c>
      <c r="F7" s="13">
        <v>1.9620183000452499E-2</v>
      </c>
      <c r="G7" s="12">
        <v>1653</v>
      </c>
      <c r="H7" s="13">
        <v>8.4613022113022105E-3</v>
      </c>
      <c r="I7" s="12">
        <v>1265</v>
      </c>
      <c r="J7" s="12">
        <v>2232</v>
      </c>
      <c r="K7" s="12">
        <v>1648</v>
      </c>
      <c r="L7" s="14">
        <v>211743.45578734999</v>
      </c>
      <c r="M7" s="13">
        <v>5.7496066458268602E-2</v>
      </c>
    </row>
    <row r="8" spans="1:13" ht="15" customHeight="1" x14ac:dyDescent="0.25">
      <c r="A8" s="7" t="s">
        <v>19</v>
      </c>
      <c r="B8" s="8">
        <v>195632</v>
      </c>
      <c r="C8" s="9">
        <v>4.5796852667845799E-2</v>
      </c>
      <c r="D8" s="9">
        <v>4.53641962137959E-2</v>
      </c>
      <c r="E8" s="10">
        <v>1979.58306327992</v>
      </c>
      <c r="F8" s="9">
        <v>1.5851856015064399E-2</v>
      </c>
      <c r="G8" s="8">
        <v>4155</v>
      </c>
      <c r="H8" s="9">
        <v>2.1238856628772399E-2</v>
      </c>
      <c r="I8" s="8">
        <v>272</v>
      </c>
      <c r="J8" s="8">
        <v>568</v>
      </c>
      <c r="K8" s="8">
        <v>2794</v>
      </c>
      <c r="L8" s="10">
        <v>235192.08858205401</v>
      </c>
      <c r="M8" s="9">
        <v>5.5398752018856301E-2</v>
      </c>
    </row>
    <row r="9" spans="1:13" ht="15" customHeight="1" x14ac:dyDescent="0.25">
      <c r="A9" s="11" t="s">
        <v>20</v>
      </c>
      <c r="B9" s="12">
        <v>198041</v>
      </c>
      <c r="C9" s="13">
        <v>4.5818248289443801E-2</v>
      </c>
      <c r="D9" s="13">
        <v>4.29929176450215E-2</v>
      </c>
      <c r="E9" s="14">
        <v>2018.1066118021099</v>
      </c>
      <c r="F9" s="13">
        <v>1.94604355011837E-2</v>
      </c>
      <c r="G9" s="12">
        <v>6912</v>
      </c>
      <c r="H9" s="13">
        <v>3.4901863755484999E-2</v>
      </c>
      <c r="I9" s="12">
        <v>2409</v>
      </c>
      <c r="J9" s="12">
        <v>2295</v>
      </c>
      <c r="K9" s="12">
        <v>5200</v>
      </c>
      <c r="L9" s="14">
        <v>252254.76886312099</v>
      </c>
      <c r="M9" s="13">
        <v>5.44355997627275E-2</v>
      </c>
    </row>
    <row r="10" spans="1:13" ht="15" customHeight="1" x14ac:dyDescent="0.25">
      <c r="A10" s="7" t="s">
        <v>21</v>
      </c>
      <c r="B10" s="8">
        <v>202219</v>
      </c>
      <c r="C10" s="9">
        <v>5.0639615158273699E-2</v>
      </c>
      <c r="D10" s="9">
        <v>4.23795738616334E-2</v>
      </c>
      <c r="E10" s="10">
        <v>2071.2780079613199</v>
      </c>
      <c r="F10" s="9">
        <v>2.6347169098132901E-2</v>
      </c>
      <c r="G10" s="8">
        <v>10082</v>
      </c>
      <c r="H10" s="9">
        <v>4.98568383781939E-2</v>
      </c>
      <c r="I10" s="8">
        <v>4178</v>
      </c>
      <c r="J10" s="8">
        <v>3014</v>
      </c>
      <c r="K10" s="8">
        <v>7440</v>
      </c>
      <c r="L10" s="10">
        <v>257894.78674595701</v>
      </c>
      <c r="M10" s="9">
        <v>5.46987905473902E-2</v>
      </c>
    </row>
    <row r="11" spans="1:13" ht="15" customHeight="1" x14ac:dyDescent="0.25">
      <c r="A11" s="11" t="s">
        <v>22</v>
      </c>
      <c r="B11" s="12">
        <v>207468</v>
      </c>
      <c r="C11" s="13">
        <v>4.9240086859280302E-2</v>
      </c>
      <c r="D11" s="13">
        <v>4.3252652584251899E-2</v>
      </c>
      <c r="E11" s="14">
        <v>2129.87859591199</v>
      </c>
      <c r="F11" s="13">
        <v>2.8291995437323698E-2</v>
      </c>
      <c r="G11" s="12">
        <v>12454</v>
      </c>
      <c r="H11" s="13">
        <v>6.0028534520986401E-2</v>
      </c>
      <c r="I11" s="12">
        <v>5249</v>
      </c>
      <c r="J11" s="12">
        <v>5294</v>
      </c>
      <c r="K11" s="12">
        <v>7735</v>
      </c>
      <c r="L11" s="14">
        <v>284817.02546797402</v>
      </c>
      <c r="M11" s="13">
        <v>5.2204431217653599E-2</v>
      </c>
    </row>
    <row r="12" spans="1:13" ht="15" customHeight="1" x14ac:dyDescent="0.25">
      <c r="A12" s="7" t="s">
        <v>23</v>
      </c>
      <c r="B12" s="8">
        <v>216500</v>
      </c>
      <c r="C12" s="9">
        <v>5.7684126118968698E-2</v>
      </c>
      <c r="D12" s="9">
        <v>4.23834036439815E-2</v>
      </c>
      <c r="E12" s="10">
        <v>2219.0367611480901</v>
      </c>
      <c r="F12" s="9">
        <v>4.18606794806154E-2</v>
      </c>
      <c r="G12" s="8">
        <v>13108</v>
      </c>
      <c r="H12" s="9">
        <v>6.05450346420323E-2</v>
      </c>
      <c r="I12" s="8">
        <v>9032</v>
      </c>
      <c r="J12" s="8">
        <v>6769</v>
      </c>
      <c r="K12" s="8">
        <v>9726</v>
      </c>
      <c r="L12" s="10">
        <v>316203.67670221103</v>
      </c>
      <c r="M12" s="9">
        <v>5.0210818059700998E-2</v>
      </c>
    </row>
    <row r="13" spans="1:13" ht="15" customHeight="1" x14ac:dyDescent="0.25">
      <c r="A13" s="11" t="s">
        <v>24</v>
      </c>
      <c r="B13" s="12">
        <v>222923</v>
      </c>
      <c r="C13" s="13">
        <v>5.1851339736314402E-2</v>
      </c>
      <c r="D13" s="13">
        <v>4.1507640559647598E-2</v>
      </c>
      <c r="E13" s="14">
        <v>2268.0644184127</v>
      </c>
      <c r="F13" s="13">
        <v>2.20941167460607E-2</v>
      </c>
      <c r="G13" s="12">
        <v>14191</v>
      </c>
      <c r="H13" s="13">
        <v>6.3658752125173301E-2</v>
      </c>
      <c r="I13" s="12">
        <v>6423</v>
      </c>
      <c r="J13" s="12">
        <v>7364</v>
      </c>
      <c r="K13" s="12">
        <v>7803</v>
      </c>
      <c r="L13" s="14">
        <v>331578.598299395</v>
      </c>
      <c r="M13" s="13">
        <v>4.9932564827804803E-2</v>
      </c>
    </row>
    <row r="14" spans="1:13" ht="15" customHeight="1" x14ac:dyDescent="0.25">
      <c r="A14" s="7" t="s">
        <v>25</v>
      </c>
      <c r="B14" s="8">
        <v>232018</v>
      </c>
      <c r="C14" s="9">
        <v>5.9263471716980202E-2</v>
      </c>
      <c r="D14" s="9">
        <v>4.2679614511354602E-2</v>
      </c>
      <c r="E14" s="10">
        <v>2331.0244816804202</v>
      </c>
      <c r="F14" s="9">
        <v>2.7759380534607199E-2</v>
      </c>
      <c r="G14" s="8">
        <v>15667</v>
      </c>
      <c r="H14" s="9">
        <v>6.7524933410338897E-2</v>
      </c>
      <c r="I14" s="8">
        <v>9095</v>
      </c>
      <c r="J14" s="8">
        <v>6921</v>
      </c>
      <c r="K14" s="8">
        <v>10688</v>
      </c>
      <c r="L14" s="10">
        <v>349324.948492839</v>
      </c>
      <c r="M14" s="9">
        <v>4.9381780993719801E-2</v>
      </c>
    </row>
    <row r="15" spans="1:13" ht="15" customHeight="1" x14ac:dyDescent="0.25">
      <c r="A15" s="11" t="s">
        <v>26</v>
      </c>
      <c r="B15" s="12">
        <v>240224</v>
      </c>
      <c r="C15" s="13">
        <v>5.26510015902222E-2</v>
      </c>
      <c r="D15" s="13">
        <v>3.8934067659862702E-2</v>
      </c>
      <c r="E15" s="14">
        <v>2402.29207242446</v>
      </c>
      <c r="F15" s="13">
        <v>3.0573505900148401E-2</v>
      </c>
      <c r="G15" s="12">
        <v>20229</v>
      </c>
      <c r="H15" s="13">
        <v>8.4208905021979502E-2</v>
      </c>
      <c r="I15" s="12">
        <v>8206</v>
      </c>
      <c r="J15" s="12">
        <v>9330</v>
      </c>
      <c r="K15" s="12">
        <v>12934</v>
      </c>
      <c r="L15" s="14">
        <v>366172.93065079802</v>
      </c>
      <c r="M15" s="13">
        <v>4.8965581060256502E-2</v>
      </c>
    </row>
    <row r="16" spans="1:13" ht="15" customHeight="1" x14ac:dyDescent="0.25">
      <c r="A16" s="7" t="s">
        <v>27</v>
      </c>
      <c r="B16" s="8">
        <v>248514</v>
      </c>
      <c r="C16" s="9">
        <v>5.41272083796095E-2</v>
      </c>
      <c r="D16" s="9">
        <v>4.0677872907865099E-2</v>
      </c>
      <c r="E16" s="10">
        <v>2474.22023753858</v>
      </c>
      <c r="F16" s="9">
        <v>2.9941473786541599E-2</v>
      </c>
      <c r="G16" s="8">
        <v>20201</v>
      </c>
      <c r="H16" s="9">
        <v>8.12871709440917E-2</v>
      </c>
      <c r="I16" s="8">
        <v>8290</v>
      </c>
      <c r="J16" s="8">
        <v>7509</v>
      </c>
      <c r="K16" s="8">
        <v>8332</v>
      </c>
      <c r="L16" s="10">
        <v>389826.14462335099</v>
      </c>
      <c r="M16" s="9">
        <v>4.7787823793786301E-2</v>
      </c>
    </row>
    <row r="17" spans="1:13" ht="15" customHeight="1" x14ac:dyDescent="0.25">
      <c r="A17" s="11" t="s">
        <v>28</v>
      </c>
      <c r="B17" s="12">
        <v>260222</v>
      </c>
      <c r="C17" s="13">
        <v>8.0216155809020195E-2</v>
      </c>
      <c r="D17" s="13">
        <v>5.5194563256683198E-2</v>
      </c>
      <c r="E17" s="14">
        <v>2431.0009277834502</v>
      </c>
      <c r="F17" s="13">
        <v>-1.7467850718948401E-2</v>
      </c>
      <c r="G17" s="12">
        <v>13420</v>
      </c>
      <c r="H17" s="13">
        <v>5.15713506160125E-2</v>
      </c>
      <c r="I17" s="12">
        <v>11869</v>
      </c>
      <c r="J17" s="12">
        <v>4491</v>
      </c>
      <c r="K17" s="12">
        <v>5230</v>
      </c>
      <c r="L17" s="14">
        <v>414807.06849627203</v>
      </c>
      <c r="M17" s="13">
        <v>4.5475179765301098E-2</v>
      </c>
    </row>
    <row r="18" spans="1:13" ht="15" customHeight="1" x14ac:dyDescent="0.25">
      <c r="A18" s="7" t="s">
        <v>29</v>
      </c>
      <c r="B18" s="8">
        <v>268368</v>
      </c>
      <c r="C18" s="9">
        <v>4.4383977239698599E-2</v>
      </c>
      <c r="D18" s="9">
        <v>3.2322432957936298E-2</v>
      </c>
      <c r="E18" s="10">
        <v>2625.8692069486101</v>
      </c>
      <c r="F18" s="9">
        <v>8.0159689343613505E-2</v>
      </c>
      <c r="G18" s="8">
        <v>13675</v>
      </c>
      <c r="H18" s="9">
        <v>5.0956149764502502E-2</v>
      </c>
      <c r="I18" s="8">
        <v>8146</v>
      </c>
      <c r="J18" s="8">
        <v>17179</v>
      </c>
      <c r="K18" s="8">
        <v>8589</v>
      </c>
      <c r="L18" s="10">
        <v>487252.12814835802</v>
      </c>
      <c r="M18" s="9">
        <v>4.1387103882041698E-2</v>
      </c>
    </row>
    <row r="19" spans="1:13" ht="15" customHeight="1" x14ac:dyDescent="0.25">
      <c r="A19" s="11" t="s">
        <v>30</v>
      </c>
      <c r="B19" s="12">
        <v>275106</v>
      </c>
      <c r="C19" s="13">
        <v>4.97061221374046E-2</v>
      </c>
      <c r="D19" s="13">
        <v>3.8622031903522203E-2</v>
      </c>
      <c r="E19" s="14">
        <v>2748.4715215241699</v>
      </c>
      <c r="F19" s="13">
        <v>4.6690183292879703E-2</v>
      </c>
      <c r="G19" s="12">
        <v>16264</v>
      </c>
      <c r="H19" s="13">
        <v>5.9119030482795702E-2</v>
      </c>
      <c r="I19" s="12">
        <v>6738</v>
      </c>
      <c r="J19" s="12">
        <v>4998</v>
      </c>
      <c r="K19" s="12">
        <v>9439</v>
      </c>
      <c r="L19" s="14">
        <v>467037.10141820798</v>
      </c>
      <c r="M19" s="13">
        <v>4.4926516977851397E-2</v>
      </c>
    </row>
    <row r="20" spans="1:13" ht="15" customHeight="1" x14ac:dyDescent="0.25">
      <c r="A20" s="7" t="s">
        <v>31</v>
      </c>
      <c r="B20" s="8">
        <v>283880</v>
      </c>
      <c r="C20" s="9">
        <v>5.4888889789131798E-2</v>
      </c>
      <c r="D20" s="9">
        <v>4.05446803709473E-2</v>
      </c>
      <c r="E20" s="10">
        <v>2820.6793694327898</v>
      </c>
      <c r="F20" s="9">
        <v>2.6272001489969499E-2</v>
      </c>
      <c r="G20" s="8">
        <v>14092</v>
      </c>
      <c r="H20" s="9">
        <v>4.9640693250669297E-2</v>
      </c>
      <c r="I20" s="8">
        <v>8774</v>
      </c>
      <c r="J20" s="8">
        <v>6903</v>
      </c>
      <c r="K20" s="8">
        <v>6702</v>
      </c>
      <c r="L20" s="10">
        <v>427873.14732265798</v>
      </c>
      <c r="M20" s="9">
        <v>5.0664694015774198E-2</v>
      </c>
    </row>
    <row r="21" spans="1:13" ht="15" customHeight="1" x14ac:dyDescent="0.25">
      <c r="A21" s="11" t="s">
        <v>32</v>
      </c>
      <c r="B21" s="12">
        <v>291408</v>
      </c>
      <c r="C21" s="13">
        <v>5.6826935985339798E-2</v>
      </c>
      <c r="D21" s="13">
        <v>4.1792968083109297E-2</v>
      </c>
      <c r="E21" s="14">
        <v>2890.4899266318598</v>
      </c>
      <c r="F21" s="13">
        <v>2.4749554293761699E-2</v>
      </c>
      <c r="G21" s="12">
        <v>16701</v>
      </c>
      <c r="H21" s="13">
        <v>5.73113984516554E-2</v>
      </c>
      <c r="I21" s="12">
        <v>7528</v>
      </c>
      <c r="J21" s="12">
        <v>6568</v>
      </c>
      <c r="K21" s="12">
        <v>10159</v>
      </c>
      <c r="L21" s="14">
        <v>439915.50447686098</v>
      </c>
      <c r="M21" s="13">
        <v>5.1366549671867198E-2</v>
      </c>
    </row>
    <row r="22" spans="1:13" ht="15" customHeight="1" x14ac:dyDescent="0.25">
      <c r="A22" s="7" t="s">
        <v>33</v>
      </c>
      <c r="B22" s="8">
        <v>300864</v>
      </c>
      <c r="C22" s="9">
        <v>6.5398189511330904E-2</v>
      </c>
      <c r="D22" s="9">
        <v>4.7858758991749899E-2</v>
      </c>
      <c r="E22" s="10">
        <v>2907.1152038478599</v>
      </c>
      <c r="F22" s="9">
        <v>5.7517160197722303E-3</v>
      </c>
      <c r="G22" s="8">
        <v>14230</v>
      </c>
      <c r="H22" s="9">
        <v>4.7297117634545797E-2</v>
      </c>
      <c r="I22" s="8">
        <v>9456</v>
      </c>
      <c r="J22" s="8">
        <v>6372</v>
      </c>
      <c r="K22" s="8">
        <v>7006</v>
      </c>
      <c r="L22" s="10">
        <v>440242.42242703598</v>
      </c>
      <c r="M22" s="9">
        <v>5.1984916901271397E-2</v>
      </c>
    </row>
    <row r="23" spans="1:13" ht="15" customHeight="1" x14ac:dyDescent="0.25">
      <c r="A23" s="11" t="s">
        <v>34</v>
      </c>
      <c r="B23" s="12">
        <v>303564</v>
      </c>
      <c r="C23" s="13">
        <v>5.7313590483531997E-2</v>
      </c>
      <c r="D23" s="13">
        <v>4.4913623811402403E-2</v>
      </c>
      <c r="E23" s="14">
        <v>3015.6874142919301</v>
      </c>
      <c r="F23" s="13">
        <v>1.35659722494995E-2</v>
      </c>
      <c r="G23" s="12">
        <v>15035</v>
      </c>
      <c r="H23" s="13">
        <v>4.9528270809450402E-2</v>
      </c>
      <c r="I23" s="12">
        <v>7683</v>
      </c>
      <c r="J23" s="12">
        <v>8855</v>
      </c>
      <c r="K23" s="12">
        <v>3505</v>
      </c>
      <c r="L23" s="14">
        <v>457121.878657842</v>
      </c>
      <c r="M23" s="13">
        <v>5.1742598723875703E-2</v>
      </c>
    </row>
    <row r="25" spans="1:13" ht="15" customHeight="1" x14ac:dyDescent="0.25">
      <c r="A25" s="15" t="s">
        <v>35</v>
      </c>
    </row>
    <row r="26" spans="1:13" ht="15" customHeight="1" x14ac:dyDescent="0.25">
      <c r="A26" s="15" t="s">
        <v>36</v>
      </c>
    </row>
    <row r="27" spans="1:13" ht="15" customHeight="1" x14ac:dyDescent="0.25">
      <c r="A27" s="15" t="s">
        <v>37</v>
      </c>
    </row>
  </sheetData>
  <pageMargins left="0.75" right="0.75" top="1" bottom="1"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7"/>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8.7109375" defaultRowHeight="15" x14ac:dyDescent="0.25"/>
  <cols>
    <col min="1" max="1" width="10" customWidth="1"/>
    <col min="2" max="13" width="16" customWidth="1"/>
  </cols>
  <sheetData>
    <row r="1" spans="1:13" ht="15" customHeight="1" x14ac:dyDescent="0.25">
      <c r="A1" s="6" t="s">
        <v>0</v>
      </c>
      <c r="B1" s="6" t="s">
        <v>1</v>
      </c>
      <c r="C1" s="6" t="s">
        <v>2</v>
      </c>
      <c r="D1" s="6" t="s">
        <v>3</v>
      </c>
      <c r="E1" s="6" t="s">
        <v>4</v>
      </c>
      <c r="F1" s="6" t="s">
        <v>5</v>
      </c>
      <c r="G1" s="6" t="s">
        <v>6</v>
      </c>
      <c r="H1" s="6" t="s">
        <v>7</v>
      </c>
      <c r="I1" s="6" t="s">
        <v>8</v>
      </c>
      <c r="J1" s="6" t="s">
        <v>9</v>
      </c>
      <c r="K1" s="6" t="s">
        <v>10</v>
      </c>
      <c r="L1" s="6" t="s">
        <v>11</v>
      </c>
      <c r="M1" s="6" t="s">
        <v>12</v>
      </c>
    </row>
    <row r="2" spans="1:13" ht="15" customHeight="1" x14ac:dyDescent="0.25">
      <c r="A2" s="7" t="s">
        <v>13</v>
      </c>
      <c r="B2" s="8">
        <v>138164</v>
      </c>
      <c r="C2" s="9">
        <v>7.6808204742190397E-2</v>
      </c>
      <c r="D2" s="9">
        <v>7.3841891792526398E-2</v>
      </c>
      <c r="E2" s="10">
        <v>1073.2206491063</v>
      </c>
      <c r="F2" s="9">
        <v>1.8824931288425301E-2</v>
      </c>
      <c r="G2" s="8">
        <v>5348</v>
      </c>
      <c r="H2" s="9">
        <v>3.8707622825048499E-2</v>
      </c>
      <c r="I2" s="8">
        <v>1905</v>
      </c>
      <c r="J2" s="8">
        <v>4373</v>
      </c>
      <c r="K2" s="8">
        <v>4300</v>
      </c>
      <c r="L2" s="10">
        <v>109614.29137938999</v>
      </c>
      <c r="M2" s="9">
        <v>5.8618850571232298E-2</v>
      </c>
    </row>
    <row r="3" spans="1:13" ht="15" customHeight="1" x14ac:dyDescent="0.25">
      <c r="A3" s="11" t="s">
        <v>14</v>
      </c>
      <c r="B3" s="12">
        <v>141518</v>
      </c>
      <c r="C3" s="13">
        <v>6.8957517064967E-2</v>
      </c>
      <c r="D3" s="13">
        <v>6.1473177734757398E-2</v>
      </c>
      <c r="E3" s="14">
        <v>1112.78914922389</v>
      </c>
      <c r="F3" s="13">
        <v>3.6868932917514502E-2</v>
      </c>
      <c r="G3" s="12">
        <v>7407</v>
      </c>
      <c r="H3" s="13">
        <v>5.2339631707627302E-2</v>
      </c>
      <c r="I3" s="12">
        <v>3354</v>
      </c>
      <c r="J3" s="12">
        <v>4211</v>
      </c>
      <c r="K3" s="12">
        <v>5691</v>
      </c>
      <c r="L3" s="14">
        <v>115689.860822737</v>
      </c>
      <c r="M3" s="13">
        <v>5.81311491035508E-2</v>
      </c>
    </row>
    <row r="4" spans="1:13" ht="15" customHeight="1" x14ac:dyDescent="0.25">
      <c r="A4" s="7" t="s">
        <v>15</v>
      </c>
      <c r="B4" s="8">
        <v>144187</v>
      </c>
      <c r="C4" s="9">
        <v>6.5716999452100397E-2</v>
      </c>
      <c r="D4" s="9">
        <v>6.15672273505731E-2</v>
      </c>
      <c r="E4" s="10">
        <v>1163.5064881232399</v>
      </c>
      <c r="F4" s="9">
        <v>4.5576773402862397E-2</v>
      </c>
      <c r="G4" s="8">
        <v>12504</v>
      </c>
      <c r="H4" s="9">
        <v>8.6720716846872506E-2</v>
      </c>
      <c r="I4" s="8">
        <v>2669</v>
      </c>
      <c r="J4" s="8">
        <v>2953</v>
      </c>
      <c r="K4" s="8">
        <v>7830</v>
      </c>
      <c r="L4" s="10">
        <v>115099.015335259</v>
      </c>
      <c r="M4" s="9">
        <v>5.9852186638070001E-2</v>
      </c>
    </row>
    <row r="5" spans="1:13" ht="15" customHeight="1" x14ac:dyDescent="0.25">
      <c r="A5" s="11" t="s">
        <v>16</v>
      </c>
      <c r="B5" s="12">
        <v>154022</v>
      </c>
      <c r="C5" s="13">
        <v>9.1539185960447203E-2</v>
      </c>
      <c r="D5" s="13">
        <v>8.0450314170623496E-2</v>
      </c>
      <c r="E5" s="14">
        <v>1172.87559971778</v>
      </c>
      <c r="F5" s="13">
        <v>8.0524790279909095E-3</v>
      </c>
      <c r="G5" s="12">
        <v>5188</v>
      </c>
      <c r="H5" s="13">
        <v>3.3683499759774603E-2</v>
      </c>
      <c r="I5" s="12">
        <v>9835</v>
      </c>
      <c r="J5" s="12">
        <v>5209</v>
      </c>
      <c r="K5" s="12">
        <v>3130</v>
      </c>
      <c r="L5" s="14">
        <v>90651.301999568794</v>
      </c>
      <c r="M5" s="13">
        <v>6.6848310290592503E-2</v>
      </c>
    </row>
    <row r="6" spans="1:13" ht="15" customHeight="1" x14ac:dyDescent="0.25">
      <c r="A6" s="7" t="s">
        <v>17</v>
      </c>
      <c r="B6" s="8">
        <v>158482</v>
      </c>
      <c r="C6" s="9">
        <v>9.5991516386719003E-2</v>
      </c>
      <c r="D6" s="9">
        <v>9.0454775376111393E-2</v>
      </c>
      <c r="E6" s="10">
        <v>1121.0191174741301</v>
      </c>
      <c r="F6" s="9">
        <v>-4.4213113697759397E-2</v>
      </c>
      <c r="G6" s="8">
        <v>2934</v>
      </c>
      <c r="H6" s="9">
        <v>1.8513143448467301E-2</v>
      </c>
      <c r="I6" s="8">
        <v>4460</v>
      </c>
      <c r="J6" s="8">
        <v>3346</v>
      </c>
      <c r="K6" s="8">
        <v>2633</v>
      </c>
      <c r="L6" s="10">
        <v>83696.093925218098</v>
      </c>
      <c r="M6" s="9">
        <v>6.8596717568723098E-2</v>
      </c>
    </row>
    <row r="7" spans="1:13" ht="15" customHeight="1" x14ac:dyDescent="0.25">
      <c r="A7" s="11" t="s">
        <v>18</v>
      </c>
      <c r="B7" s="12">
        <v>160287</v>
      </c>
      <c r="C7" s="13">
        <v>7.4764896092633801E-2</v>
      </c>
      <c r="D7" s="13">
        <v>7.29848640863177E-2</v>
      </c>
      <c r="E7" s="14">
        <v>1132.32850129351</v>
      </c>
      <c r="F7" s="13">
        <v>1.00884843470477E-2</v>
      </c>
      <c r="G7" s="12">
        <v>3276</v>
      </c>
      <c r="H7" s="13">
        <v>2.0438338729903201E-2</v>
      </c>
      <c r="I7" s="12">
        <v>1805</v>
      </c>
      <c r="J7" s="12">
        <v>5037</v>
      </c>
      <c r="K7" s="12">
        <v>2395</v>
      </c>
      <c r="L7" s="14">
        <v>111388.235394998</v>
      </c>
      <c r="M7" s="13">
        <v>6.1076827248132098E-2</v>
      </c>
    </row>
    <row r="8" spans="1:13" ht="15" customHeight="1" x14ac:dyDescent="0.25">
      <c r="A8" s="7" t="s">
        <v>19</v>
      </c>
      <c r="B8" s="8">
        <v>160561</v>
      </c>
      <c r="C8" s="9">
        <v>6.8267662134640403E-2</v>
      </c>
      <c r="D8" s="9">
        <v>6.6670726012953804E-2</v>
      </c>
      <c r="E8" s="10">
        <v>1155.89947083725</v>
      </c>
      <c r="F8" s="9">
        <v>2.0816370440926001E-2</v>
      </c>
      <c r="G8" s="8">
        <v>5207</v>
      </c>
      <c r="H8" s="9">
        <v>3.2430042164660201E-2</v>
      </c>
      <c r="I8" s="8">
        <v>274</v>
      </c>
      <c r="J8" s="8">
        <v>1297</v>
      </c>
      <c r="K8" s="8">
        <v>3195</v>
      </c>
      <c r="L8" s="10">
        <v>123794.015671152</v>
      </c>
      <c r="M8" s="9">
        <v>5.8789896623070798E-2</v>
      </c>
    </row>
    <row r="9" spans="1:13" ht="15" customHeight="1" x14ac:dyDescent="0.25">
      <c r="A9" s="11" t="s">
        <v>20</v>
      </c>
      <c r="B9" s="12">
        <v>164136</v>
      </c>
      <c r="C9" s="13">
        <v>6.3630669079300095E-2</v>
      </c>
      <c r="D9" s="13">
        <v>5.4502724118383597E-2</v>
      </c>
      <c r="E9" s="14">
        <v>1192.1320672624599</v>
      </c>
      <c r="F9" s="13">
        <v>3.1345802415643602E-2</v>
      </c>
      <c r="G9" s="12">
        <v>9458</v>
      </c>
      <c r="H9" s="13">
        <v>5.7622946824584499E-2</v>
      </c>
      <c r="I9" s="12">
        <v>3575</v>
      </c>
      <c r="J9" s="12">
        <v>4095</v>
      </c>
      <c r="K9" s="12">
        <v>7844</v>
      </c>
      <c r="L9" s="14">
        <v>135002.89496703699</v>
      </c>
      <c r="M9" s="13">
        <v>5.6977378911364403E-2</v>
      </c>
    </row>
    <row r="10" spans="1:13" ht="15" customHeight="1" x14ac:dyDescent="0.25">
      <c r="A10" s="7" t="s">
        <v>21</v>
      </c>
      <c r="B10" s="8">
        <v>170773</v>
      </c>
      <c r="C10" s="9">
        <v>6.8791462350605806E-2</v>
      </c>
      <c r="D10" s="9">
        <v>5.0076817832624E-2</v>
      </c>
      <c r="E10" s="10">
        <v>1233.1846484007499</v>
      </c>
      <c r="F10" s="9">
        <v>3.4436269491985402E-2</v>
      </c>
      <c r="G10" s="8">
        <v>10668</v>
      </c>
      <c r="H10" s="9">
        <v>6.2468891452395897E-2</v>
      </c>
      <c r="I10" s="8">
        <v>6637</v>
      </c>
      <c r="J10" s="8">
        <v>5334</v>
      </c>
      <c r="K10" s="8">
        <v>8121</v>
      </c>
      <c r="L10" s="10">
        <v>138740.245347636</v>
      </c>
      <c r="M10" s="9">
        <v>5.7088981215918801E-2</v>
      </c>
    </row>
    <row r="11" spans="1:13" ht="15" customHeight="1" x14ac:dyDescent="0.25">
      <c r="A11" s="11" t="s">
        <v>22</v>
      </c>
      <c r="B11" s="12">
        <v>178812</v>
      </c>
      <c r="C11" s="13">
        <v>7.6190798156723305E-2</v>
      </c>
      <c r="D11" s="13">
        <v>5.2994879070235798E-2</v>
      </c>
      <c r="E11" s="14">
        <v>1270.2950670272801</v>
      </c>
      <c r="F11" s="13">
        <v>3.0093156507141901E-2</v>
      </c>
      <c r="G11" s="12">
        <v>12564</v>
      </c>
      <c r="H11" s="13">
        <v>7.0263740688544393E-2</v>
      </c>
      <c r="I11" s="12">
        <v>8039</v>
      </c>
      <c r="J11" s="12">
        <v>6166</v>
      </c>
      <c r="K11" s="12">
        <v>10231</v>
      </c>
      <c r="L11" s="14">
        <v>152154.74475425601</v>
      </c>
      <c r="M11" s="13">
        <v>5.4375759266579803E-2</v>
      </c>
    </row>
    <row r="12" spans="1:13" ht="15" customHeight="1" x14ac:dyDescent="0.25">
      <c r="A12" s="7" t="s">
        <v>23</v>
      </c>
      <c r="B12" s="8">
        <v>187354</v>
      </c>
      <c r="C12" s="9">
        <v>7.1836440108030794E-2</v>
      </c>
      <c r="D12" s="9">
        <v>5.0024528398722602E-2</v>
      </c>
      <c r="E12" s="10">
        <v>1329.9512552916301</v>
      </c>
      <c r="F12" s="9">
        <v>4.6962465503351397E-2</v>
      </c>
      <c r="G12" s="8">
        <v>11162</v>
      </c>
      <c r="H12" s="9">
        <v>5.9577057335311802E-2</v>
      </c>
      <c r="I12" s="8">
        <v>8542</v>
      </c>
      <c r="J12" s="8">
        <v>8709</v>
      </c>
      <c r="K12" s="8">
        <v>7528</v>
      </c>
      <c r="L12" s="10">
        <v>166417.73160099</v>
      </c>
      <c r="M12" s="9">
        <v>5.2546056077491299E-2</v>
      </c>
    </row>
    <row r="13" spans="1:13" ht="15" customHeight="1" x14ac:dyDescent="0.25">
      <c r="A13" s="11" t="s">
        <v>24</v>
      </c>
      <c r="B13" s="12">
        <v>198340</v>
      </c>
      <c r="C13" s="13">
        <v>8.9328009982857698E-2</v>
      </c>
      <c r="D13" s="13">
        <v>6.4512386898636698E-2</v>
      </c>
      <c r="E13" s="14">
        <v>1360.68941674506</v>
      </c>
      <c r="F13" s="13">
        <v>2.3112246656508999E-2</v>
      </c>
      <c r="G13" s="12">
        <v>11371</v>
      </c>
      <c r="H13" s="13">
        <v>5.7330846021982497E-2</v>
      </c>
      <c r="I13" s="12">
        <v>10986</v>
      </c>
      <c r="J13" s="12">
        <v>6726</v>
      </c>
      <c r="K13" s="12">
        <v>11223</v>
      </c>
      <c r="L13" s="14">
        <v>174707.35815092601</v>
      </c>
      <c r="M13" s="13">
        <v>5.2312910980276697E-2</v>
      </c>
    </row>
    <row r="14" spans="1:13" ht="15" customHeight="1" x14ac:dyDescent="0.25">
      <c r="A14" s="7" t="s">
        <v>25</v>
      </c>
      <c r="B14" s="8">
        <v>208745</v>
      </c>
      <c r="C14" s="9">
        <v>9.9622894440585405E-2</v>
      </c>
      <c r="D14" s="9">
        <v>7.4264213015580199E-2</v>
      </c>
      <c r="E14" s="10">
        <v>1386.0168979303901</v>
      </c>
      <c r="F14" s="9">
        <v>1.8613712191508799E-2</v>
      </c>
      <c r="G14" s="8">
        <v>9943</v>
      </c>
      <c r="H14" s="9">
        <v>4.7632278617451902E-2</v>
      </c>
      <c r="I14" s="8">
        <v>10405</v>
      </c>
      <c r="J14" s="8">
        <v>7330</v>
      </c>
      <c r="K14" s="8">
        <v>8990</v>
      </c>
      <c r="L14" s="10">
        <v>183193.64418781199</v>
      </c>
      <c r="M14" s="9">
        <v>5.1729266916186602E-2</v>
      </c>
    </row>
    <row r="15" spans="1:13" ht="15" customHeight="1" x14ac:dyDescent="0.25">
      <c r="A15" s="11" t="s">
        <v>26</v>
      </c>
      <c r="B15" s="12">
        <v>215754</v>
      </c>
      <c r="C15" s="13">
        <v>7.8228988106825395E-2</v>
      </c>
      <c r="D15" s="13">
        <v>6.2744081409100594E-2</v>
      </c>
      <c r="E15" s="14">
        <v>1431.6017227187201</v>
      </c>
      <c r="F15" s="13">
        <v>3.2889082994877299E-2</v>
      </c>
      <c r="G15" s="12">
        <v>13482</v>
      </c>
      <c r="H15" s="13">
        <v>6.2487833365777699E-2</v>
      </c>
      <c r="I15" s="12">
        <v>7009</v>
      </c>
      <c r="J15" s="12">
        <v>10942</v>
      </c>
      <c r="K15" s="12">
        <v>10567</v>
      </c>
      <c r="L15" s="14">
        <v>195870.228526736</v>
      </c>
      <c r="M15" s="13">
        <v>5.0897692456929801E-2</v>
      </c>
    </row>
    <row r="16" spans="1:13" ht="15" customHeight="1" x14ac:dyDescent="0.25">
      <c r="A16" s="7" t="s">
        <v>27</v>
      </c>
      <c r="B16" s="8">
        <v>225681</v>
      </c>
      <c r="C16" s="9">
        <v>8.1197108307744098E-2</v>
      </c>
      <c r="D16" s="9">
        <v>6.1796469136598198E-2</v>
      </c>
      <c r="E16" s="10">
        <v>1477.29103363123</v>
      </c>
      <c r="F16" s="9">
        <v>3.19148197347403E-2</v>
      </c>
      <c r="G16" s="8">
        <v>20421</v>
      </c>
      <c r="H16" s="9">
        <v>9.0486128650617503E-2</v>
      </c>
      <c r="I16" s="8">
        <v>9927</v>
      </c>
      <c r="J16" s="8">
        <v>8481</v>
      </c>
      <c r="K16" s="8">
        <v>16904</v>
      </c>
      <c r="L16" s="10">
        <v>212180.157740186</v>
      </c>
      <c r="M16" s="9">
        <v>4.9200786817500002E-2</v>
      </c>
    </row>
    <row r="17" spans="1:13" ht="15" customHeight="1" x14ac:dyDescent="0.25">
      <c r="A17" s="11" t="s">
        <v>28</v>
      </c>
      <c r="B17" s="12">
        <v>238314</v>
      </c>
      <c r="C17" s="13">
        <v>0.104864630277701</v>
      </c>
      <c r="D17" s="13">
        <v>7.3900749249854403E-2</v>
      </c>
      <c r="E17" s="14">
        <v>1485.3693669038501</v>
      </c>
      <c r="F17" s="13">
        <v>5.4683424516295299E-3</v>
      </c>
      <c r="G17" s="12">
        <v>20404</v>
      </c>
      <c r="H17" s="13">
        <v>8.5618134058427095E-2</v>
      </c>
      <c r="I17" s="12">
        <v>12633</v>
      </c>
      <c r="J17" s="12">
        <v>5972</v>
      </c>
      <c r="K17" s="12">
        <v>13014</v>
      </c>
      <c r="L17" s="14">
        <v>226562.247094085</v>
      </c>
      <c r="M17" s="13">
        <v>4.6780044515468799E-2</v>
      </c>
    </row>
    <row r="18" spans="1:13" ht="15" customHeight="1" x14ac:dyDescent="0.25">
      <c r="A18" s="7" t="s">
        <v>29</v>
      </c>
      <c r="B18" s="8">
        <v>249784</v>
      </c>
      <c r="C18" s="9">
        <v>6.4128867741728907E-2</v>
      </c>
      <c r="D18" s="9">
        <v>4.7255749208349199E-2</v>
      </c>
      <c r="E18" s="10">
        <v>1684.5871250242801</v>
      </c>
      <c r="F18" s="9">
        <v>0.134120012543199</v>
      </c>
      <c r="G18" s="8">
        <v>29663</v>
      </c>
      <c r="H18" s="9">
        <v>0.11875460397783701</v>
      </c>
      <c r="I18" s="8">
        <v>11470</v>
      </c>
      <c r="J18" s="8">
        <v>20445</v>
      </c>
      <c r="K18" s="8">
        <v>20997</v>
      </c>
      <c r="L18" s="10">
        <v>277983.89563382999</v>
      </c>
      <c r="M18" s="9">
        <v>4.1622676793248901E-2</v>
      </c>
    </row>
    <row r="19" spans="1:13" ht="15" customHeight="1" x14ac:dyDescent="0.25">
      <c r="A19" s="11" t="s">
        <v>30</v>
      </c>
      <c r="B19" s="12">
        <v>263855</v>
      </c>
      <c r="C19" s="13">
        <v>9.3014040287278998E-2</v>
      </c>
      <c r="D19" s="13">
        <v>6.9568945315641298E-2</v>
      </c>
      <c r="E19" s="14">
        <v>1735.6665107026599</v>
      </c>
      <c r="F19" s="13">
        <v>3.0321605169366599E-2</v>
      </c>
      <c r="G19" s="12">
        <v>46403</v>
      </c>
      <c r="H19" s="13">
        <v>0.175865532205188</v>
      </c>
      <c r="I19" s="12">
        <v>14071</v>
      </c>
      <c r="J19" s="12">
        <v>5543</v>
      </c>
      <c r="K19" s="12">
        <v>30912</v>
      </c>
      <c r="L19" s="14">
        <v>265932.366292683</v>
      </c>
      <c r="M19" s="13">
        <v>4.5335924420707302E-2</v>
      </c>
    </row>
    <row r="20" spans="1:13" ht="15" customHeight="1" x14ac:dyDescent="0.25">
      <c r="A20" s="7" t="s">
        <v>31</v>
      </c>
      <c r="B20" s="8">
        <v>284031</v>
      </c>
      <c r="C20" s="9">
        <v>0.132556961035943</v>
      </c>
      <c r="D20" s="9">
        <v>8.9927631700164296E-2</v>
      </c>
      <c r="E20" s="10">
        <v>1677.8548151679399</v>
      </c>
      <c r="F20" s="9">
        <v>-3.3308066485258601E-2</v>
      </c>
      <c r="G20" s="8">
        <v>46176</v>
      </c>
      <c r="H20" s="9">
        <v>0.162573803563696</v>
      </c>
      <c r="I20" s="8">
        <v>20176</v>
      </c>
      <c r="J20" s="8">
        <v>7063</v>
      </c>
      <c r="K20" s="8">
        <v>20239</v>
      </c>
      <c r="L20" s="10">
        <v>233790.68644057101</v>
      </c>
      <c r="M20" s="9">
        <v>5.2236360068407699E-2</v>
      </c>
    </row>
    <row r="21" spans="1:13" ht="15" customHeight="1" x14ac:dyDescent="0.25">
      <c r="A21" s="11" t="s">
        <v>32</v>
      </c>
      <c r="B21" s="12">
        <v>316072</v>
      </c>
      <c r="C21" s="13">
        <v>0.15768025766281099</v>
      </c>
      <c r="D21" s="13">
        <v>9.52293111695766E-2</v>
      </c>
      <c r="E21" s="14">
        <v>1609.1742735902901</v>
      </c>
      <c r="F21" s="13">
        <v>-4.0933542614516899E-2</v>
      </c>
      <c r="G21" s="12">
        <v>26125</v>
      </c>
      <c r="H21" s="13">
        <v>8.2655217798476302E-2</v>
      </c>
      <c r="I21" s="12">
        <v>32041</v>
      </c>
      <c r="J21" s="12">
        <v>19853</v>
      </c>
      <c r="K21" s="12">
        <v>12029</v>
      </c>
      <c r="L21" s="14">
        <v>226412.82762209899</v>
      </c>
      <c r="M21" s="13">
        <v>5.4524273726116901E-2</v>
      </c>
    </row>
    <row r="22" spans="1:13" ht="15" customHeight="1" x14ac:dyDescent="0.25">
      <c r="A22" s="7" t="s">
        <v>33</v>
      </c>
      <c r="B22" s="8">
        <v>334224</v>
      </c>
      <c r="C22" s="9">
        <v>0.14197767784479901</v>
      </c>
      <c r="D22" s="9">
        <v>0.105909262451477</v>
      </c>
      <c r="E22" s="10">
        <v>1538.8936090070699</v>
      </c>
      <c r="F22" s="9">
        <v>-4.3674986442840201E-2</v>
      </c>
      <c r="G22" s="8">
        <v>17105</v>
      </c>
      <c r="H22" s="9">
        <v>5.1178251711427099E-2</v>
      </c>
      <c r="I22" s="8">
        <v>18152</v>
      </c>
      <c r="J22" s="8">
        <v>20539</v>
      </c>
      <c r="K22" s="8">
        <v>9152</v>
      </c>
      <c r="L22" s="10">
        <v>220038.32029924099</v>
      </c>
      <c r="M22" s="9">
        <v>5.6383479195929197E-2</v>
      </c>
    </row>
    <row r="23" spans="1:13" ht="15" customHeight="1" x14ac:dyDescent="0.25">
      <c r="A23" s="11" t="s">
        <v>34</v>
      </c>
      <c r="B23" s="12">
        <v>339471</v>
      </c>
      <c r="C23" s="13">
        <v>0.12155721048337</v>
      </c>
      <c r="D23" s="13">
        <v>9.8247122700256997E-2</v>
      </c>
      <c r="E23" s="14">
        <v>1562.17033329214</v>
      </c>
      <c r="F23" s="13">
        <v>-2.3543070190169199E-2</v>
      </c>
      <c r="G23" s="12">
        <v>15079</v>
      </c>
      <c r="H23" s="13">
        <v>4.4419110910799399E-2</v>
      </c>
      <c r="I23" s="12">
        <v>12726</v>
      </c>
      <c r="J23" s="12">
        <v>20811</v>
      </c>
      <c r="K23" s="12">
        <v>3221</v>
      </c>
      <c r="L23" s="14">
        <v>220310.05427496601</v>
      </c>
      <c r="M23" s="13">
        <v>5.7138234167402602E-2</v>
      </c>
    </row>
    <row r="25" spans="1:13" ht="15" customHeight="1" x14ac:dyDescent="0.25">
      <c r="A25" s="15" t="s">
        <v>35</v>
      </c>
    </row>
    <row r="26" spans="1:13" ht="15" customHeight="1" x14ac:dyDescent="0.25">
      <c r="A26" s="15" t="s">
        <v>36</v>
      </c>
    </row>
    <row r="27" spans="1:13" ht="15" customHeight="1" x14ac:dyDescent="0.25">
      <c r="A27" s="15" t="s">
        <v>37</v>
      </c>
    </row>
  </sheetData>
  <pageMargins left="0.75" right="0.75" top="1" bottom="1" header="0.511811023622047" footer="0.511811023622047"/>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28"/>
  <sheetViews>
    <sheetView zoomScaleNormal="100" workbookViewId="0">
      <selection activeCell="F17" sqref="F17"/>
    </sheetView>
  </sheetViews>
  <sheetFormatPr defaultColWidth="8.7109375" defaultRowHeight="15" x14ac:dyDescent="0.25"/>
  <cols>
    <col min="1" max="1" width="11" customWidth="1"/>
    <col min="2" max="11" width="13" customWidth="1"/>
  </cols>
  <sheetData>
    <row r="1" spans="1:11" ht="15" customHeight="1" x14ac:dyDescent="0.25">
      <c r="A1" s="35" t="s">
        <v>770</v>
      </c>
    </row>
    <row r="2" spans="1:11" ht="15" customHeight="1" x14ac:dyDescent="0.25">
      <c r="B2" s="58" t="s">
        <v>2</v>
      </c>
      <c r="D2" s="58" t="s">
        <v>771</v>
      </c>
      <c r="F2" s="58" t="s">
        <v>772</v>
      </c>
      <c r="H2" s="58" t="s">
        <v>773</v>
      </c>
      <c r="J2" s="58" t="s">
        <v>7</v>
      </c>
    </row>
    <row r="3" spans="1:11" ht="15" customHeight="1" x14ac:dyDescent="0.25">
      <c r="A3" s="6" t="s">
        <v>0</v>
      </c>
      <c r="B3" s="6" t="s">
        <v>639</v>
      </c>
      <c r="C3" s="6" t="s">
        <v>631</v>
      </c>
      <c r="D3" s="6" t="s">
        <v>639</v>
      </c>
      <c r="E3" s="6" t="s">
        <v>631</v>
      </c>
      <c r="F3" s="6" t="s">
        <v>639</v>
      </c>
      <c r="G3" s="6" t="s">
        <v>631</v>
      </c>
      <c r="H3" s="6" t="s">
        <v>639</v>
      </c>
      <c r="I3" s="6" t="s">
        <v>631</v>
      </c>
      <c r="J3" s="6" t="s">
        <v>639</v>
      </c>
      <c r="K3" s="6" t="s">
        <v>631</v>
      </c>
    </row>
    <row r="4" spans="1:11" ht="15" customHeight="1" x14ac:dyDescent="0.25">
      <c r="A4" s="11" t="str">
        <f>'Austin Historical'!A2</f>
        <v>2005</v>
      </c>
      <c r="B4" s="59">
        <f>'Austin Historical'!C2</f>
        <v>7.6808204742190397E-2</v>
      </c>
      <c r="C4" s="59">
        <f>'Boston Historical'!C2</f>
        <v>5.1141388212731398E-2</v>
      </c>
      <c r="D4" s="55">
        <f>'Austin Historical'!E2</f>
        <v>1073.2206491063</v>
      </c>
      <c r="E4" s="55">
        <f>'Boston Historical'!E2</f>
        <v>1872.5346854301299</v>
      </c>
      <c r="F4" s="42">
        <f>'Austin Historical'!I2</f>
        <v>1905</v>
      </c>
      <c r="G4" s="42">
        <f>'Boston Historical'!I2</f>
        <v>3260</v>
      </c>
      <c r="H4" s="42">
        <f>'Austin Historical'!J2</f>
        <v>4373</v>
      </c>
      <c r="I4" s="42">
        <f>'Boston Historical'!J2</f>
        <v>3095</v>
      </c>
      <c r="J4" s="59">
        <f>'Austin Historical'!H2</f>
        <v>3.8707622825048499E-2</v>
      </c>
      <c r="K4" s="59">
        <f>'Boston Historical'!H2</f>
        <v>5.1745561626580901E-2</v>
      </c>
    </row>
    <row r="5" spans="1:11" ht="15" customHeight="1" x14ac:dyDescent="0.25">
      <c r="A5" s="11" t="str">
        <f>'Austin Historical'!A3</f>
        <v>2006</v>
      </c>
      <c r="B5" s="59">
        <f>'Austin Historical'!C3</f>
        <v>6.8957517064967E-2</v>
      </c>
      <c r="C5" s="59">
        <f>'Boston Historical'!C3</f>
        <v>5.3039602868174301E-2</v>
      </c>
      <c r="D5" s="55">
        <f>'Austin Historical'!E3</f>
        <v>1112.78914922389</v>
      </c>
      <c r="E5" s="55">
        <f>'Boston Historical'!E3</f>
        <v>1901.66904801597</v>
      </c>
      <c r="F5" s="42">
        <f>'Austin Historical'!I3</f>
        <v>3354</v>
      </c>
      <c r="G5" s="42">
        <f>'Boston Historical'!I3</f>
        <v>6872</v>
      </c>
      <c r="H5" s="42">
        <f>'Austin Historical'!J3</f>
        <v>4211</v>
      </c>
      <c r="I5" s="42">
        <f>'Boston Historical'!J3</f>
        <v>6177</v>
      </c>
      <c r="J5" s="59">
        <f>'Austin Historical'!H3</f>
        <v>5.2339631707627302E-2</v>
      </c>
      <c r="K5" s="59">
        <f>'Boston Historical'!H3</f>
        <v>3.47478961768031E-2</v>
      </c>
    </row>
    <row r="6" spans="1:11" ht="15" customHeight="1" x14ac:dyDescent="0.25">
      <c r="A6" s="11" t="str">
        <f>'Austin Historical'!A4</f>
        <v>2007</v>
      </c>
      <c r="B6" s="59">
        <f>'Austin Historical'!C4</f>
        <v>6.5716999452100397E-2</v>
      </c>
      <c r="C6" s="59">
        <f>'Boston Historical'!C4</f>
        <v>5.1633173483477998E-2</v>
      </c>
      <c r="D6" s="55">
        <f>'Austin Historical'!E4</f>
        <v>1163.5064881232399</v>
      </c>
      <c r="E6" s="55">
        <f>'Boston Historical'!E4</f>
        <v>1957.4388364594499</v>
      </c>
      <c r="F6" s="42">
        <f>'Austin Historical'!I4</f>
        <v>2669</v>
      </c>
      <c r="G6" s="42">
        <f>'Boston Historical'!I4</f>
        <v>3729</v>
      </c>
      <c r="H6" s="42">
        <f>'Austin Historical'!J4</f>
        <v>2953</v>
      </c>
      <c r="I6" s="42">
        <f>'Boston Historical'!J4</f>
        <v>3793</v>
      </c>
      <c r="J6" s="59">
        <f>'Austin Historical'!H4</f>
        <v>8.6720716846872506E-2</v>
      </c>
      <c r="K6" s="59">
        <f>'Boston Historical'!H4</f>
        <v>3.1678155506079803E-2</v>
      </c>
    </row>
    <row r="7" spans="1:11" ht="15" customHeight="1" x14ac:dyDescent="0.25">
      <c r="A7" s="11" t="str">
        <f>'Austin Historical'!A5</f>
        <v>2008</v>
      </c>
      <c r="B7" s="59">
        <f>'Austin Historical'!C5</f>
        <v>9.1539185960447203E-2</v>
      </c>
      <c r="C7" s="59">
        <f>'Boston Historical'!C5</f>
        <v>5.3582037330322699E-2</v>
      </c>
      <c r="D7" s="55">
        <f>'Austin Historical'!E5</f>
        <v>1172.87559971778</v>
      </c>
      <c r="E7" s="55">
        <f>'Boston Historical'!E5</f>
        <v>1992.10912055428</v>
      </c>
      <c r="F7" s="42">
        <f>'Austin Historical'!I5</f>
        <v>9835</v>
      </c>
      <c r="G7" s="42">
        <f>'Boston Historical'!I5</f>
        <v>4477</v>
      </c>
      <c r="H7" s="42">
        <f>'Austin Historical'!J5</f>
        <v>5209</v>
      </c>
      <c r="I7" s="42">
        <f>'Boston Historical'!J5</f>
        <v>3879</v>
      </c>
      <c r="J7" s="59">
        <f>'Austin Historical'!H5</f>
        <v>3.3683499759774603E-2</v>
      </c>
      <c r="K7" s="59">
        <f>'Boston Historical'!H5</f>
        <v>1.8952044949692898E-2</v>
      </c>
    </row>
    <row r="8" spans="1:11" ht="15" customHeight="1" x14ac:dyDescent="0.25">
      <c r="A8" s="11" t="str">
        <f>'Austin Historical'!A6</f>
        <v>2009</v>
      </c>
      <c r="B8" s="59">
        <f>'Austin Historical'!C6</f>
        <v>9.5991516386719003E-2</v>
      </c>
      <c r="C8" s="59">
        <f>'Boston Historical'!C6</f>
        <v>5.2638248947647702E-2</v>
      </c>
      <c r="D8" s="55">
        <f>'Austin Historical'!E6</f>
        <v>1121.0191174741301</v>
      </c>
      <c r="E8" s="55">
        <f>'Boston Historical'!E6</f>
        <v>1911.1946783552</v>
      </c>
      <c r="F8" s="42">
        <f>'Austin Historical'!I6</f>
        <v>4460</v>
      </c>
      <c r="G8" s="42">
        <f>'Boston Historical'!I6</f>
        <v>2770</v>
      </c>
      <c r="H8" s="42">
        <f>'Austin Historical'!J6</f>
        <v>3346</v>
      </c>
      <c r="I8" s="42">
        <f>'Boston Historical'!J6</f>
        <v>2818</v>
      </c>
      <c r="J8" s="59">
        <f>'Austin Historical'!H6</f>
        <v>1.8513143448467301E-2</v>
      </c>
      <c r="K8" s="59">
        <f>'Boston Historical'!H6</f>
        <v>6.9502047966202097E-3</v>
      </c>
    </row>
    <row r="9" spans="1:11" ht="15" customHeight="1" x14ac:dyDescent="0.25">
      <c r="A9" s="11" t="str">
        <f>'Austin Historical'!A7</f>
        <v>2010</v>
      </c>
      <c r="B9" s="59">
        <f>'Austin Historical'!C7</f>
        <v>7.4764896092633801E-2</v>
      </c>
      <c r="C9" s="59">
        <f>'Boston Historical'!C7</f>
        <v>4.7370777665161699E-2</v>
      </c>
      <c r="D9" s="55">
        <f>'Austin Historical'!E7</f>
        <v>1132.32850129351</v>
      </c>
      <c r="E9" s="55">
        <f>'Boston Historical'!E7</f>
        <v>1948.69266769402</v>
      </c>
      <c r="F9" s="42">
        <f>'Austin Historical'!I7</f>
        <v>1805</v>
      </c>
      <c r="G9" s="42">
        <f>'Boston Historical'!I7</f>
        <v>1265</v>
      </c>
      <c r="H9" s="42">
        <f>'Austin Historical'!J7</f>
        <v>5037</v>
      </c>
      <c r="I9" s="42">
        <f>'Boston Historical'!J7</f>
        <v>2232</v>
      </c>
      <c r="J9" s="59">
        <f>'Austin Historical'!H7</f>
        <v>2.0438338729903201E-2</v>
      </c>
      <c r="K9" s="59">
        <f>'Boston Historical'!H7</f>
        <v>8.4613022113022105E-3</v>
      </c>
    </row>
    <row r="10" spans="1:11" ht="15" customHeight="1" x14ac:dyDescent="0.25">
      <c r="A10" s="11" t="str">
        <f>'Austin Historical'!A8</f>
        <v>2011</v>
      </c>
      <c r="B10" s="59">
        <f>'Austin Historical'!C8</f>
        <v>6.8267662134640403E-2</v>
      </c>
      <c r="C10" s="59">
        <f>'Boston Historical'!C8</f>
        <v>4.5796852667845799E-2</v>
      </c>
      <c r="D10" s="55">
        <f>'Austin Historical'!E8</f>
        <v>1155.89947083725</v>
      </c>
      <c r="E10" s="55">
        <f>'Boston Historical'!E8</f>
        <v>1979.58306327992</v>
      </c>
      <c r="F10" s="42">
        <f>'Austin Historical'!I8</f>
        <v>274</v>
      </c>
      <c r="G10" s="42">
        <f>'Boston Historical'!I8</f>
        <v>272</v>
      </c>
      <c r="H10" s="42">
        <f>'Austin Historical'!J8</f>
        <v>1297</v>
      </c>
      <c r="I10" s="42">
        <f>'Boston Historical'!J8</f>
        <v>568</v>
      </c>
      <c r="J10" s="59">
        <f>'Austin Historical'!H8</f>
        <v>3.2430042164660201E-2</v>
      </c>
      <c r="K10" s="59">
        <f>'Boston Historical'!H8</f>
        <v>2.1238856628772399E-2</v>
      </c>
    </row>
    <row r="11" spans="1:11" ht="15" customHeight="1" x14ac:dyDescent="0.25">
      <c r="A11" s="11" t="str">
        <f>'Austin Historical'!A9</f>
        <v>2012</v>
      </c>
      <c r="B11" s="59">
        <f>'Austin Historical'!C9</f>
        <v>6.3630669079300095E-2</v>
      </c>
      <c r="C11" s="59">
        <f>'Boston Historical'!C9</f>
        <v>4.5818248289443801E-2</v>
      </c>
      <c r="D11" s="55">
        <f>'Austin Historical'!E9</f>
        <v>1192.1320672624599</v>
      </c>
      <c r="E11" s="55">
        <f>'Boston Historical'!E9</f>
        <v>2018.1066118021099</v>
      </c>
      <c r="F11" s="42">
        <f>'Austin Historical'!I9</f>
        <v>3575</v>
      </c>
      <c r="G11" s="42">
        <f>'Boston Historical'!I9</f>
        <v>2409</v>
      </c>
      <c r="H11" s="42">
        <f>'Austin Historical'!J9</f>
        <v>4095</v>
      </c>
      <c r="I11" s="42">
        <f>'Boston Historical'!J9</f>
        <v>2295</v>
      </c>
      <c r="J11" s="59">
        <f>'Austin Historical'!H9</f>
        <v>5.7622946824584499E-2</v>
      </c>
      <c r="K11" s="59">
        <f>'Boston Historical'!H9</f>
        <v>3.4901863755484999E-2</v>
      </c>
    </row>
    <row r="12" spans="1:11" ht="15" customHeight="1" x14ac:dyDescent="0.25">
      <c r="A12" s="11" t="str">
        <f>'Austin Historical'!A10</f>
        <v>2013</v>
      </c>
      <c r="B12" s="59">
        <f>'Austin Historical'!C10</f>
        <v>6.8791462350605806E-2</v>
      </c>
      <c r="C12" s="59">
        <f>'Boston Historical'!C10</f>
        <v>5.0639615158273699E-2</v>
      </c>
      <c r="D12" s="55">
        <f>'Austin Historical'!E10</f>
        <v>1233.1846484007499</v>
      </c>
      <c r="E12" s="55">
        <f>'Boston Historical'!E10</f>
        <v>2071.2780079613199</v>
      </c>
      <c r="F12" s="42">
        <f>'Austin Historical'!I10</f>
        <v>6637</v>
      </c>
      <c r="G12" s="42">
        <f>'Boston Historical'!I10</f>
        <v>4178</v>
      </c>
      <c r="H12" s="42">
        <f>'Austin Historical'!J10</f>
        <v>5334</v>
      </c>
      <c r="I12" s="42">
        <f>'Boston Historical'!J10</f>
        <v>3014</v>
      </c>
      <c r="J12" s="59">
        <f>'Austin Historical'!H10</f>
        <v>6.2468891452395897E-2</v>
      </c>
      <c r="K12" s="59">
        <f>'Boston Historical'!H10</f>
        <v>4.98568383781939E-2</v>
      </c>
    </row>
    <row r="13" spans="1:11" ht="15" customHeight="1" x14ac:dyDescent="0.25">
      <c r="A13" s="11" t="str">
        <f>'Austin Historical'!A11</f>
        <v>2014</v>
      </c>
      <c r="B13" s="59">
        <f>'Austin Historical'!C11</f>
        <v>7.6190798156723305E-2</v>
      </c>
      <c r="C13" s="59">
        <f>'Boston Historical'!C11</f>
        <v>4.9240086859280302E-2</v>
      </c>
      <c r="D13" s="55">
        <f>'Austin Historical'!E11</f>
        <v>1270.2950670272801</v>
      </c>
      <c r="E13" s="55">
        <f>'Boston Historical'!E11</f>
        <v>2129.87859591199</v>
      </c>
      <c r="F13" s="42">
        <f>'Austin Historical'!I11</f>
        <v>8039</v>
      </c>
      <c r="G13" s="42">
        <f>'Boston Historical'!I11</f>
        <v>5249</v>
      </c>
      <c r="H13" s="42">
        <f>'Austin Historical'!J11</f>
        <v>6166</v>
      </c>
      <c r="I13" s="42">
        <f>'Boston Historical'!J11</f>
        <v>5294</v>
      </c>
      <c r="J13" s="59">
        <f>'Austin Historical'!H11</f>
        <v>7.0263740688544393E-2</v>
      </c>
      <c r="K13" s="59">
        <f>'Boston Historical'!H11</f>
        <v>6.0028534520986401E-2</v>
      </c>
    </row>
    <row r="14" spans="1:11" ht="15" customHeight="1" x14ac:dyDescent="0.25">
      <c r="A14" s="11" t="str">
        <f>'Austin Historical'!A12</f>
        <v>2015</v>
      </c>
      <c r="B14" s="59">
        <f>'Austin Historical'!C12</f>
        <v>7.1836440108030794E-2</v>
      </c>
      <c r="C14" s="59">
        <f>'Boston Historical'!C12</f>
        <v>5.7684126118968698E-2</v>
      </c>
      <c r="D14" s="55">
        <f>'Austin Historical'!E12</f>
        <v>1329.9512552916301</v>
      </c>
      <c r="E14" s="55">
        <f>'Boston Historical'!E12</f>
        <v>2219.0367611480901</v>
      </c>
      <c r="F14" s="42">
        <f>'Austin Historical'!I12</f>
        <v>8542</v>
      </c>
      <c r="G14" s="42">
        <f>'Boston Historical'!I12</f>
        <v>9032</v>
      </c>
      <c r="H14" s="42">
        <f>'Austin Historical'!J12</f>
        <v>8709</v>
      </c>
      <c r="I14" s="42">
        <f>'Boston Historical'!J12</f>
        <v>6769</v>
      </c>
      <c r="J14" s="59">
        <f>'Austin Historical'!H12</f>
        <v>5.9577057335311802E-2</v>
      </c>
      <c r="K14" s="59">
        <f>'Boston Historical'!H12</f>
        <v>6.05450346420323E-2</v>
      </c>
    </row>
    <row r="15" spans="1:11" ht="15" customHeight="1" x14ac:dyDescent="0.25">
      <c r="A15" s="11" t="str">
        <f>'Austin Historical'!A13</f>
        <v>2016</v>
      </c>
      <c r="B15" s="59">
        <f>'Austin Historical'!C13</f>
        <v>8.9328009982857698E-2</v>
      </c>
      <c r="C15" s="59">
        <f>'Boston Historical'!C13</f>
        <v>5.1851339736314402E-2</v>
      </c>
      <c r="D15" s="55">
        <f>'Austin Historical'!E13</f>
        <v>1360.68941674506</v>
      </c>
      <c r="E15" s="55">
        <f>'Boston Historical'!E13</f>
        <v>2268.0644184127</v>
      </c>
      <c r="F15" s="42">
        <f>'Austin Historical'!I13</f>
        <v>10986</v>
      </c>
      <c r="G15" s="42">
        <f>'Boston Historical'!I13</f>
        <v>6423</v>
      </c>
      <c r="H15" s="42">
        <f>'Austin Historical'!J13</f>
        <v>6726</v>
      </c>
      <c r="I15" s="42">
        <f>'Boston Historical'!J13</f>
        <v>7364</v>
      </c>
      <c r="J15" s="59">
        <f>'Austin Historical'!H13</f>
        <v>5.7330846021982497E-2</v>
      </c>
      <c r="K15" s="59">
        <f>'Boston Historical'!H13</f>
        <v>6.3658752125173301E-2</v>
      </c>
    </row>
    <row r="16" spans="1:11" ht="15" customHeight="1" x14ac:dyDescent="0.25">
      <c r="A16" s="11" t="str">
        <f>'Austin Historical'!A14</f>
        <v>2017</v>
      </c>
      <c r="B16" s="59">
        <f>'Austin Historical'!C14</f>
        <v>9.9622894440585405E-2</v>
      </c>
      <c r="C16" s="59">
        <f>'Boston Historical'!C14</f>
        <v>5.9263471716980202E-2</v>
      </c>
      <c r="D16" s="55">
        <f>'Austin Historical'!E14</f>
        <v>1386.0168979303901</v>
      </c>
      <c r="E16" s="55">
        <f>'Boston Historical'!E14</f>
        <v>2331.0244816804202</v>
      </c>
      <c r="F16" s="42">
        <f>'Austin Historical'!I14</f>
        <v>10405</v>
      </c>
      <c r="G16" s="42">
        <f>'Boston Historical'!I14</f>
        <v>9095</v>
      </c>
      <c r="H16" s="42">
        <f>'Austin Historical'!J14</f>
        <v>7330</v>
      </c>
      <c r="I16" s="42">
        <f>'Boston Historical'!J14</f>
        <v>6921</v>
      </c>
      <c r="J16" s="59">
        <f>'Austin Historical'!H14</f>
        <v>4.7632278617451902E-2</v>
      </c>
      <c r="K16" s="59">
        <f>'Boston Historical'!H14</f>
        <v>6.7524933410338897E-2</v>
      </c>
    </row>
    <row r="17" spans="1:11" ht="15" customHeight="1" x14ac:dyDescent="0.25">
      <c r="A17" s="11" t="str">
        <f>'Austin Historical'!A15</f>
        <v>2018</v>
      </c>
      <c r="B17" s="59">
        <f>'Austin Historical'!C15</f>
        <v>7.8228988106825395E-2</v>
      </c>
      <c r="C17" s="59">
        <f>'Boston Historical'!C15</f>
        <v>5.26510015902222E-2</v>
      </c>
      <c r="D17" s="55">
        <f>'Austin Historical'!E15</f>
        <v>1431.6017227187201</v>
      </c>
      <c r="E17" s="55">
        <f>'Boston Historical'!E15</f>
        <v>2402.29207242446</v>
      </c>
      <c r="F17" s="42">
        <f>'Austin Historical'!I15</f>
        <v>7009</v>
      </c>
      <c r="G17" s="42">
        <f>'Boston Historical'!I15</f>
        <v>8206</v>
      </c>
      <c r="H17" s="42">
        <f>'Austin Historical'!J15</f>
        <v>10942</v>
      </c>
      <c r="I17" s="42">
        <f>'Boston Historical'!J15</f>
        <v>9330</v>
      </c>
      <c r="J17" s="59">
        <f>'Austin Historical'!H15</f>
        <v>6.2487833365777699E-2</v>
      </c>
      <c r="K17" s="59">
        <f>'Boston Historical'!H15</f>
        <v>8.4208905021979502E-2</v>
      </c>
    </row>
    <row r="18" spans="1:11" ht="15" customHeight="1" x14ac:dyDescent="0.25">
      <c r="A18" s="11" t="str">
        <f>'Austin Historical'!A16</f>
        <v>2019</v>
      </c>
      <c r="B18" s="59">
        <f>'Austin Historical'!C16</f>
        <v>8.1197108307744098E-2</v>
      </c>
      <c r="C18" s="59">
        <f>'Boston Historical'!C16</f>
        <v>5.41272083796095E-2</v>
      </c>
      <c r="D18" s="55">
        <f>'Austin Historical'!E16</f>
        <v>1477.29103363123</v>
      </c>
      <c r="E18" s="55">
        <f>'Boston Historical'!E16</f>
        <v>2474.22023753858</v>
      </c>
      <c r="F18" s="42">
        <f>'Austin Historical'!I16</f>
        <v>9927</v>
      </c>
      <c r="G18" s="42">
        <f>'Boston Historical'!I16</f>
        <v>8290</v>
      </c>
      <c r="H18" s="42">
        <f>'Austin Historical'!J16</f>
        <v>8481</v>
      </c>
      <c r="I18" s="42">
        <f>'Boston Historical'!J16</f>
        <v>7509</v>
      </c>
      <c r="J18" s="59">
        <f>'Austin Historical'!H16</f>
        <v>9.0486128650617503E-2</v>
      </c>
      <c r="K18" s="59">
        <f>'Boston Historical'!H16</f>
        <v>8.12871709440917E-2</v>
      </c>
    </row>
    <row r="19" spans="1:11" ht="15" customHeight="1" x14ac:dyDescent="0.25">
      <c r="A19" s="11" t="str">
        <f>'Austin Historical'!A17</f>
        <v>2020</v>
      </c>
      <c r="B19" s="59">
        <f>'Austin Historical'!C17</f>
        <v>0.104864630277701</v>
      </c>
      <c r="C19" s="59">
        <f>'Boston Historical'!C17</f>
        <v>8.0216155809020195E-2</v>
      </c>
      <c r="D19" s="55">
        <f>'Austin Historical'!E17</f>
        <v>1485.3693669038501</v>
      </c>
      <c r="E19" s="55">
        <f>'Boston Historical'!E17</f>
        <v>2431.0009277834502</v>
      </c>
      <c r="F19" s="42">
        <f>'Austin Historical'!I17</f>
        <v>12633</v>
      </c>
      <c r="G19" s="42">
        <f>'Boston Historical'!I17</f>
        <v>11869</v>
      </c>
      <c r="H19" s="42">
        <f>'Austin Historical'!J17</f>
        <v>5972</v>
      </c>
      <c r="I19" s="42">
        <f>'Boston Historical'!J17</f>
        <v>4491</v>
      </c>
      <c r="J19" s="59">
        <f>'Austin Historical'!H17</f>
        <v>8.5618134058427095E-2</v>
      </c>
      <c r="K19" s="59">
        <f>'Boston Historical'!H17</f>
        <v>5.15713506160125E-2</v>
      </c>
    </row>
    <row r="20" spans="1:11" ht="15" customHeight="1" x14ac:dyDescent="0.25">
      <c r="A20" s="11" t="str">
        <f>'Austin Historical'!A18</f>
        <v>2021</v>
      </c>
      <c r="B20" s="59">
        <f>'Austin Historical'!C18</f>
        <v>6.4128867741728907E-2</v>
      </c>
      <c r="C20" s="59">
        <f>'Boston Historical'!C18</f>
        <v>4.4383977239698599E-2</v>
      </c>
      <c r="D20" s="55">
        <f>'Austin Historical'!E18</f>
        <v>1684.5871250242801</v>
      </c>
      <c r="E20" s="55">
        <f>'Boston Historical'!E18</f>
        <v>2625.8692069486101</v>
      </c>
      <c r="F20" s="42">
        <f>'Austin Historical'!I18</f>
        <v>11470</v>
      </c>
      <c r="G20" s="42">
        <f>'Boston Historical'!I18</f>
        <v>8146</v>
      </c>
      <c r="H20" s="42">
        <f>'Austin Historical'!J18</f>
        <v>20445</v>
      </c>
      <c r="I20" s="42">
        <f>'Boston Historical'!J18</f>
        <v>17179</v>
      </c>
      <c r="J20" s="59">
        <f>'Austin Historical'!H18</f>
        <v>0.11875460397783701</v>
      </c>
      <c r="K20" s="59">
        <f>'Boston Historical'!H18</f>
        <v>5.0956149764502502E-2</v>
      </c>
    </row>
    <row r="21" spans="1:11" ht="15" customHeight="1" x14ac:dyDescent="0.25">
      <c r="A21" s="11" t="str">
        <f>'Austin Historical'!A19</f>
        <v>2022</v>
      </c>
      <c r="B21" s="59">
        <f>'Austin Historical'!C19</f>
        <v>9.3014040287278998E-2</v>
      </c>
      <c r="C21" s="59">
        <f>'Boston Historical'!C19</f>
        <v>4.97061221374046E-2</v>
      </c>
      <c r="D21" s="55">
        <f>'Austin Historical'!E19</f>
        <v>1735.6665107026599</v>
      </c>
      <c r="E21" s="55">
        <f>'Boston Historical'!E19</f>
        <v>2748.4715215241699</v>
      </c>
      <c r="F21" s="42">
        <f>'Austin Historical'!I19</f>
        <v>14071</v>
      </c>
      <c r="G21" s="42">
        <f>'Boston Historical'!I19</f>
        <v>6738</v>
      </c>
      <c r="H21" s="42">
        <f>'Austin Historical'!J19</f>
        <v>5543</v>
      </c>
      <c r="I21" s="42">
        <f>'Boston Historical'!J19</f>
        <v>4998</v>
      </c>
      <c r="J21" s="59">
        <f>'Austin Historical'!H19</f>
        <v>0.175865532205188</v>
      </c>
      <c r="K21" s="59">
        <f>'Boston Historical'!H19</f>
        <v>5.9119030482795702E-2</v>
      </c>
    </row>
    <row r="22" spans="1:11" ht="15" customHeight="1" x14ac:dyDescent="0.25">
      <c r="A22" s="11" t="str">
        <f>'Austin Historical'!A20</f>
        <v>2023</v>
      </c>
      <c r="B22" s="59">
        <f>'Austin Historical'!C20</f>
        <v>0.132556961035943</v>
      </c>
      <c r="C22" s="59">
        <f>'Boston Historical'!C20</f>
        <v>5.4888889789131798E-2</v>
      </c>
      <c r="D22" s="55">
        <f>'Austin Historical'!E20</f>
        <v>1677.8548151679399</v>
      </c>
      <c r="E22" s="55">
        <f>'Boston Historical'!E20</f>
        <v>2820.6793694327898</v>
      </c>
      <c r="F22" s="42">
        <f>'Austin Historical'!I20</f>
        <v>20176</v>
      </c>
      <c r="G22" s="42">
        <f>'Boston Historical'!I20</f>
        <v>8774</v>
      </c>
      <c r="H22" s="42">
        <f>'Austin Historical'!J20</f>
        <v>7063</v>
      </c>
      <c r="I22" s="42">
        <f>'Boston Historical'!J20</f>
        <v>6903</v>
      </c>
      <c r="J22" s="59">
        <f>'Austin Historical'!H20</f>
        <v>0.162573803563696</v>
      </c>
      <c r="K22" s="59">
        <f>'Boston Historical'!H20</f>
        <v>4.9640693250669297E-2</v>
      </c>
    </row>
    <row r="23" spans="1:11" ht="15" customHeight="1" x14ac:dyDescent="0.25">
      <c r="A23" s="11" t="str">
        <f>'Austin Historical'!A21</f>
        <v>2024</v>
      </c>
      <c r="B23" s="59">
        <f>'Austin Historical'!C21</f>
        <v>0.15768025766281099</v>
      </c>
      <c r="C23" s="59">
        <f>'Boston Historical'!C21</f>
        <v>5.6826935985339798E-2</v>
      </c>
      <c r="D23" s="55">
        <f>'Austin Historical'!E21</f>
        <v>1609.1742735902901</v>
      </c>
      <c r="E23" s="55">
        <f>'Boston Historical'!E21</f>
        <v>2890.4899266318598</v>
      </c>
      <c r="F23" s="42">
        <f>'Austin Historical'!I21</f>
        <v>32041</v>
      </c>
      <c r="G23" s="42">
        <f>'Boston Historical'!I21</f>
        <v>7528</v>
      </c>
      <c r="H23" s="42">
        <f>'Austin Historical'!J21</f>
        <v>19853</v>
      </c>
      <c r="I23" s="42">
        <f>'Boston Historical'!J21</f>
        <v>6568</v>
      </c>
      <c r="J23" s="59">
        <f>'Austin Historical'!H21</f>
        <v>8.2655217798476302E-2</v>
      </c>
      <c r="K23" s="59">
        <f>'Boston Historical'!H21</f>
        <v>5.73113984516554E-2</v>
      </c>
    </row>
    <row r="24" spans="1:11" ht="15" customHeight="1" x14ac:dyDescent="0.25">
      <c r="A24" s="11" t="str">
        <f>'Austin Historical'!A22</f>
        <v>2025</v>
      </c>
      <c r="B24" s="59">
        <f>'Austin Historical'!C22</f>
        <v>0.14197767784479901</v>
      </c>
      <c r="C24" s="59">
        <f>'Boston Historical'!C22</f>
        <v>6.5398189511330904E-2</v>
      </c>
      <c r="D24" s="55">
        <f>'Austin Historical'!E22</f>
        <v>1538.8936090070699</v>
      </c>
      <c r="E24" s="55">
        <f>'Boston Historical'!E22</f>
        <v>2907.1152038478599</v>
      </c>
      <c r="F24" s="42">
        <f>'Austin Historical'!I22</f>
        <v>18152</v>
      </c>
      <c r="G24" s="42">
        <f>'Boston Historical'!I22</f>
        <v>9456</v>
      </c>
      <c r="H24" s="42">
        <f>'Austin Historical'!J22</f>
        <v>20539</v>
      </c>
      <c r="I24" s="42">
        <f>'Boston Historical'!J22</f>
        <v>6372</v>
      </c>
      <c r="J24" s="59">
        <f>'Austin Historical'!H22</f>
        <v>5.1178251711427099E-2</v>
      </c>
      <c r="K24" s="59">
        <f>'Boston Historical'!H22</f>
        <v>4.7297117634545797E-2</v>
      </c>
    </row>
    <row r="25" spans="1:11" ht="15" customHeight="1" x14ac:dyDescent="0.25">
      <c r="A25" s="11" t="str">
        <f>'Austin Historical'!A23</f>
        <v>2026 YTD</v>
      </c>
      <c r="B25" s="59">
        <f>'Austin Historical'!C23</f>
        <v>0.12155721048337</v>
      </c>
      <c r="C25" s="59">
        <f>'Boston Historical'!C23</f>
        <v>5.7313590483531997E-2</v>
      </c>
      <c r="D25" s="55">
        <f>'Austin Historical'!E23</f>
        <v>1562.17033329214</v>
      </c>
      <c r="E25" s="55">
        <f>'Boston Historical'!E23</f>
        <v>3015.6874142919301</v>
      </c>
      <c r="F25" s="42">
        <f>'Austin Historical'!I23</f>
        <v>12726</v>
      </c>
      <c r="G25" s="42">
        <f>'Boston Historical'!I23</f>
        <v>7683</v>
      </c>
      <c r="H25" s="42">
        <f>'Austin Historical'!J23</f>
        <v>20811</v>
      </c>
      <c r="I25" s="42">
        <f>'Boston Historical'!J23</f>
        <v>8855</v>
      </c>
      <c r="J25" s="59">
        <f>'Austin Historical'!H23</f>
        <v>4.4419110910799399E-2</v>
      </c>
      <c r="K25" s="59">
        <f>'Boston Historical'!H23</f>
        <v>4.9528270809450402E-2</v>
      </c>
    </row>
    <row r="27" spans="1:11" ht="15" customHeight="1" x14ac:dyDescent="0.25">
      <c r="A27" s="15" t="s">
        <v>774</v>
      </c>
    </row>
    <row r="28" spans="1:11" ht="15" customHeight="1" x14ac:dyDescent="0.25">
      <c r="A28" s="15" t="s">
        <v>775</v>
      </c>
    </row>
  </sheetData>
  <pageMargins left="0.75" right="0.75" top="1" bottom="1" header="0.511811023622047" footer="0.511811023622047"/>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9"/>
  <sheetViews>
    <sheetView zoomScaleNormal="100" workbookViewId="0">
      <pane ySplit="5" topLeftCell="A6" activePane="bottomLeft" state="frozen"/>
      <selection pane="bottomLeft"/>
    </sheetView>
  </sheetViews>
  <sheetFormatPr defaultColWidth="8.7109375" defaultRowHeight="15" x14ac:dyDescent="0.25"/>
  <cols>
    <col min="1" max="1" width="26" customWidth="1"/>
    <col min="2" max="3" width="12" customWidth="1"/>
    <col min="4" max="4" width="13" customWidth="1"/>
    <col min="5" max="5" width="15" customWidth="1"/>
    <col min="6" max="6" width="12" customWidth="1"/>
    <col min="7" max="7" width="13" customWidth="1"/>
    <col min="8" max="8" width="14" customWidth="1"/>
    <col min="9" max="9" width="13" customWidth="1"/>
    <col min="10" max="12" width="14" customWidth="1"/>
    <col min="13" max="13" width="12" customWidth="1"/>
    <col min="14" max="14" width="13" customWidth="1"/>
    <col min="15" max="15" width="12" customWidth="1"/>
  </cols>
  <sheetData>
    <row r="1" spans="1:15" ht="17.25" customHeight="1" x14ac:dyDescent="0.25">
      <c r="A1" s="16" t="s">
        <v>92</v>
      </c>
    </row>
    <row r="2" spans="1:15" ht="15" customHeight="1" x14ac:dyDescent="0.25">
      <c r="A2" s="17" t="s">
        <v>93</v>
      </c>
      <c r="B2" s="17" t="s">
        <v>94</v>
      </c>
      <c r="C2" s="17" t="s">
        <v>95</v>
      </c>
      <c r="D2" s="17" t="s">
        <v>96</v>
      </c>
      <c r="E2" s="17" t="s">
        <v>97</v>
      </c>
      <c r="F2" s="17" t="s">
        <v>98</v>
      </c>
      <c r="G2" s="17" t="s">
        <v>99</v>
      </c>
    </row>
    <row r="3" spans="1:15" ht="15" customHeight="1" x14ac:dyDescent="0.25">
      <c r="A3" s="18" t="s">
        <v>1</v>
      </c>
      <c r="B3" s="18" t="s">
        <v>6</v>
      </c>
      <c r="C3" s="18" t="s">
        <v>9</v>
      </c>
      <c r="D3" s="18" t="s">
        <v>2</v>
      </c>
      <c r="E3" s="18" t="s">
        <v>4</v>
      </c>
      <c r="F3" s="18" t="s">
        <v>11</v>
      </c>
      <c r="G3" s="18" t="s">
        <v>12</v>
      </c>
    </row>
    <row r="5" spans="1:15" ht="15" customHeight="1" x14ac:dyDescent="0.25">
      <c r="A5" s="19" t="s">
        <v>46</v>
      </c>
      <c r="B5" s="19" t="s">
        <v>47</v>
      </c>
      <c r="C5" s="19" t="s">
        <v>2</v>
      </c>
      <c r="D5" s="19" t="s">
        <v>3</v>
      </c>
      <c r="E5" s="19" t="s">
        <v>4</v>
      </c>
      <c r="F5" s="19" t="s">
        <v>5</v>
      </c>
      <c r="G5" s="19" t="s">
        <v>1</v>
      </c>
      <c r="H5" s="19" t="s">
        <v>48</v>
      </c>
      <c r="I5" s="19" t="s">
        <v>6</v>
      </c>
      <c r="J5" s="19" t="s">
        <v>7</v>
      </c>
      <c r="K5" s="19" t="s">
        <v>49</v>
      </c>
      <c r="L5" s="19" t="s">
        <v>11</v>
      </c>
      <c r="M5" s="19" t="s">
        <v>50</v>
      </c>
      <c r="N5" s="19" t="s">
        <v>51</v>
      </c>
      <c r="O5" s="19" t="s">
        <v>12</v>
      </c>
    </row>
    <row r="6" spans="1:15" ht="15" customHeight="1" x14ac:dyDescent="0.25">
      <c r="A6" s="20" t="s">
        <v>100</v>
      </c>
      <c r="B6" s="21">
        <v>8500000000</v>
      </c>
      <c r="C6" s="22">
        <v>5.8000000000000003E-2</v>
      </c>
      <c r="D6" s="22">
        <v>4.8000000000000001E-2</v>
      </c>
      <c r="E6" s="23">
        <v>3041</v>
      </c>
      <c r="F6" s="22">
        <v>-2E-3</v>
      </c>
      <c r="G6" s="24">
        <v>12698</v>
      </c>
      <c r="H6" s="24">
        <v>300</v>
      </c>
      <c r="I6" s="24">
        <v>834</v>
      </c>
      <c r="J6" s="22">
        <v>6.6000000000000003E-2</v>
      </c>
      <c r="K6" s="24">
        <v>563</v>
      </c>
      <c r="L6" s="23">
        <v>625000</v>
      </c>
      <c r="M6" s="21">
        <v>145000000</v>
      </c>
      <c r="N6" s="22">
        <v>2.09</v>
      </c>
      <c r="O6" s="22">
        <v>4.8000000000000001E-2</v>
      </c>
    </row>
    <row r="7" spans="1:15" ht="15" customHeight="1" x14ac:dyDescent="0.25">
      <c r="A7" s="20" t="s">
        <v>101</v>
      </c>
      <c r="B7" s="21">
        <v>8300000000</v>
      </c>
      <c r="C7" s="22">
        <v>0.03</v>
      </c>
      <c r="D7" s="22">
        <v>0.03</v>
      </c>
      <c r="E7" s="23">
        <v>4248</v>
      </c>
      <c r="F7" s="22">
        <v>4.3999999999999997E-2</v>
      </c>
      <c r="G7" s="24">
        <v>12291</v>
      </c>
      <c r="H7" s="24">
        <v>0</v>
      </c>
      <c r="I7" s="24">
        <v>156</v>
      </c>
      <c r="J7" s="22">
        <v>1.2999999999999999E-2</v>
      </c>
      <c r="K7" s="24">
        <v>53</v>
      </c>
      <c r="L7" s="23">
        <v>665000</v>
      </c>
      <c r="M7" s="21">
        <v>348000000</v>
      </c>
      <c r="N7" s="22">
        <v>1.07</v>
      </c>
      <c r="O7" s="22">
        <v>4.8000000000000001E-2</v>
      </c>
    </row>
    <row r="8" spans="1:15" ht="15" customHeight="1" x14ac:dyDescent="0.25">
      <c r="A8" s="20" t="s">
        <v>102</v>
      </c>
      <c r="B8" s="21">
        <v>7600000000</v>
      </c>
      <c r="C8" s="22">
        <v>2.7E-2</v>
      </c>
      <c r="D8" s="22">
        <v>2.7E-2</v>
      </c>
      <c r="E8" s="23">
        <v>3717</v>
      </c>
      <c r="F8" s="22">
        <v>0.02</v>
      </c>
      <c r="G8" s="24">
        <v>11966</v>
      </c>
      <c r="H8" s="24">
        <v>0</v>
      </c>
      <c r="I8" s="24">
        <v>432</v>
      </c>
      <c r="J8" s="22">
        <v>3.5999999999999997E-2</v>
      </c>
      <c r="K8" s="24">
        <v>257</v>
      </c>
      <c r="L8" s="23">
        <v>611000</v>
      </c>
      <c r="M8" s="21">
        <v>84600000</v>
      </c>
      <c r="N8" s="22">
        <v>-0.71</v>
      </c>
      <c r="O8" s="22">
        <v>4.8000000000000001E-2</v>
      </c>
    </row>
    <row r="9" spans="1:15" ht="15" customHeight="1" x14ac:dyDescent="0.25">
      <c r="A9" s="20" t="s">
        <v>103</v>
      </c>
      <c r="B9" s="21">
        <v>7500000000</v>
      </c>
      <c r="C9" s="22">
        <v>2.5999999999999999E-2</v>
      </c>
      <c r="D9" s="22">
        <v>2.5999999999999999E-2</v>
      </c>
      <c r="E9" s="23">
        <v>4324</v>
      </c>
      <c r="F9" s="22">
        <v>5.0999999999999997E-2</v>
      </c>
      <c r="G9" s="24">
        <v>11238</v>
      </c>
      <c r="H9" s="24">
        <v>0</v>
      </c>
      <c r="I9" s="24">
        <v>68</v>
      </c>
      <c r="J9" s="22">
        <v>6.0000000000000001E-3</v>
      </c>
      <c r="K9" s="24">
        <v>46</v>
      </c>
      <c r="L9" s="23">
        <v>663000</v>
      </c>
      <c r="M9" s="21">
        <v>31200000</v>
      </c>
      <c r="N9" s="22">
        <v>-0.35299999999999998</v>
      </c>
      <c r="O9" s="22">
        <v>4.7E-2</v>
      </c>
    </row>
    <row r="10" spans="1:15" ht="15" customHeight="1" x14ac:dyDescent="0.25">
      <c r="A10" s="20" t="s">
        <v>104</v>
      </c>
      <c r="B10" s="21">
        <v>6800000000</v>
      </c>
      <c r="C10" s="22">
        <v>3.4000000000000002E-2</v>
      </c>
      <c r="D10" s="22">
        <v>3.3000000000000002E-2</v>
      </c>
      <c r="E10" s="23">
        <v>4697</v>
      </c>
      <c r="F10" s="22">
        <v>5.8999999999999997E-2</v>
      </c>
      <c r="G10" s="24">
        <v>7174</v>
      </c>
      <c r="H10" s="24">
        <v>19</v>
      </c>
      <c r="I10" s="24">
        <v>1059</v>
      </c>
      <c r="J10" s="22">
        <v>0.14799999999999999</v>
      </c>
      <c r="K10" s="24">
        <v>32</v>
      </c>
      <c r="L10" s="23">
        <v>831000</v>
      </c>
      <c r="M10" s="21">
        <v>35100000</v>
      </c>
      <c r="N10" s="22">
        <v>0.23100000000000001</v>
      </c>
      <c r="O10" s="22">
        <v>4.7E-2</v>
      </c>
    </row>
    <row r="11" spans="1:15" ht="15" customHeight="1" x14ac:dyDescent="0.25">
      <c r="A11" s="20" t="s">
        <v>105</v>
      </c>
      <c r="B11" s="21">
        <v>6800000000</v>
      </c>
      <c r="C11" s="22">
        <v>7.6999999999999999E-2</v>
      </c>
      <c r="D11" s="22">
        <v>4.9000000000000002E-2</v>
      </c>
      <c r="E11" s="23">
        <v>2631</v>
      </c>
      <c r="F11" s="22">
        <v>8.9999999999999993E-3</v>
      </c>
      <c r="G11" s="24">
        <v>15330</v>
      </c>
      <c r="H11" s="24">
        <v>683</v>
      </c>
      <c r="I11" s="24">
        <v>24</v>
      </c>
      <c r="J11" s="22">
        <v>2E-3</v>
      </c>
      <c r="K11" s="24">
        <v>855</v>
      </c>
      <c r="L11" s="23">
        <v>442000</v>
      </c>
      <c r="M11" s="21">
        <v>56500000</v>
      </c>
      <c r="N11" s="22">
        <v>-0.83499999999999996</v>
      </c>
      <c r="O11" s="22">
        <v>5.2999999999999999E-2</v>
      </c>
    </row>
    <row r="12" spans="1:15" ht="15" customHeight="1" x14ac:dyDescent="0.25">
      <c r="A12" s="20" t="s">
        <v>106</v>
      </c>
      <c r="B12" s="21">
        <v>6600000000</v>
      </c>
      <c r="C12" s="22">
        <v>9.6000000000000002E-2</v>
      </c>
      <c r="D12" s="22">
        <v>7.6999999999999999E-2</v>
      </c>
      <c r="E12" s="23">
        <v>2889</v>
      </c>
      <c r="F12" s="22">
        <v>2.5000000000000001E-2</v>
      </c>
      <c r="G12" s="24">
        <v>14357</v>
      </c>
      <c r="H12" s="24">
        <v>151</v>
      </c>
      <c r="I12" s="24">
        <v>798</v>
      </c>
      <c r="J12" s="22">
        <v>5.6000000000000001E-2</v>
      </c>
      <c r="K12" s="24">
        <v>612</v>
      </c>
      <c r="L12" s="23">
        <v>436000</v>
      </c>
      <c r="M12" s="21">
        <v>56700000</v>
      </c>
      <c r="N12" s="22">
        <v>-0.89900000000000002</v>
      </c>
      <c r="O12" s="22">
        <v>5.1999999999999998E-2</v>
      </c>
    </row>
    <row r="13" spans="1:15" ht="15" customHeight="1" x14ac:dyDescent="0.25">
      <c r="A13" s="20" t="s">
        <v>107</v>
      </c>
      <c r="B13" s="21">
        <v>6300000000</v>
      </c>
      <c r="C13" s="22">
        <v>4.5999999999999999E-2</v>
      </c>
      <c r="D13" s="22">
        <v>4.4999999999999998E-2</v>
      </c>
      <c r="E13" s="23">
        <v>3978</v>
      </c>
      <c r="F13" s="22">
        <v>3.7999999999999999E-2</v>
      </c>
      <c r="G13" s="24">
        <v>10972</v>
      </c>
      <c r="H13" s="24">
        <v>50</v>
      </c>
      <c r="I13" s="24">
        <v>439</v>
      </c>
      <c r="J13" s="22">
        <v>0.04</v>
      </c>
      <c r="K13" s="24">
        <v>98</v>
      </c>
      <c r="L13" s="23">
        <v>555000</v>
      </c>
      <c r="M13" s="21">
        <v>486000000</v>
      </c>
      <c r="N13" s="22">
        <v>8.2899999999999991</v>
      </c>
      <c r="O13" s="22">
        <v>0.05</v>
      </c>
    </row>
    <row r="14" spans="1:15" ht="15" customHeight="1" x14ac:dyDescent="0.25">
      <c r="A14" s="20" t="s">
        <v>108</v>
      </c>
      <c r="B14" s="21">
        <v>6200000000</v>
      </c>
      <c r="C14" s="22">
        <v>7.0999999999999994E-2</v>
      </c>
      <c r="D14" s="22">
        <v>7.0999999999999994E-2</v>
      </c>
      <c r="E14" s="23">
        <v>3599</v>
      </c>
      <c r="F14" s="22">
        <v>3.5000000000000003E-2</v>
      </c>
      <c r="G14" s="24">
        <v>11833</v>
      </c>
      <c r="H14" s="24">
        <v>40</v>
      </c>
      <c r="I14" s="24">
        <v>458</v>
      </c>
      <c r="J14" s="22">
        <v>3.9E-2</v>
      </c>
      <c r="K14" s="24">
        <v>74</v>
      </c>
      <c r="L14" s="23">
        <v>501000</v>
      </c>
      <c r="M14" s="21">
        <v>265000000</v>
      </c>
      <c r="N14" s="22">
        <v>0.85799999999999998</v>
      </c>
      <c r="O14" s="22">
        <v>5.0999999999999997E-2</v>
      </c>
    </row>
    <row r="15" spans="1:15" ht="15" customHeight="1" x14ac:dyDescent="0.25">
      <c r="A15" s="20" t="s">
        <v>109</v>
      </c>
      <c r="B15" s="21">
        <v>6000000000</v>
      </c>
      <c r="C15" s="22">
        <v>3.4000000000000002E-2</v>
      </c>
      <c r="D15" s="22">
        <v>3.4000000000000002E-2</v>
      </c>
      <c r="E15" s="23">
        <v>3512</v>
      </c>
      <c r="F15" s="22">
        <v>3.9E-2</v>
      </c>
      <c r="G15" s="24">
        <v>7720</v>
      </c>
      <c r="H15" s="24">
        <v>636</v>
      </c>
      <c r="I15" s="24">
        <v>2996</v>
      </c>
      <c r="J15" s="22">
        <v>0.38800000000000001</v>
      </c>
      <c r="K15" s="24">
        <v>734</v>
      </c>
      <c r="L15" s="23">
        <v>563000</v>
      </c>
      <c r="M15" s="21">
        <v>4900000</v>
      </c>
      <c r="N15" s="22">
        <v>-0.76600000000000001</v>
      </c>
      <c r="O15" s="22">
        <v>4.8000000000000001E-2</v>
      </c>
    </row>
    <row r="16" spans="1:15" ht="15" customHeight="1" x14ac:dyDescent="0.25">
      <c r="A16" s="20" t="s">
        <v>110</v>
      </c>
      <c r="B16" s="21">
        <v>5900000000</v>
      </c>
      <c r="C16" s="22">
        <v>6.2E-2</v>
      </c>
      <c r="D16" s="22">
        <v>4.4999999999999998E-2</v>
      </c>
      <c r="E16" s="23">
        <v>2810</v>
      </c>
      <c r="F16" s="22">
        <v>8.0000000000000002E-3</v>
      </c>
      <c r="G16" s="24">
        <v>15311</v>
      </c>
      <c r="H16" s="24">
        <v>453</v>
      </c>
      <c r="I16" s="24">
        <v>460</v>
      </c>
      <c r="J16" s="22">
        <v>0.03</v>
      </c>
      <c r="K16" s="24">
        <v>454</v>
      </c>
      <c r="L16" s="23">
        <v>372000</v>
      </c>
      <c r="M16" s="21">
        <v>284000000</v>
      </c>
      <c r="N16" s="22">
        <v>-0.12</v>
      </c>
      <c r="O16" s="22">
        <v>5.1999999999999998E-2</v>
      </c>
    </row>
    <row r="17" spans="1:15" ht="15" customHeight="1" x14ac:dyDescent="0.25">
      <c r="A17" s="20" t="s">
        <v>111</v>
      </c>
      <c r="B17" s="21">
        <v>5500000000</v>
      </c>
      <c r="C17" s="22">
        <v>9.7000000000000003E-2</v>
      </c>
      <c r="D17" s="22">
        <v>7.5999999999999998E-2</v>
      </c>
      <c r="E17" s="23">
        <v>2900</v>
      </c>
      <c r="F17" s="22">
        <v>3.0000000000000001E-3</v>
      </c>
      <c r="G17" s="24">
        <v>9092</v>
      </c>
      <c r="H17" s="24">
        <v>223</v>
      </c>
      <c r="I17" s="24">
        <v>342</v>
      </c>
      <c r="J17" s="22">
        <v>3.7999999999999999E-2</v>
      </c>
      <c r="K17" s="24">
        <v>154</v>
      </c>
      <c r="L17" s="23">
        <v>587000</v>
      </c>
      <c r="M17" s="21">
        <v>115000000</v>
      </c>
      <c r="N17" s="22">
        <v>0.64500000000000002</v>
      </c>
      <c r="O17" s="22">
        <v>5.0999999999999997E-2</v>
      </c>
    </row>
    <row r="18" spans="1:15" ht="15" customHeight="1" x14ac:dyDescent="0.25">
      <c r="A18" s="20" t="s">
        <v>112</v>
      </c>
      <c r="B18" s="21">
        <v>5500000000</v>
      </c>
      <c r="C18" s="22">
        <v>5.1999999999999998E-2</v>
      </c>
      <c r="D18" s="22">
        <v>4.2000000000000003E-2</v>
      </c>
      <c r="E18" s="23">
        <v>2707</v>
      </c>
      <c r="F18" s="22">
        <v>7.0000000000000001E-3</v>
      </c>
      <c r="G18" s="24">
        <v>13872</v>
      </c>
      <c r="H18" s="24">
        <v>288</v>
      </c>
      <c r="I18" s="24">
        <v>686</v>
      </c>
      <c r="J18" s="22">
        <v>4.9000000000000002E-2</v>
      </c>
      <c r="K18" s="24">
        <v>230</v>
      </c>
      <c r="L18" s="23">
        <v>380000</v>
      </c>
      <c r="M18" s="21">
        <v>292000000</v>
      </c>
      <c r="N18" s="22">
        <v>1.5</v>
      </c>
      <c r="O18" s="22">
        <v>5.1999999999999998E-2</v>
      </c>
    </row>
    <row r="19" spans="1:15" ht="15" customHeight="1" x14ac:dyDescent="0.25">
      <c r="A19" s="20" t="s">
        <v>113</v>
      </c>
      <c r="B19" s="21">
        <v>5400000000</v>
      </c>
      <c r="C19" s="22">
        <v>3.5000000000000003E-2</v>
      </c>
      <c r="D19" s="22">
        <v>3.1E-2</v>
      </c>
      <c r="E19" s="23">
        <v>2597</v>
      </c>
      <c r="F19" s="22">
        <v>1.7999999999999999E-2</v>
      </c>
      <c r="G19" s="24">
        <v>15524</v>
      </c>
      <c r="H19" s="24">
        <v>119</v>
      </c>
      <c r="I19" s="24">
        <v>72</v>
      </c>
      <c r="J19" s="22">
        <v>5.0000000000000001E-3</v>
      </c>
      <c r="K19" s="24">
        <v>408</v>
      </c>
      <c r="L19" s="23">
        <v>343000</v>
      </c>
      <c r="M19" s="21">
        <v>54100000</v>
      </c>
      <c r="N19" s="22">
        <v>-0.81100000000000005</v>
      </c>
      <c r="O19" s="22">
        <v>5.5E-2</v>
      </c>
    </row>
    <row r="20" spans="1:15" ht="15" customHeight="1" x14ac:dyDescent="0.25">
      <c r="A20" s="20" t="s">
        <v>114</v>
      </c>
      <c r="B20" s="21">
        <v>4700000000</v>
      </c>
      <c r="C20" s="22">
        <v>5.6000000000000001E-2</v>
      </c>
      <c r="D20" s="22">
        <v>4.5999999999999999E-2</v>
      </c>
      <c r="E20" s="23">
        <v>2760</v>
      </c>
      <c r="F20" s="22">
        <v>1.4E-2</v>
      </c>
      <c r="G20" s="24">
        <v>12195</v>
      </c>
      <c r="H20" s="24">
        <v>297</v>
      </c>
      <c r="I20" s="24">
        <v>208</v>
      </c>
      <c r="J20" s="22">
        <v>1.7000000000000001E-2</v>
      </c>
      <c r="K20" s="24">
        <v>233</v>
      </c>
      <c r="L20" s="23">
        <v>380000</v>
      </c>
      <c r="M20" s="21">
        <v>41400000</v>
      </c>
      <c r="N20" s="22">
        <v>-0.88</v>
      </c>
      <c r="O20" s="22">
        <v>5.0999999999999997E-2</v>
      </c>
    </row>
    <row r="21" spans="1:15" ht="15" customHeight="1" x14ac:dyDescent="0.25">
      <c r="A21" s="20" t="s">
        <v>115</v>
      </c>
      <c r="B21" s="21">
        <v>4500000000</v>
      </c>
      <c r="C21" s="22">
        <v>0.104</v>
      </c>
      <c r="D21" s="22">
        <v>5.6000000000000001E-2</v>
      </c>
      <c r="E21" s="23">
        <v>2960</v>
      </c>
      <c r="F21" s="22">
        <v>2.7E-2</v>
      </c>
      <c r="G21" s="24">
        <v>7646</v>
      </c>
      <c r="H21" s="24">
        <v>419</v>
      </c>
      <c r="I21" s="24">
        <v>596</v>
      </c>
      <c r="J21" s="22">
        <v>7.8E-2</v>
      </c>
      <c r="K21" s="24">
        <v>199</v>
      </c>
      <c r="L21" s="23">
        <v>544000</v>
      </c>
      <c r="M21" s="21">
        <v>39900000</v>
      </c>
      <c r="N21" s="22">
        <v>-0.47799999999999998</v>
      </c>
      <c r="O21" s="22">
        <v>0.05</v>
      </c>
    </row>
    <row r="22" spans="1:15" ht="15" customHeight="1" x14ac:dyDescent="0.25">
      <c r="A22" s="20" t="s">
        <v>116</v>
      </c>
      <c r="B22" s="21">
        <v>4300000000</v>
      </c>
      <c r="C22" s="22">
        <v>6.7000000000000004E-2</v>
      </c>
      <c r="D22" s="22">
        <v>4.3999999999999997E-2</v>
      </c>
      <c r="E22" s="23">
        <v>2715</v>
      </c>
      <c r="F22" s="22">
        <v>2.5999999999999999E-2</v>
      </c>
      <c r="G22" s="24">
        <v>7704</v>
      </c>
      <c r="H22" s="24">
        <v>366</v>
      </c>
      <c r="I22" s="24">
        <v>165</v>
      </c>
      <c r="J22" s="22">
        <v>2.1000000000000001E-2</v>
      </c>
      <c r="K22" s="24">
        <v>172</v>
      </c>
      <c r="L22" s="23">
        <v>544000</v>
      </c>
      <c r="M22" s="21">
        <v>41900000</v>
      </c>
      <c r="N22" s="22">
        <v>-0.80400000000000005</v>
      </c>
      <c r="O22" s="22">
        <v>5.0999999999999997E-2</v>
      </c>
    </row>
    <row r="23" spans="1:15" ht="15" customHeight="1" x14ac:dyDescent="0.25">
      <c r="A23" s="20" t="s">
        <v>117</v>
      </c>
      <c r="B23" s="21">
        <v>4300000000</v>
      </c>
      <c r="C23" s="22">
        <v>4.9000000000000002E-2</v>
      </c>
      <c r="D23" s="22">
        <v>4.2000000000000003E-2</v>
      </c>
      <c r="E23" s="23">
        <v>2882</v>
      </c>
      <c r="F23" s="22">
        <v>1.7999999999999999E-2</v>
      </c>
      <c r="G23" s="24">
        <v>9714</v>
      </c>
      <c r="H23" s="24">
        <v>246</v>
      </c>
      <c r="I23" s="24">
        <v>138</v>
      </c>
      <c r="J23" s="22">
        <v>1.4E-2</v>
      </c>
      <c r="K23" s="24">
        <v>572</v>
      </c>
      <c r="L23" s="23">
        <v>434000</v>
      </c>
      <c r="M23" s="21">
        <v>376000000</v>
      </c>
      <c r="N23" s="22">
        <v>12.03</v>
      </c>
      <c r="O23" s="22">
        <v>4.9000000000000002E-2</v>
      </c>
    </row>
    <row r="24" spans="1:15" ht="15" customHeight="1" x14ac:dyDescent="0.25">
      <c r="A24" s="20" t="s">
        <v>118</v>
      </c>
      <c r="B24" s="21">
        <v>4100000000</v>
      </c>
      <c r="C24" s="22">
        <v>4.2000000000000003E-2</v>
      </c>
      <c r="D24" s="22">
        <v>4.1000000000000002E-2</v>
      </c>
      <c r="E24" s="23">
        <v>3071</v>
      </c>
      <c r="F24" s="22">
        <v>2.1999999999999999E-2</v>
      </c>
      <c r="G24" s="24">
        <v>9796</v>
      </c>
      <c r="H24" s="24">
        <v>68</v>
      </c>
      <c r="I24" s="24">
        <v>112</v>
      </c>
      <c r="J24" s="22">
        <v>1.0999999999999999E-2</v>
      </c>
      <c r="K24" s="24">
        <v>261</v>
      </c>
      <c r="L24" s="23">
        <v>413000</v>
      </c>
      <c r="M24" s="21">
        <v>27500000</v>
      </c>
      <c r="N24" s="22">
        <v>-0.92600000000000005</v>
      </c>
      <c r="O24" s="22">
        <v>5.3999999999999999E-2</v>
      </c>
    </row>
    <row r="25" spans="1:15" ht="15" customHeight="1" x14ac:dyDescent="0.25">
      <c r="A25" s="20" t="s">
        <v>119</v>
      </c>
      <c r="B25" s="21">
        <v>3700000000</v>
      </c>
      <c r="C25" s="22">
        <v>6.8000000000000005E-2</v>
      </c>
      <c r="D25" s="22">
        <v>4.2999999999999997E-2</v>
      </c>
      <c r="E25" s="23">
        <v>2769</v>
      </c>
      <c r="F25" s="22">
        <v>5.0000000000000001E-3</v>
      </c>
      <c r="G25" s="24">
        <v>10042</v>
      </c>
      <c r="H25" s="24">
        <v>449</v>
      </c>
      <c r="I25" s="24">
        <v>178</v>
      </c>
      <c r="J25" s="22">
        <v>1.7999999999999999E-2</v>
      </c>
      <c r="K25" s="24">
        <v>301</v>
      </c>
      <c r="L25" s="23">
        <v>364000</v>
      </c>
      <c r="M25" s="21">
        <v>131000000</v>
      </c>
      <c r="N25" s="22">
        <v>2.64</v>
      </c>
      <c r="O25" s="22">
        <v>5.0999999999999997E-2</v>
      </c>
    </row>
    <row r="26" spans="1:15" ht="15" customHeight="1" x14ac:dyDescent="0.25">
      <c r="A26" s="20" t="s">
        <v>120</v>
      </c>
      <c r="B26" s="21">
        <v>3500000000</v>
      </c>
      <c r="C26" s="22">
        <v>5.8000000000000003E-2</v>
      </c>
      <c r="D26" s="22">
        <v>0.04</v>
      </c>
      <c r="E26" s="23">
        <v>2500</v>
      </c>
      <c r="F26" s="22">
        <v>2E-3</v>
      </c>
      <c r="G26" s="24">
        <v>10791</v>
      </c>
      <c r="H26" s="24">
        <v>373</v>
      </c>
      <c r="I26" s="24">
        <v>123</v>
      </c>
      <c r="J26" s="22">
        <v>1.0999999999999999E-2</v>
      </c>
      <c r="K26" s="24">
        <v>199</v>
      </c>
      <c r="L26" s="23">
        <v>317000</v>
      </c>
      <c r="M26" s="21">
        <v>297000000</v>
      </c>
      <c r="N26" s="22">
        <v>0.39</v>
      </c>
      <c r="O26" s="22">
        <v>5.6000000000000001E-2</v>
      </c>
    </row>
    <row r="27" spans="1:15" ht="15" customHeight="1" x14ac:dyDescent="0.25">
      <c r="A27" s="20" t="s">
        <v>121</v>
      </c>
      <c r="B27" s="21">
        <v>3300000000</v>
      </c>
      <c r="C27" s="22">
        <v>5.7000000000000002E-2</v>
      </c>
      <c r="D27" s="22">
        <v>4.2000000000000003E-2</v>
      </c>
      <c r="E27" s="23">
        <v>2994</v>
      </c>
      <c r="F27" s="22">
        <v>2.4E-2</v>
      </c>
      <c r="G27" s="24">
        <v>7356</v>
      </c>
      <c r="H27" s="24">
        <v>72</v>
      </c>
      <c r="I27" s="24">
        <v>0</v>
      </c>
      <c r="J27" s="22">
        <v>0</v>
      </c>
      <c r="K27" s="24">
        <v>363</v>
      </c>
      <c r="L27" s="23">
        <v>454000</v>
      </c>
      <c r="M27" s="21">
        <v>131000000</v>
      </c>
      <c r="N27" s="25" t="s">
        <v>55</v>
      </c>
      <c r="O27" s="22">
        <v>5.2999999999999999E-2</v>
      </c>
    </row>
    <row r="28" spans="1:15" ht="15" customHeight="1" x14ac:dyDescent="0.25">
      <c r="A28" s="20" t="s">
        <v>122</v>
      </c>
      <c r="B28" s="21">
        <v>3200000000</v>
      </c>
      <c r="C28" s="22">
        <v>4.2999999999999997E-2</v>
      </c>
      <c r="D28" s="22">
        <v>3.9E-2</v>
      </c>
      <c r="E28" s="23">
        <v>2243</v>
      </c>
      <c r="F28" s="22">
        <v>1.7000000000000001E-2</v>
      </c>
      <c r="G28" s="24">
        <v>11138</v>
      </c>
      <c r="H28" s="24">
        <v>0</v>
      </c>
      <c r="I28" s="24">
        <v>394</v>
      </c>
      <c r="J28" s="22">
        <v>3.5000000000000003E-2</v>
      </c>
      <c r="K28" s="24">
        <v>208</v>
      </c>
      <c r="L28" s="23">
        <v>274000</v>
      </c>
      <c r="M28" s="21">
        <v>62000000</v>
      </c>
      <c r="N28" s="22">
        <v>-0.68100000000000005</v>
      </c>
      <c r="O28" s="22">
        <v>5.8999999999999997E-2</v>
      </c>
    </row>
    <row r="29" spans="1:15" ht="15" customHeight="1" x14ac:dyDescent="0.25">
      <c r="A29" s="20" t="s">
        <v>123</v>
      </c>
      <c r="B29" s="21">
        <v>3000000000</v>
      </c>
      <c r="C29" s="22">
        <v>6.4000000000000001E-2</v>
      </c>
      <c r="D29" s="22">
        <v>0.05</v>
      </c>
      <c r="E29" s="23">
        <v>2669</v>
      </c>
      <c r="F29" s="22">
        <v>7.0000000000000001E-3</v>
      </c>
      <c r="G29" s="24">
        <v>6017</v>
      </c>
      <c r="H29" s="24">
        <v>0</v>
      </c>
      <c r="I29" s="24">
        <v>1309</v>
      </c>
      <c r="J29" s="22">
        <v>0.218</v>
      </c>
      <c r="K29" s="24">
        <v>191</v>
      </c>
      <c r="L29" s="23">
        <v>415000</v>
      </c>
      <c r="M29" s="21">
        <v>35700000</v>
      </c>
      <c r="N29" s="22">
        <v>-0.70199999999999996</v>
      </c>
      <c r="O29" s="22">
        <v>5.1999999999999998E-2</v>
      </c>
    </row>
    <row r="30" spans="1:15" ht="15" customHeight="1" x14ac:dyDescent="0.25">
      <c r="A30" s="20" t="s">
        <v>124</v>
      </c>
      <c r="B30" s="21">
        <v>2800000000</v>
      </c>
      <c r="C30" s="22">
        <v>4.4999999999999998E-2</v>
      </c>
      <c r="D30" s="22">
        <v>4.4999999999999998E-2</v>
      </c>
      <c r="E30" s="23">
        <v>3496</v>
      </c>
      <c r="F30" s="22">
        <v>0.04</v>
      </c>
      <c r="G30" s="24">
        <v>5545</v>
      </c>
      <c r="H30" s="24">
        <v>16</v>
      </c>
      <c r="I30" s="24">
        <v>0</v>
      </c>
      <c r="J30" s="22">
        <v>0</v>
      </c>
      <c r="K30" s="24">
        <v>80</v>
      </c>
      <c r="L30" s="23">
        <v>508000</v>
      </c>
      <c r="M30" s="21">
        <v>40000000</v>
      </c>
      <c r="N30" s="22">
        <v>6.14</v>
      </c>
      <c r="O30" s="22">
        <v>5.0999999999999997E-2</v>
      </c>
    </row>
    <row r="31" spans="1:15" ht="15" customHeight="1" x14ac:dyDescent="0.25">
      <c r="A31" s="20" t="s">
        <v>125</v>
      </c>
      <c r="B31" s="21">
        <v>2300000000</v>
      </c>
      <c r="C31" s="22">
        <v>5.8999999999999997E-2</v>
      </c>
      <c r="D31" s="22">
        <v>3.2000000000000001E-2</v>
      </c>
      <c r="E31" s="23">
        <v>2907</v>
      </c>
      <c r="F31" s="22">
        <v>7.0000000000000001E-3</v>
      </c>
      <c r="G31" s="24">
        <v>5268</v>
      </c>
      <c r="H31" s="24">
        <v>286</v>
      </c>
      <c r="I31" s="24">
        <v>312</v>
      </c>
      <c r="J31" s="22">
        <v>5.8999999999999997E-2</v>
      </c>
      <c r="K31" s="24">
        <v>143</v>
      </c>
      <c r="L31" s="23">
        <v>415000</v>
      </c>
      <c r="M31" s="21">
        <v>19700000</v>
      </c>
      <c r="N31" s="22">
        <v>-0.755</v>
      </c>
      <c r="O31" s="22">
        <v>0.05</v>
      </c>
    </row>
    <row r="32" spans="1:15" ht="15" customHeight="1" x14ac:dyDescent="0.25">
      <c r="A32" s="20" t="s">
        <v>126</v>
      </c>
      <c r="B32" s="21">
        <v>2100000000</v>
      </c>
      <c r="C32" s="22">
        <v>0.108</v>
      </c>
      <c r="D32" s="22">
        <v>3.3000000000000002E-2</v>
      </c>
      <c r="E32" s="23">
        <v>2252</v>
      </c>
      <c r="F32" s="22">
        <v>0.01</v>
      </c>
      <c r="G32" s="24">
        <v>7845</v>
      </c>
      <c r="H32" s="24">
        <v>843</v>
      </c>
      <c r="I32" s="24">
        <v>70</v>
      </c>
      <c r="J32" s="22">
        <v>8.9999999999999993E-3</v>
      </c>
      <c r="K32" s="24">
        <v>473</v>
      </c>
      <c r="L32" s="23">
        <v>271000</v>
      </c>
      <c r="M32" s="21">
        <v>319000000</v>
      </c>
      <c r="N32" s="22">
        <v>9.84</v>
      </c>
      <c r="O32" s="22">
        <v>5.6000000000000001E-2</v>
      </c>
    </row>
    <row r="33" spans="1:15" ht="15" customHeight="1" x14ac:dyDescent="0.25">
      <c r="A33" s="20" t="s">
        <v>127</v>
      </c>
      <c r="B33" s="21">
        <v>2100000000</v>
      </c>
      <c r="C33" s="22">
        <v>4.1000000000000002E-2</v>
      </c>
      <c r="D33" s="22">
        <v>3.9E-2</v>
      </c>
      <c r="E33" s="23">
        <v>2521</v>
      </c>
      <c r="F33" s="22">
        <v>1E-3</v>
      </c>
      <c r="G33" s="24">
        <v>5691</v>
      </c>
      <c r="H33" s="24">
        <v>0</v>
      </c>
      <c r="I33" s="24">
        <v>330</v>
      </c>
      <c r="J33" s="22">
        <v>5.8000000000000003E-2</v>
      </c>
      <c r="K33" s="24">
        <v>96</v>
      </c>
      <c r="L33" s="23">
        <v>349000</v>
      </c>
      <c r="M33" s="21">
        <v>10100000</v>
      </c>
      <c r="N33" s="22">
        <v>-0.94499999999999995</v>
      </c>
      <c r="O33" s="22">
        <v>5.1999999999999998E-2</v>
      </c>
    </row>
    <row r="34" spans="1:15" ht="15" customHeight="1" x14ac:dyDescent="0.25">
      <c r="A34" s="20" t="s">
        <v>128</v>
      </c>
      <c r="B34" s="21">
        <v>1900000000</v>
      </c>
      <c r="C34" s="22">
        <v>4.2999999999999997E-2</v>
      </c>
      <c r="D34" s="22">
        <v>0.04</v>
      </c>
      <c r="E34" s="23">
        <v>2091</v>
      </c>
      <c r="F34" s="22">
        <v>-2E-3</v>
      </c>
      <c r="G34" s="24">
        <v>7830</v>
      </c>
      <c r="H34" s="24">
        <v>77</v>
      </c>
      <c r="I34" s="24">
        <v>37</v>
      </c>
      <c r="J34" s="22">
        <v>5.0000000000000001E-3</v>
      </c>
      <c r="K34" s="24">
        <v>42</v>
      </c>
      <c r="L34" s="23">
        <v>246000</v>
      </c>
      <c r="M34" s="21">
        <v>40700000</v>
      </c>
      <c r="N34" s="22">
        <v>-0.58799999999999997</v>
      </c>
      <c r="O34" s="22">
        <v>0.06</v>
      </c>
    </row>
    <row r="35" spans="1:15" ht="15" customHeight="1" x14ac:dyDescent="0.25">
      <c r="A35" s="20" t="s">
        <v>129</v>
      </c>
      <c r="B35" s="21">
        <v>1400000000</v>
      </c>
      <c r="C35" s="22">
        <v>4.1000000000000002E-2</v>
      </c>
      <c r="D35" s="22">
        <v>2.5000000000000001E-2</v>
      </c>
      <c r="E35" s="23">
        <v>2130</v>
      </c>
      <c r="F35" s="22">
        <v>2.1000000000000001E-2</v>
      </c>
      <c r="G35" s="24">
        <v>6918</v>
      </c>
      <c r="H35" s="24">
        <v>364</v>
      </c>
      <c r="I35" s="24">
        <v>276</v>
      </c>
      <c r="J35" s="22">
        <v>0.04</v>
      </c>
      <c r="K35" s="24">
        <v>415</v>
      </c>
      <c r="L35" s="23">
        <v>200000</v>
      </c>
      <c r="M35" s="21">
        <v>19000000</v>
      </c>
      <c r="N35" s="22">
        <v>-0.78</v>
      </c>
      <c r="O35" s="22">
        <v>6.0999999999999999E-2</v>
      </c>
    </row>
    <row r="36" spans="1:15" ht="15" customHeight="1" x14ac:dyDescent="0.25">
      <c r="A36" s="20" t="s">
        <v>130</v>
      </c>
      <c r="B36" s="21">
        <v>1300000000</v>
      </c>
      <c r="C36" s="22">
        <v>3.4000000000000002E-2</v>
      </c>
      <c r="D36" s="22">
        <v>2.5999999999999999E-2</v>
      </c>
      <c r="E36" s="23">
        <v>2505</v>
      </c>
      <c r="F36" s="22">
        <v>2.8000000000000001E-2</v>
      </c>
      <c r="G36" s="24">
        <v>3973</v>
      </c>
      <c r="H36" s="24">
        <v>111</v>
      </c>
      <c r="I36" s="24">
        <v>764</v>
      </c>
      <c r="J36" s="22">
        <v>0.192</v>
      </c>
      <c r="K36" s="24">
        <v>83</v>
      </c>
      <c r="L36" s="23">
        <v>268000</v>
      </c>
      <c r="M36" s="21">
        <v>14600000</v>
      </c>
      <c r="N36" s="22">
        <v>1.42</v>
      </c>
      <c r="O36" s="22">
        <v>5.3999999999999999E-2</v>
      </c>
    </row>
    <row r="38" spans="1:15" ht="15" customHeight="1" x14ac:dyDescent="0.25">
      <c r="A38" s="26" t="s">
        <v>131</v>
      </c>
    </row>
    <row r="39" spans="1:15" ht="15" customHeight="1" x14ac:dyDescent="0.25">
      <c r="A39" s="26" t="s">
        <v>79</v>
      </c>
    </row>
  </sheetData>
  <pageMargins left="0.75" right="0.75" top="1" bottom="1" header="0.511811023622047" footer="0.511811023622047"/>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3"/>
  <sheetViews>
    <sheetView zoomScaleNormal="100" workbookViewId="0">
      <pane ySplit="5" topLeftCell="A6" activePane="bottomLeft" state="frozen"/>
      <selection pane="bottomLeft"/>
    </sheetView>
  </sheetViews>
  <sheetFormatPr defaultColWidth="8.7109375" defaultRowHeight="15" x14ac:dyDescent="0.25"/>
  <cols>
    <col min="1" max="1" width="26" customWidth="1"/>
    <col min="2" max="3" width="12" customWidth="1"/>
    <col min="4" max="4" width="13" customWidth="1"/>
    <col min="5" max="5" width="15" customWidth="1"/>
    <col min="6" max="6" width="12" customWidth="1"/>
    <col min="7" max="7" width="13" customWidth="1"/>
    <col min="8" max="8" width="14" customWidth="1"/>
    <col min="9" max="9" width="13" customWidth="1"/>
    <col min="10" max="12" width="14" customWidth="1"/>
    <col min="13" max="13" width="12" customWidth="1"/>
    <col min="14" max="14" width="13" customWidth="1"/>
    <col min="15" max="15" width="12" customWidth="1"/>
  </cols>
  <sheetData>
    <row r="1" spans="1:15" ht="17.25" customHeight="1" x14ac:dyDescent="0.25">
      <c r="A1" s="16" t="s">
        <v>38</v>
      </c>
    </row>
    <row r="2" spans="1:15" ht="15" customHeight="1" x14ac:dyDescent="0.25">
      <c r="A2" s="17" t="s">
        <v>39</v>
      </c>
      <c r="B2" s="17" t="s">
        <v>40</v>
      </c>
      <c r="C2" s="17" t="s">
        <v>41</v>
      </c>
      <c r="D2" s="17" t="s">
        <v>42</v>
      </c>
      <c r="E2" s="17" t="s">
        <v>43</v>
      </c>
      <c r="F2" s="17" t="s">
        <v>44</v>
      </c>
      <c r="G2" s="17" t="s">
        <v>45</v>
      </c>
    </row>
    <row r="3" spans="1:15" ht="15" customHeight="1" x14ac:dyDescent="0.25">
      <c r="A3" s="18" t="s">
        <v>1</v>
      </c>
      <c r="B3" s="18" t="s">
        <v>6</v>
      </c>
      <c r="C3" s="18" t="s">
        <v>9</v>
      </c>
      <c r="D3" s="18" t="s">
        <v>2</v>
      </c>
      <c r="E3" s="18" t="s">
        <v>4</v>
      </c>
      <c r="F3" s="18" t="s">
        <v>11</v>
      </c>
      <c r="G3" s="18" t="s">
        <v>12</v>
      </c>
    </row>
    <row r="5" spans="1:15" ht="15" customHeight="1" x14ac:dyDescent="0.25">
      <c r="A5" s="19" t="s">
        <v>46</v>
      </c>
      <c r="B5" s="19" t="s">
        <v>47</v>
      </c>
      <c r="C5" s="19" t="s">
        <v>2</v>
      </c>
      <c r="D5" s="19" t="s">
        <v>3</v>
      </c>
      <c r="E5" s="19" t="s">
        <v>4</v>
      </c>
      <c r="F5" s="19" t="s">
        <v>5</v>
      </c>
      <c r="G5" s="19" t="s">
        <v>1</v>
      </c>
      <c r="H5" s="19" t="s">
        <v>48</v>
      </c>
      <c r="I5" s="19" t="s">
        <v>6</v>
      </c>
      <c r="J5" s="19" t="s">
        <v>7</v>
      </c>
      <c r="K5" s="19" t="s">
        <v>49</v>
      </c>
      <c r="L5" s="19" t="s">
        <v>11</v>
      </c>
      <c r="M5" s="19" t="s">
        <v>50</v>
      </c>
      <c r="N5" s="19" t="s">
        <v>51</v>
      </c>
      <c r="O5" s="19" t="s">
        <v>12</v>
      </c>
    </row>
    <row r="6" spans="1:15" ht="15" customHeight="1" x14ac:dyDescent="0.25">
      <c r="A6" s="20" t="s">
        <v>52</v>
      </c>
      <c r="B6" s="21">
        <v>6500000000</v>
      </c>
      <c r="C6" s="22">
        <v>0.127</v>
      </c>
      <c r="D6" s="22">
        <v>0.11600000000000001</v>
      </c>
      <c r="E6" s="23">
        <v>1417</v>
      </c>
      <c r="F6" s="22">
        <v>-2.4E-2</v>
      </c>
      <c r="G6" s="24">
        <v>32248</v>
      </c>
      <c r="H6" s="24">
        <v>467</v>
      </c>
      <c r="I6" s="24">
        <v>720</v>
      </c>
      <c r="J6" s="22">
        <v>2.1999999999999999E-2</v>
      </c>
      <c r="K6" s="24">
        <v>915</v>
      </c>
      <c r="L6" s="23">
        <v>197000</v>
      </c>
      <c r="M6" s="21">
        <v>50700000</v>
      </c>
      <c r="N6" s="22">
        <v>-0.39300000000000002</v>
      </c>
      <c r="O6" s="22">
        <v>5.8000000000000003E-2</v>
      </c>
    </row>
    <row r="7" spans="1:15" ht="15" customHeight="1" x14ac:dyDescent="0.25">
      <c r="A7" s="20" t="s">
        <v>53</v>
      </c>
      <c r="B7" s="21">
        <v>6200000000</v>
      </c>
      <c r="C7" s="22">
        <v>8.5999999999999993E-2</v>
      </c>
      <c r="D7" s="22">
        <v>8.5999999999999993E-2</v>
      </c>
      <c r="E7" s="23">
        <v>1351</v>
      </c>
      <c r="F7" s="22">
        <v>-2.5000000000000001E-2</v>
      </c>
      <c r="G7" s="24">
        <v>35113</v>
      </c>
      <c r="H7" s="24">
        <v>0</v>
      </c>
      <c r="I7" s="24">
        <v>1026</v>
      </c>
      <c r="J7" s="22">
        <v>2.9000000000000001E-2</v>
      </c>
      <c r="K7" s="24">
        <v>896</v>
      </c>
      <c r="L7" s="23">
        <v>172000</v>
      </c>
      <c r="M7" s="21">
        <v>131000000</v>
      </c>
      <c r="N7" s="22">
        <v>0.68400000000000005</v>
      </c>
      <c r="O7" s="22">
        <v>0.06</v>
      </c>
    </row>
    <row r="8" spans="1:15" ht="15" customHeight="1" x14ac:dyDescent="0.25">
      <c r="A8" s="20" t="s">
        <v>54</v>
      </c>
      <c r="B8" s="21">
        <v>6000000000</v>
      </c>
      <c r="C8" s="22">
        <v>0.11600000000000001</v>
      </c>
      <c r="D8" s="22">
        <v>0.09</v>
      </c>
      <c r="E8" s="23">
        <v>1827</v>
      </c>
      <c r="F8" s="22">
        <v>-2E-3</v>
      </c>
      <c r="G8" s="24">
        <v>19502</v>
      </c>
      <c r="H8" s="24">
        <v>780</v>
      </c>
      <c r="I8" s="24">
        <v>2473</v>
      </c>
      <c r="J8" s="22">
        <v>0.127</v>
      </c>
      <c r="K8" s="24">
        <v>1142</v>
      </c>
      <c r="L8" s="23">
        <v>272000</v>
      </c>
      <c r="M8" s="21">
        <v>103000000</v>
      </c>
      <c r="N8" s="25" t="s">
        <v>55</v>
      </c>
      <c r="O8" s="22">
        <v>5.5E-2</v>
      </c>
    </row>
    <row r="9" spans="1:15" ht="15" customHeight="1" x14ac:dyDescent="0.25">
      <c r="A9" s="20" t="s">
        <v>56</v>
      </c>
      <c r="B9" s="21">
        <v>5800000000</v>
      </c>
      <c r="C9" s="22">
        <v>0.13</v>
      </c>
      <c r="D9" s="22">
        <v>7.0999999999999994E-2</v>
      </c>
      <c r="E9" s="23">
        <v>3807</v>
      </c>
      <c r="F9" s="22">
        <v>1.9E-2</v>
      </c>
      <c r="G9" s="24">
        <v>9616</v>
      </c>
      <c r="H9" s="24">
        <v>1349</v>
      </c>
      <c r="I9" s="24">
        <v>352</v>
      </c>
      <c r="J9" s="22">
        <v>3.6999999999999998E-2</v>
      </c>
      <c r="K9" s="24">
        <v>1024</v>
      </c>
      <c r="L9" s="23">
        <v>585000</v>
      </c>
      <c r="M9" s="21">
        <v>0</v>
      </c>
      <c r="N9" s="22">
        <v>0</v>
      </c>
      <c r="O9" s="22">
        <v>5.1999999999999998E-2</v>
      </c>
    </row>
    <row r="10" spans="1:15" ht="15" customHeight="1" x14ac:dyDescent="0.25">
      <c r="A10" s="20" t="s">
        <v>57</v>
      </c>
      <c r="B10" s="21">
        <v>5000000000</v>
      </c>
      <c r="C10" s="22">
        <v>0.105</v>
      </c>
      <c r="D10" s="22">
        <v>0.09</v>
      </c>
      <c r="E10" s="23">
        <v>1410</v>
      </c>
      <c r="F10" s="22">
        <v>-1.4E-2</v>
      </c>
      <c r="G10" s="24">
        <v>24269</v>
      </c>
      <c r="H10" s="24">
        <v>566</v>
      </c>
      <c r="I10" s="24">
        <v>316</v>
      </c>
      <c r="J10" s="22">
        <v>1.2999999999999999E-2</v>
      </c>
      <c r="K10" s="24">
        <v>1595</v>
      </c>
      <c r="L10" s="23">
        <v>204000</v>
      </c>
      <c r="M10" s="21">
        <v>101000000</v>
      </c>
      <c r="N10" s="25" t="s">
        <v>55</v>
      </c>
      <c r="O10" s="22">
        <v>5.7000000000000002E-2</v>
      </c>
    </row>
    <row r="11" spans="1:15" ht="15" customHeight="1" x14ac:dyDescent="0.25">
      <c r="A11" s="20" t="s">
        <v>58</v>
      </c>
      <c r="B11" s="21">
        <v>4800000000</v>
      </c>
      <c r="C11" s="22">
        <v>0.16</v>
      </c>
      <c r="D11" s="22">
        <v>0.112</v>
      </c>
      <c r="E11" s="23">
        <v>1404</v>
      </c>
      <c r="F11" s="22">
        <v>-3.4000000000000002E-2</v>
      </c>
      <c r="G11" s="24">
        <v>20391</v>
      </c>
      <c r="H11" s="24">
        <v>2368</v>
      </c>
      <c r="I11" s="24">
        <v>1896</v>
      </c>
      <c r="J11" s="22">
        <v>9.2999999999999999E-2</v>
      </c>
      <c r="K11" s="24">
        <v>2809</v>
      </c>
      <c r="L11" s="23">
        <v>213000</v>
      </c>
      <c r="M11" s="21">
        <v>0</v>
      </c>
      <c r="N11" s="22">
        <v>-1</v>
      </c>
      <c r="O11" s="22">
        <v>5.7000000000000002E-2</v>
      </c>
    </row>
    <row r="12" spans="1:15" ht="15" customHeight="1" x14ac:dyDescent="0.25">
      <c r="A12" s="20" t="s">
        <v>59</v>
      </c>
      <c r="B12" s="21">
        <v>4500000000</v>
      </c>
      <c r="C12" s="22">
        <v>0.107</v>
      </c>
      <c r="D12" s="22">
        <v>8.8999999999999996E-2</v>
      </c>
      <c r="E12" s="23">
        <v>1446</v>
      </c>
      <c r="F12" s="22">
        <v>0</v>
      </c>
      <c r="G12" s="24">
        <v>21982</v>
      </c>
      <c r="H12" s="24">
        <v>544</v>
      </c>
      <c r="I12" s="24">
        <v>612</v>
      </c>
      <c r="J12" s="22">
        <v>2.8000000000000001E-2</v>
      </c>
      <c r="K12" s="24">
        <v>984</v>
      </c>
      <c r="L12" s="23">
        <v>200000</v>
      </c>
      <c r="M12" s="21">
        <v>0</v>
      </c>
      <c r="N12" s="22">
        <v>0</v>
      </c>
      <c r="O12" s="22">
        <v>5.7000000000000002E-2</v>
      </c>
    </row>
    <row r="13" spans="1:15" ht="15" customHeight="1" x14ac:dyDescent="0.25">
      <c r="A13" s="20" t="s">
        <v>60</v>
      </c>
      <c r="B13" s="21">
        <v>4400000000</v>
      </c>
      <c r="C13" s="22">
        <v>8.7999999999999995E-2</v>
      </c>
      <c r="D13" s="22">
        <v>0.08</v>
      </c>
      <c r="E13" s="23">
        <v>1482</v>
      </c>
      <c r="F13" s="22">
        <v>0.01</v>
      </c>
      <c r="G13" s="24">
        <v>21955</v>
      </c>
      <c r="H13" s="24">
        <v>310</v>
      </c>
      <c r="I13" s="24">
        <v>0</v>
      </c>
      <c r="J13" s="22">
        <v>0</v>
      </c>
      <c r="K13" s="24">
        <v>1024</v>
      </c>
      <c r="L13" s="23">
        <v>202000</v>
      </c>
      <c r="M13" s="21">
        <v>0</v>
      </c>
      <c r="N13" s="22">
        <v>-1</v>
      </c>
      <c r="O13" s="22">
        <v>5.7000000000000002E-2</v>
      </c>
    </row>
    <row r="14" spans="1:15" ht="15" customHeight="1" x14ac:dyDescent="0.25">
      <c r="A14" s="20" t="s">
        <v>61</v>
      </c>
      <c r="B14" s="21">
        <v>4200000000</v>
      </c>
      <c r="C14" s="22">
        <v>0.13500000000000001</v>
      </c>
      <c r="D14" s="22">
        <v>9.6000000000000002E-2</v>
      </c>
      <c r="E14" s="23">
        <v>1598</v>
      </c>
      <c r="F14" s="22">
        <v>-7.0000000000000001E-3</v>
      </c>
      <c r="G14" s="24">
        <v>17936</v>
      </c>
      <c r="H14" s="24">
        <v>905</v>
      </c>
      <c r="I14" s="24">
        <v>791</v>
      </c>
      <c r="J14" s="22">
        <v>4.3999999999999997E-2</v>
      </c>
      <c r="K14" s="24">
        <v>901</v>
      </c>
      <c r="L14" s="23">
        <v>226000</v>
      </c>
      <c r="M14" s="21">
        <v>1000000</v>
      </c>
      <c r="N14" s="22">
        <v>-0.99199999999999999</v>
      </c>
      <c r="O14" s="22">
        <v>5.7000000000000002E-2</v>
      </c>
    </row>
    <row r="15" spans="1:15" ht="15" customHeight="1" x14ac:dyDescent="0.25">
      <c r="A15" s="20" t="s">
        <v>62</v>
      </c>
      <c r="B15" s="21">
        <v>4000000000</v>
      </c>
      <c r="C15" s="22">
        <v>0.17199999999999999</v>
      </c>
      <c r="D15" s="22">
        <v>0.113</v>
      </c>
      <c r="E15" s="23">
        <v>1397</v>
      </c>
      <c r="F15" s="22">
        <v>-3.3000000000000002E-2</v>
      </c>
      <c r="G15" s="24">
        <v>16706</v>
      </c>
      <c r="H15" s="24">
        <v>1225</v>
      </c>
      <c r="I15" s="24">
        <v>1037</v>
      </c>
      <c r="J15" s="22">
        <v>6.2E-2</v>
      </c>
      <c r="K15" s="24">
        <v>1788</v>
      </c>
      <c r="L15" s="23">
        <v>224000</v>
      </c>
      <c r="M15" s="21">
        <v>34600000</v>
      </c>
      <c r="N15" s="25" t="s">
        <v>55</v>
      </c>
      <c r="O15" s="22">
        <v>5.6000000000000001E-2</v>
      </c>
    </row>
    <row r="16" spans="1:15" ht="15" customHeight="1" x14ac:dyDescent="0.25">
      <c r="A16" s="20" t="s">
        <v>63</v>
      </c>
      <c r="B16" s="21">
        <v>3900000000</v>
      </c>
      <c r="C16" s="22">
        <v>0.10199999999999999</v>
      </c>
      <c r="D16" s="22">
        <v>0.09</v>
      </c>
      <c r="E16" s="23">
        <v>1555</v>
      </c>
      <c r="F16" s="22">
        <v>5.0000000000000001E-3</v>
      </c>
      <c r="G16" s="24">
        <v>17699</v>
      </c>
      <c r="H16" s="24">
        <v>426</v>
      </c>
      <c r="I16" s="24">
        <v>574</v>
      </c>
      <c r="J16" s="22">
        <v>3.2000000000000001E-2</v>
      </c>
      <c r="K16" s="24">
        <v>1738</v>
      </c>
      <c r="L16" s="23">
        <v>212000</v>
      </c>
      <c r="M16" s="21">
        <v>0</v>
      </c>
      <c r="N16" s="22">
        <v>-1</v>
      </c>
      <c r="O16" s="22">
        <v>5.6000000000000001E-2</v>
      </c>
    </row>
    <row r="17" spans="1:15" ht="15" customHeight="1" x14ac:dyDescent="0.25">
      <c r="A17" s="20" t="s">
        <v>64</v>
      </c>
      <c r="B17" s="21">
        <v>3700000000</v>
      </c>
      <c r="C17" s="22">
        <v>9.6000000000000002E-2</v>
      </c>
      <c r="D17" s="22">
        <v>8.6999999999999994E-2</v>
      </c>
      <c r="E17" s="23">
        <v>1401</v>
      </c>
      <c r="F17" s="22">
        <v>-1.2E-2</v>
      </c>
      <c r="G17" s="24">
        <v>19003</v>
      </c>
      <c r="H17" s="24">
        <v>396</v>
      </c>
      <c r="I17" s="24">
        <v>0</v>
      </c>
      <c r="J17" s="22">
        <v>0</v>
      </c>
      <c r="K17" s="24">
        <v>904</v>
      </c>
      <c r="L17" s="23">
        <v>196000</v>
      </c>
      <c r="M17" s="21">
        <v>0</v>
      </c>
      <c r="N17" s="22">
        <v>-1</v>
      </c>
      <c r="O17" s="22">
        <v>5.8000000000000003E-2</v>
      </c>
    </row>
    <row r="18" spans="1:15" ht="15" customHeight="1" x14ac:dyDescent="0.25">
      <c r="A18" s="20" t="s">
        <v>65</v>
      </c>
      <c r="B18" s="21">
        <v>3700000000</v>
      </c>
      <c r="C18" s="22">
        <v>0.10299999999999999</v>
      </c>
      <c r="D18" s="22">
        <v>5.8000000000000003E-2</v>
      </c>
      <c r="E18" s="23">
        <v>1755</v>
      </c>
      <c r="F18" s="22">
        <v>-1E-3</v>
      </c>
      <c r="G18" s="24">
        <v>14294</v>
      </c>
      <c r="H18" s="24">
        <v>744</v>
      </c>
      <c r="I18" s="24">
        <v>669</v>
      </c>
      <c r="J18" s="22">
        <v>4.7E-2</v>
      </c>
      <c r="K18" s="24">
        <v>574</v>
      </c>
      <c r="L18" s="23">
        <v>248000</v>
      </c>
      <c r="M18" s="21">
        <v>0</v>
      </c>
      <c r="N18" s="22">
        <v>0</v>
      </c>
      <c r="O18" s="22">
        <v>5.5E-2</v>
      </c>
    </row>
    <row r="19" spans="1:15" ht="15" customHeight="1" x14ac:dyDescent="0.25">
      <c r="A19" s="20" t="s">
        <v>66</v>
      </c>
      <c r="B19" s="21">
        <v>3400000000</v>
      </c>
      <c r="C19" s="22">
        <v>7.9000000000000001E-2</v>
      </c>
      <c r="D19" s="22">
        <v>7.3999999999999996E-2</v>
      </c>
      <c r="E19" s="23">
        <v>1826</v>
      </c>
      <c r="F19" s="22">
        <v>2.1999999999999999E-2</v>
      </c>
      <c r="G19" s="24">
        <v>13629</v>
      </c>
      <c r="H19" s="24">
        <v>85</v>
      </c>
      <c r="I19" s="24">
        <v>572</v>
      </c>
      <c r="J19" s="22">
        <v>4.2000000000000003E-2</v>
      </c>
      <c r="K19" s="24">
        <v>558</v>
      </c>
      <c r="L19" s="23">
        <v>240000</v>
      </c>
      <c r="M19" s="21">
        <v>0</v>
      </c>
      <c r="N19" s="22">
        <v>0</v>
      </c>
      <c r="O19" s="22">
        <v>5.6000000000000001E-2</v>
      </c>
    </row>
    <row r="20" spans="1:15" ht="15" customHeight="1" x14ac:dyDescent="0.25">
      <c r="A20" s="20" t="s">
        <v>67</v>
      </c>
      <c r="B20" s="21">
        <v>3400000000</v>
      </c>
      <c r="C20" s="22">
        <v>9.4E-2</v>
      </c>
      <c r="D20" s="22">
        <v>7.2999999999999995E-2</v>
      </c>
      <c r="E20" s="23">
        <v>1462</v>
      </c>
      <c r="F20" s="22">
        <v>1E-3</v>
      </c>
      <c r="G20" s="24">
        <v>16165</v>
      </c>
      <c r="H20" s="24">
        <v>459</v>
      </c>
      <c r="I20" s="24">
        <v>0</v>
      </c>
      <c r="J20" s="22">
        <v>0</v>
      </c>
      <c r="K20" s="24">
        <v>1027</v>
      </c>
      <c r="L20" s="23">
        <v>209000</v>
      </c>
      <c r="M20" s="21">
        <v>0</v>
      </c>
      <c r="N20" s="22">
        <v>0</v>
      </c>
      <c r="O20" s="22">
        <v>5.7000000000000002E-2</v>
      </c>
    </row>
    <row r="21" spans="1:15" ht="15" customHeight="1" x14ac:dyDescent="0.25">
      <c r="A21" s="20" t="s">
        <v>68</v>
      </c>
      <c r="B21" s="21">
        <v>2300000000</v>
      </c>
      <c r="C21" s="22">
        <v>0.12</v>
      </c>
      <c r="D21" s="22">
        <v>9.9000000000000005E-2</v>
      </c>
      <c r="E21" s="23">
        <v>1445</v>
      </c>
      <c r="F21" s="22">
        <v>-3.5999999999999997E-2</v>
      </c>
      <c r="G21" s="24">
        <v>11355</v>
      </c>
      <c r="H21" s="24">
        <v>594</v>
      </c>
      <c r="I21" s="24">
        <v>998</v>
      </c>
      <c r="J21" s="22">
        <v>8.7999999999999995E-2</v>
      </c>
      <c r="K21" s="24">
        <v>646</v>
      </c>
      <c r="L21" s="23">
        <v>186000</v>
      </c>
      <c r="M21" s="21">
        <v>0</v>
      </c>
      <c r="N21" s="22">
        <v>0</v>
      </c>
      <c r="O21" s="22">
        <v>6.0999999999999999E-2</v>
      </c>
    </row>
    <row r="22" spans="1:15" ht="15" customHeight="1" x14ac:dyDescent="0.25">
      <c r="A22" s="20" t="s">
        <v>69</v>
      </c>
      <c r="B22" s="21">
        <v>1900000000</v>
      </c>
      <c r="C22" s="22">
        <v>0.17499999999999999</v>
      </c>
      <c r="D22" s="22">
        <v>0.13400000000000001</v>
      </c>
      <c r="E22" s="23">
        <v>1270</v>
      </c>
      <c r="F22" s="22">
        <v>-3.5000000000000003E-2</v>
      </c>
      <c r="G22" s="24">
        <v>11220</v>
      </c>
      <c r="H22" s="24">
        <v>671</v>
      </c>
      <c r="I22" s="24">
        <v>1466</v>
      </c>
      <c r="J22" s="22">
        <v>0.13100000000000001</v>
      </c>
      <c r="K22" s="24">
        <v>985</v>
      </c>
      <c r="L22" s="23">
        <v>147000</v>
      </c>
      <c r="M22" s="21">
        <v>21500000</v>
      </c>
      <c r="N22" s="25" t="s">
        <v>55</v>
      </c>
      <c r="O22" s="22">
        <v>6.4000000000000001E-2</v>
      </c>
    </row>
    <row r="23" spans="1:15" ht="15" customHeight="1" x14ac:dyDescent="0.25">
      <c r="A23" s="20" t="s">
        <v>70</v>
      </c>
      <c r="B23" s="21">
        <v>1000000000</v>
      </c>
      <c r="C23" s="22">
        <v>0.217</v>
      </c>
      <c r="D23" s="22">
        <v>0.11700000000000001</v>
      </c>
      <c r="E23" s="23">
        <v>1544</v>
      </c>
      <c r="F23" s="22">
        <v>-7.0000000000000001E-3</v>
      </c>
      <c r="G23" s="24">
        <v>4340</v>
      </c>
      <c r="H23" s="24">
        <v>446</v>
      </c>
      <c r="I23" s="24">
        <v>175</v>
      </c>
      <c r="J23" s="22">
        <v>0.04</v>
      </c>
      <c r="K23" s="24">
        <v>805</v>
      </c>
      <c r="L23" s="23">
        <v>222000</v>
      </c>
      <c r="M23" s="21">
        <v>0</v>
      </c>
      <c r="N23" s="22">
        <v>0</v>
      </c>
      <c r="O23" s="22">
        <v>5.6000000000000001E-2</v>
      </c>
    </row>
    <row r="24" spans="1:15" ht="15" customHeight="1" x14ac:dyDescent="0.25">
      <c r="A24" s="20" t="s">
        <v>71</v>
      </c>
      <c r="B24" s="21">
        <v>999000000</v>
      </c>
      <c r="C24" s="22">
        <v>6.8000000000000005E-2</v>
      </c>
      <c r="D24" s="22">
        <v>4.8000000000000001E-2</v>
      </c>
      <c r="E24" s="23">
        <v>1883</v>
      </c>
      <c r="F24" s="22">
        <v>2.1999999999999999E-2</v>
      </c>
      <c r="G24" s="24">
        <v>4072</v>
      </c>
      <c r="H24" s="24">
        <v>322</v>
      </c>
      <c r="I24" s="24">
        <v>0</v>
      </c>
      <c r="J24" s="22">
        <v>0</v>
      </c>
      <c r="K24" s="24">
        <v>301</v>
      </c>
      <c r="L24" s="23">
        <v>245000</v>
      </c>
      <c r="M24" s="21">
        <v>0</v>
      </c>
      <c r="N24" s="22">
        <v>-1</v>
      </c>
      <c r="O24" s="22">
        <v>5.2999999999999999E-2</v>
      </c>
    </row>
    <row r="25" spans="1:15" ht="15" customHeight="1" x14ac:dyDescent="0.25">
      <c r="A25" s="20" t="s">
        <v>72</v>
      </c>
      <c r="B25" s="21">
        <v>927000000</v>
      </c>
      <c r="C25" s="22">
        <v>0.09</v>
      </c>
      <c r="D25" s="22">
        <v>0.09</v>
      </c>
      <c r="E25" s="23">
        <v>1660</v>
      </c>
      <c r="F25" s="22">
        <v>2.1999999999999999E-2</v>
      </c>
      <c r="G25" s="24">
        <v>3934</v>
      </c>
      <c r="H25" s="24">
        <v>38</v>
      </c>
      <c r="I25" s="24">
        <v>0</v>
      </c>
      <c r="J25" s="22">
        <v>0</v>
      </c>
      <c r="K25" s="24">
        <v>15</v>
      </c>
      <c r="L25" s="23">
        <v>236000</v>
      </c>
      <c r="M25" s="21">
        <v>0</v>
      </c>
      <c r="N25" s="22">
        <v>0</v>
      </c>
      <c r="O25" s="22">
        <v>5.8999999999999997E-2</v>
      </c>
    </row>
    <row r="26" spans="1:15" ht="15" customHeight="1" x14ac:dyDescent="0.25">
      <c r="A26" s="20" t="s">
        <v>73</v>
      </c>
      <c r="B26" s="21">
        <v>646000000</v>
      </c>
      <c r="C26" s="22">
        <v>0.158</v>
      </c>
      <c r="D26" s="22">
        <v>0.06</v>
      </c>
      <c r="E26" s="23">
        <v>1452</v>
      </c>
      <c r="F26" s="22">
        <v>3.0000000000000001E-3</v>
      </c>
      <c r="G26" s="24">
        <v>2201</v>
      </c>
      <c r="H26" s="24">
        <v>250</v>
      </c>
      <c r="I26" s="24">
        <v>310</v>
      </c>
      <c r="J26" s="22">
        <v>0.14099999999999999</v>
      </c>
      <c r="K26" s="24">
        <v>432</v>
      </c>
      <c r="L26" s="23">
        <v>257000</v>
      </c>
      <c r="M26" s="21">
        <v>0</v>
      </c>
      <c r="N26" s="22">
        <v>0</v>
      </c>
      <c r="O26" s="22">
        <v>6.2E-2</v>
      </c>
    </row>
    <row r="27" spans="1:15" ht="15" customHeight="1" x14ac:dyDescent="0.25">
      <c r="A27" s="20" t="s">
        <v>74</v>
      </c>
      <c r="B27" s="21">
        <v>604000000</v>
      </c>
      <c r="C27" s="22">
        <v>0.10100000000000001</v>
      </c>
      <c r="D27" s="22">
        <v>0.06</v>
      </c>
      <c r="E27" s="23">
        <v>2015</v>
      </c>
      <c r="F27" s="22">
        <v>3.0000000000000001E-3</v>
      </c>
      <c r="G27" s="24">
        <v>2351</v>
      </c>
      <c r="H27" s="24">
        <v>168</v>
      </c>
      <c r="I27" s="24">
        <v>0</v>
      </c>
      <c r="J27" s="22">
        <v>0</v>
      </c>
      <c r="K27" s="24">
        <v>63</v>
      </c>
      <c r="L27" s="23">
        <v>257000</v>
      </c>
      <c r="M27" s="21">
        <v>0</v>
      </c>
      <c r="N27" s="22">
        <v>0</v>
      </c>
      <c r="O27" s="22">
        <v>5.7000000000000002E-2</v>
      </c>
    </row>
    <row r="28" spans="1:15" ht="15" customHeight="1" x14ac:dyDescent="0.25">
      <c r="A28" s="20" t="s">
        <v>75</v>
      </c>
      <c r="B28" s="21">
        <v>424000000</v>
      </c>
      <c r="C28" s="22">
        <v>0.23699999999999999</v>
      </c>
      <c r="D28" s="22">
        <v>0.12</v>
      </c>
      <c r="E28" s="23">
        <v>1654</v>
      </c>
      <c r="F28" s="22">
        <v>-3.4000000000000002E-2</v>
      </c>
      <c r="G28" s="24">
        <v>1756</v>
      </c>
      <c r="H28" s="24">
        <v>293</v>
      </c>
      <c r="I28" s="24">
        <v>0</v>
      </c>
      <c r="J28" s="22">
        <v>0</v>
      </c>
      <c r="K28" s="24">
        <v>238</v>
      </c>
      <c r="L28" s="23">
        <v>241000</v>
      </c>
      <c r="M28" s="21">
        <v>0</v>
      </c>
      <c r="N28" s="22">
        <v>-1</v>
      </c>
      <c r="O28" s="22">
        <v>5.6000000000000001E-2</v>
      </c>
    </row>
    <row r="29" spans="1:15" ht="15" customHeight="1" x14ac:dyDescent="0.25">
      <c r="A29" s="20" t="s">
        <v>76</v>
      </c>
      <c r="B29" s="21">
        <v>94300000</v>
      </c>
      <c r="C29" s="22">
        <v>0.24299999999999999</v>
      </c>
      <c r="D29" s="22">
        <v>0.24299999999999999</v>
      </c>
      <c r="E29" s="23">
        <v>1330</v>
      </c>
      <c r="F29" s="22">
        <v>-2E-3</v>
      </c>
      <c r="G29" s="24">
        <v>812</v>
      </c>
      <c r="H29" s="24">
        <v>0</v>
      </c>
      <c r="I29" s="24">
        <v>0</v>
      </c>
      <c r="J29" s="22">
        <v>0</v>
      </c>
      <c r="K29" s="24">
        <v>62</v>
      </c>
      <c r="L29" s="23">
        <v>116000</v>
      </c>
      <c r="M29" s="21">
        <v>0</v>
      </c>
      <c r="N29" s="22">
        <v>0</v>
      </c>
      <c r="O29" s="22">
        <v>6.4000000000000001E-2</v>
      </c>
    </row>
    <row r="30" spans="1:15" ht="15" customHeight="1" x14ac:dyDescent="0.25">
      <c r="A30" s="20" t="s">
        <v>77</v>
      </c>
      <c r="B30" s="21">
        <v>27900000</v>
      </c>
      <c r="C30" s="22">
        <v>8.7999999999999995E-2</v>
      </c>
      <c r="D30" s="22">
        <v>8.7999999999999995E-2</v>
      </c>
      <c r="E30" s="23">
        <v>1539</v>
      </c>
      <c r="F30" s="22">
        <v>-8.4000000000000005E-2</v>
      </c>
      <c r="G30" s="24">
        <v>149</v>
      </c>
      <c r="H30" s="24">
        <v>0</v>
      </c>
      <c r="I30" s="24">
        <v>0</v>
      </c>
      <c r="J30" s="22">
        <v>0</v>
      </c>
      <c r="K30" s="24">
        <v>-5</v>
      </c>
      <c r="L30" s="23">
        <v>187000</v>
      </c>
      <c r="M30" s="21">
        <v>0</v>
      </c>
      <c r="N30" s="22">
        <v>0</v>
      </c>
      <c r="O30" s="22">
        <v>6.6000000000000003E-2</v>
      </c>
    </row>
    <row r="32" spans="1:15" ht="15" customHeight="1" x14ac:dyDescent="0.25">
      <c r="A32" s="26" t="s">
        <v>78</v>
      </c>
    </row>
    <row r="33" spans="1:1" ht="15" customHeight="1" x14ac:dyDescent="0.25">
      <c r="A33" s="26" t="s">
        <v>79</v>
      </c>
    </row>
  </sheetData>
  <pageMargins left="0.75" right="0.75" top="1" bottom="1" header="0.511811023622047" footer="0.511811023622047"/>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6"/>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8.7109375" defaultRowHeight="15" x14ac:dyDescent="0.25"/>
  <cols>
    <col min="1" max="1" width="10" customWidth="1"/>
    <col min="2" max="2" width="13" customWidth="1"/>
    <col min="3" max="3" width="14" customWidth="1"/>
    <col min="4" max="4" width="11" customWidth="1"/>
    <col min="5" max="5" width="14" customWidth="1"/>
    <col min="6" max="6" width="13" customWidth="1"/>
    <col min="7" max="7" width="18" customWidth="1"/>
    <col min="8" max="8" width="15" customWidth="1"/>
    <col min="9" max="10" width="14" customWidth="1"/>
    <col min="11" max="11" width="12" customWidth="1"/>
    <col min="12" max="12" width="14" customWidth="1"/>
    <col min="13" max="13" width="13" customWidth="1"/>
    <col min="14" max="14" width="15" customWidth="1"/>
  </cols>
  <sheetData>
    <row r="1" spans="1:14" ht="15" customHeight="1" x14ac:dyDescent="0.25">
      <c r="A1" s="6" t="s">
        <v>0</v>
      </c>
      <c r="B1" s="6" t="s">
        <v>80</v>
      </c>
      <c r="C1" s="6" t="s">
        <v>1</v>
      </c>
      <c r="D1" s="6" t="s">
        <v>81</v>
      </c>
      <c r="E1" s="6" t="s">
        <v>82</v>
      </c>
      <c r="F1" s="6" t="s">
        <v>83</v>
      </c>
      <c r="G1" s="6" t="s">
        <v>84</v>
      </c>
      <c r="H1" s="6" t="s">
        <v>85</v>
      </c>
      <c r="I1" s="6" t="s">
        <v>86</v>
      </c>
      <c r="J1" s="6" t="s">
        <v>87</v>
      </c>
      <c r="K1" s="6" t="s">
        <v>2</v>
      </c>
      <c r="L1" s="6" t="s">
        <v>88</v>
      </c>
      <c r="M1" s="6" t="s">
        <v>89</v>
      </c>
      <c r="N1" s="6" t="s">
        <v>6</v>
      </c>
    </row>
    <row r="2" spans="1:14" ht="15" customHeight="1" x14ac:dyDescent="0.25">
      <c r="A2" s="7" t="s">
        <v>13</v>
      </c>
      <c r="B2" s="8">
        <v>85</v>
      </c>
      <c r="C2" s="8">
        <v>2937</v>
      </c>
      <c r="D2" s="8">
        <v>828</v>
      </c>
      <c r="E2" s="10">
        <v>2551</v>
      </c>
      <c r="F2" s="27">
        <v>3.26</v>
      </c>
      <c r="G2" s="9">
        <v>2E-3</v>
      </c>
      <c r="H2" s="10">
        <v>2538</v>
      </c>
      <c r="I2" s="27">
        <v>3.24</v>
      </c>
      <c r="J2" s="9">
        <v>5.0000000000000001E-3</v>
      </c>
      <c r="K2" s="9">
        <v>4.3999999999999997E-2</v>
      </c>
      <c r="L2" s="8">
        <v>3</v>
      </c>
      <c r="M2" s="8">
        <v>0</v>
      </c>
      <c r="N2" s="8">
        <v>639</v>
      </c>
    </row>
    <row r="3" spans="1:14" ht="15" customHeight="1" x14ac:dyDescent="0.25">
      <c r="A3" s="11" t="s">
        <v>14</v>
      </c>
      <c r="B3" s="12">
        <v>89</v>
      </c>
      <c r="C3" s="12">
        <v>3576</v>
      </c>
      <c r="D3" s="12">
        <v>843</v>
      </c>
      <c r="E3" s="14">
        <v>2565</v>
      </c>
      <c r="F3" s="28">
        <v>3.28</v>
      </c>
      <c r="G3" s="13">
        <v>5.0000000000000001E-3</v>
      </c>
      <c r="H3" s="14">
        <v>2537</v>
      </c>
      <c r="I3" s="28">
        <v>3.24</v>
      </c>
      <c r="J3" s="13">
        <v>1.0999999999999999E-2</v>
      </c>
      <c r="K3" s="13">
        <v>8.1000000000000003E-2</v>
      </c>
      <c r="L3" s="12">
        <v>481</v>
      </c>
      <c r="M3" s="12">
        <v>639</v>
      </c>
      <c r="N3" s="12">
        <v>800</v>
      </c>
    </row>
    <row r="4" spans="1:14" ht="15" customHeight="1" x14ac:dyDescent="0.25">
      <c r="A4" s="7" t="s">
        <v>15</v>
      </c>
      <c r="B4" s="8">
        <v>90</v>
      </c>
      <c r="C4" s="8">
        <v>3905</v>
      </c>
      <c r="D4" s="8">
        <v>860</v>
      </c>
      <c r="E4" s="10">
        <v>2546</v>
      </c>
      <c r="F4" s="27">
        <v>3.25</v>
      </c>
      <c r="G4" s="9">
        <v>-7.0000000000000001E-3</v>
      </c>
      <c r="H4" s="10">
        <v>2531</v>
      </c>
      <c r="I4" s="27">
        <v>3.24</v>
      </c>
      <c r="J4" s="9">
        <v>6.0000000000000001E-3</v>
      </c>
      <c r="K4" s="9">
        <v>5.1999999999999998E-2</v>
      </c>
      <c r="L4" s="8">
        <v>65</v>
      </c>
      <c r="M4" s="8">
        <v>329</v>
      </c>
      <c r="N4" s="8">
        <v>471</v>
      </c>
    </row>
    <row r="5" spans="1:14" ht="15" customHeight="1" x14ac:dyDescent="0.25">
      <c r="A5" s="11" t="s">
        <v>16</v>
      </c>
      <c r="B5" s="12">
        <v>91</v>
      </c>
      <c r="C5" s="12">
        <v>4376</v>
      </c>
      <c r="D5" s="12">
        <v>898</v>
      </c>
      <c r="E5" s="14">
        <v>2587</v>
      </c>
      <c r="F5" s="28">
        <v>3.31</v>
      </c>
      <c r="G5" s="13">
        <v>1.6E-2</v>
      </c>
      <c r="H5" s="14">
        <v>2566</v>
      </c>
      <c r="I5" s="28">
        <v>3.28</v>
      </c>
      <c r="J5" s="13">
        <v>8.0000000000000002E-3</v>
      </c>
      <c r="K5" s="13">
        <v>5.6000000000000001E-2</v>
      </c>
      <c r="L5" s="12">
        <v>437</v>
      </c>
      <c r="M5" s="12">
        <v>471</v>
      </c>
      <c r="N5" s="12">
        <v>0</v>
      </c>
    </row>
    <row r="6" spans="1:14" ht="15" customHeight="1" x14ac:dyDescent="0.25">
      <c r="A6" s="7" t="s">
        <v>17</v>
      </c>
      <c r="B6" s="8">
        <v>91</v>
      </c>
      <c r="C6" s="8">
        <v>4376</v>
      </c>
      <c r="D6" s="8">
        <v>898</v>
      </c>
      <c r="E6" s="10">
        <v>2518</v>
      </c>
      <c r="F6" s="27">
        <v>3.22</v>
      </c>
      <c r="G6" s="9">
        <v>-2.7E-2</v>
      </c>
      <c r="H6" s="10">
        <v>2499</v>
      </c>
      <c r="I6" s="27">
        <v>3.19</v>
      </c>
      <c r="J6" s="9">
        <v>8.0000000000000002E-3</v>
      </c>
      <c r="K6" s="9">
        <v>5.3999999999999999E-2</v>
      </c>
      <c r="L6" s="8">
        <v>4</v>
      </c>
      <c r="M6" s="8">
        <v>0</v>
      </c>
      <c r="N6" s="8">
        <v>0</v>
      </c>
    </row>
    <row r="7" spans="1:14" ht="15" customHeight="1" x14ac:dyDescent="0.25">
      <c r="A7" s="11" t="s">
        <v>18</v>
      </c>
      <c r="B7" s="12">
        <v>91</v>
      </c>
      <c r="C7" s="12">
        <v>4376</v>
      </c>
      <c r="D7" s="12">
        <v>898</v>
      </c>
      <c r="E7" s="14">
        <v>2713</v>
      </c>
      <c r="F7" s="28">
        <v>3.47</v>
      </c>
      <c r="G7" s="13">
        <v>7.8E-2</v>
      </c>
      <c r="H7" s="14">
        <v>2696</v>
      </c>
      <c r="I7" s="28">
        <v>3.45</v>
      </c>
      <c r="J7" s="13">
        <v>6.0000000000000001E-3</v>
      </c>
      <c r="K7" s="13">
        <v>5.0999999999999997E-2</v>
      </c>
      <c r="L7" s="12">
        <v>9</v>
      </c>
      <c r="M7" s="12">
        <v>0</v>
      </c>
      <c r="N7" s="12">
        <v>0</v>
      </c>
    </row>
    <row r="8" spans="1:14" ht="15" customHeight="1" x14ac:dyDescent="0.25">
      <c r="A8" s="7" t="s">
        <v>19</v>
      </c>
      <c r="B8" s="8">
        <v>91</v>
      </c>
      <c r="C8" s="8">
        <v>4376</v>
      </c>
      <c r="D8" s="8">
        <v>898</v>
      </c>
      <c r="E8" s="10">
        <v>2785</v>
      </c>
      <c r="F8" s="27">
        <v>3.56</v>
      </c>
      <c r="G8" s="9">
        <v>2.5999999999999999E-2</v>
      </c>
      <c r="H8" s="10">
        <v>2769</v>
      </c>
      <c r="I8" s="27">
        <v>3.54</v>
      </c>
      <c r="J8" s="9">
        <v>6.0000000000000001E-3</v>
      </c>
      <c r="K8" s="9">
        <v>4.9000000000000002E-2</v>
      </c>
      <c r="L8" s="8">
        <v>4</v>
      </c>
      <c r="M8" s="8">
        <v>0</v>
      </c>
      <c r="N8" s="8">
        <v>0</v>
      </c>
    </row>
    <row r="9" spans="1:14" ht="15" customHeight="1" x14ac:dyDescent="0.25">
      <c r="A9" s="11" t="s">
        <v>20</v>
      </c>
      <c r="B9" s="12">
        <v>91</v>
      </c>
      <c r="C9" s="12">
        <v>4376</v>
      </c>
      <c r="D9" s="12">
        <v>898</v>
      </c>
      <c r="E9" s="14">
        <v>2877</v>
      </c>
      <c r="F9" s="28">
        <v>3.68</v>
      </c>
      <c r="G9" s="13">
        <v>3.3000000000000002E-2</v>
      </c>
      <c r="H9" s="14">
        <v>2855</v>
      </c>
      <c r="I9" s="28">
        <v>3.65</v>
      </c>
      <c r="J9" s="13">
        <v>8.0000000000000002E-3</v>
      </c>
      <c r="K9" s="13">
        <v>4.5999999999999999E-2</v>
      </c>
      <c r="L9" s="12">
        <v>8</v>
      </c>
      <c r="M9" s="12">
        <v>0</v>
      </c>
      <c r="N9" s="12">
        <v>144</v>
      </c>
    </row>
    <row r="10" spans="1:14" ht="15" customHeight="1" x14ac:dyDescent="0.25">
      <c r="A10" s="7" t="s">
        <v>21</v>
      </c>
      <c r="B10" s="8">
        <v>92</v>
      </c>
      <c r="C10" s="8">
        <v>4520</v>
      </c>
      <c r="D10" s="8">
        <v>889</v>
      </c>
      <c r="E10" s="10">
        <v>2988</v>
      </c>
      <c r="F10" s="27">
        <v>3.82</v>
      </c>
      <c r="G10" s="9">
        <v>3.9E-2</v>
      </c>
      <c r="H10" s="10">
        <v>2913</v>
      </c>
      <c r="I10" s="27">
        <v>3.72</v>
      </c>
      <c r="J10" s="9">
        <v>2.5000000000000001E-2</v>
      </c>
      <c r="K10" s="9">
        <v>0.05</v>
      </c>
      <c r="L10" s="8">
        <v>128</v>
      </c>
      <c r="M10" s="8">
        <v>144</v>
      </c>
      <c r="N10" s="8">
        <v>747</v>
      </c>
    </row>
    <row r="11" spans="1:14" ht="15" customHeight="1" x14ac:dyDescent="0.25">
      <c r="A11" s="11" t="s">
        <v>22</v>
      </c>
      <c r="B11" s="12">
        <v>92</v>
      </c>
      <c r="C11" s="12">
        <v>4520</v>
      </c>
      <c r="D11" s="12">
        <v>889</v>
      </c>
      <c r="E11" s="14">
        <v>3113</v>
      </c>
      <c r="F11" s="28">
        <v>3.98</v>
      </c>
      <c r="G11" s="13">
        <v>4.2000000000000003E-2</v>
      </c>
      <c r="H11" s="14">
        <v>3048</v>
      </c>
      <c r="I11" s="28">
        <v>3.9</v>
      </c>
      <c r="J11" s="13">
        <v>2.1000000000000001E-2</v>
      </c>
      <c r="K11" s="13">
        <v>0.05</v>
      </c>
      <c r="L11" s="12">
        <v>1</v>
      </c>
      <c r="M11" s="12">
        <v>0</v>
      </c>
      <c r="N11" s="12">
        <v>953</v>
      </c>
    </row>
    <row r="12" spans="1:14" ht="15" customHeight="1" x14ac:dyDescent="0.25">
      <c r="A12" s="7" t="s">
        <v>23</v>
      </c>
      <c r="B12" s="8">
        <v>96</v>
      </c>
      <c r="C12" s="8">
        <v>5473</v>
      </c>
      <c r="D12" s="8">
        <v>870</v>
      </c>
      <c r="E12" s="10">
        <v>3203</v>
      </c>
      <c r="F12" s="27">
        <v>4.09</v>
      </c>
      <c r="G12" s="9">
        <v>2.9000000000000001E-2</v>
      </c>
      <c r="H12" s="10">
        <v>3081</v>
      </c>
      <c r="I12" s="27">
        <v>3.94</v>
      </c>
      <c r="J12" s="9">
        <v>3.7999999999999999E-2</v>
      </c>
      <c r="K12" s="9">
        <v>0.18</v>
      </c>
      <c r="L12" s="8">
        <v>405</v>
      </c>
      <c r="M12" s="8">
        <v>953</v>
      </c>
      <c r="N12" s="8">
        <v>20</v>
      </c>
    </row>
    <row r="13" spans="1:14" ht="15" customHeight="1" x14ac:dyDescent="0.25">
      <c r="A13" s="11" t="s">
        <v>24</v>
      </c>
      <c r="B13" s="12">
        <v>97</v>
      </c>
      <c r="C13" s="12">
        <v>5493</v>
      </c>
      <c r="D13" s="12">
        <v>871</v>
      </c>
      <c r="E13" s="14">
        <v>3197</v>
      </c>
      <c r="F13" s="28">
        <v>4.09</v>
      </c>
      <c r="G13" s="13">
        <v>-2E-3</v>
      </c>
      <c r="H13" s="14">
        <v>3116</v>
      </c>
      <c r="I13" s="28">
        <v>3.98</v>
      </c>
      <c r="J13" s="13">
        <v>2.5000000000000001E-2</v>
      </c>
      <c r="K13" s="13">
        <v>9.5000000000000001E-2</v>
      </c>
      <c r="L13" s="12">
        <v>344</v>
      </c>
      <c r="M13" s="12">
        <v>20</v>
      </c>
      <c r="N13" s="12">
        <v>600</v>
      </c>
    </row>
    <row r="14" spans="1:14" ht="15" customHeight="1" x14ac:dyDescent="0.25">
      <c r="A14" s="7" t="s">
        <v>25</v>
      </c>
      <c r="B14" s="8">
        <v>97</v>
      </c>
      <c r="C14" s="8">
        <v>5493</v>
      </c>
      <c r="D14" s="8">
        <v>871</v>
      </c>
      <c r="E14" s="10">
        <v>3261</v>
      </c>
      <c r="F14" s="27">
        <v>4.17</v>
      </c>
      <c r="G14" s="9">
        <v>0.02</v>
      </c>
      <c r="H14" s="10">
        <v>3174</v>
      </c>
      <c r="I14" s="27">
        <v>4.0599999999999996</v>
      </c>
      <c r="J14" s="9">
        <v>2.7E-2</v>
      </c>
      <c r="K14" s="9">
        <v>5.2999999999999999E-2</v>
      </c>
      <c r="L14" s="8">
        <v>163</v>
      </c>
      <c r="M14" s="8">
        <v>0</v>
      </c>
      <c r="N14" s="8">
        <v>984</v>
      </c>
    </row>
    <row r="15" spans="1:14" ht="15" customHeight="1" x14ac:dyDescent="0.25">
      <c r="A15" s="11" t="s">
        <v>26</v>
      </c>
      <c r="B15" s="12">
        <v>100</v>
      </c>
      <c r="C15" s="12">
        <v>6093</v>
      </c>
      <c r="D15" s="12">
        <v>847</v>
      </c>
      <c r="E15" s="14">
        <v>3333</v>
      </c>
      <c r="F15" s="28">
        <v>4.26</v>
      </c>
      <c r="G15" s="13">
        <v>2.1999999999999999E-2</v>
      </c>
      <c r="H15" s="14">
        <v>3254</v>
      </c>
      <c r="I15" s="28">
        <v>4.16</v>
      </c>
      <c r="J15" s="13">
        <v>2.4E-2</v>
      </c>
      <c r="K15" s="13">
        <v>6.2E-2</v>
      </c>
      <c r="L15" s="12">
        <v>475</v>
      </c>
      <c r="M15" s="12">
        <v>600</v>
      </c>
      <c r="N15" s="12">
        <v>656</v>
      </c>
    </row>
    <row r="16" spans="1:14" ht="15" customHeight="1" x14ac:dyDescent="0.25">
      <c r="A16" s="7" t="s">
        <v>27</v>
      </c>
      <c r="B16" s="8">
        <v>101</v>
      </c>
      <c r="C16" s="8">
        <v>6177</v>
      </c>
      <c r="D16" s="8">
        <v>846</v>
      </c>
      <c r="E16" s="10">
        <v>3405</v>
      </c>
      <c r="F16" s="27">
        <v>4.3499999999999996</v>
      </c>
      <c r="G16" s="9">
        <v>2.1999999999999999E-2</v>
      </c>
      <c r="H16" s="10">
        <v>3381</v>
      </c>
      <c r="I16" s="27">
        <v>4.32</v>
      </c>
      <c r="J16" s="9">
        <v>7.0000000000000001E-3</v>
      </c>
      <c r="K16" s="9">
        <v>3.4000000000000002E-2</v>
      </c>
      <c r="L16" s="8">
        <v>206</v>
      </c>
      <c r="M16" s="8">
        <v>84</v>
      </c>
      <c r="N16" s="8">
        <v>1040</v>
      </c>
    </row>
    <row r="17" spans="1:14" ht="15" customHeight="1" x14ac:dyDescent="0.25">
      <c r="A17" s="11" t="s">
        <v>28</v>
      </c>
      <c r="B17" s="12">
        <v>101</v>
      </c>
      <c r="C17" s="12">
        <v>6177</v>
      </c>
      <c r="D17" s="12">
        <v>846</v>
      </c>
      <c r="E17" s="14">
        <v>3221</v>
      </c>
      <c r="F17" s="28">
        <v>4.12</v>
      </c>
      <c r="G17" s="13">
        <v>-5.3999999999999999E-2</v>
      </c>
      <c r="H17" s="14">
        <v>2933</v>
      </c>
      <c r="I17" s="28">
        <v>3.75</v>
      </c>
      <c r="J17" s="13">
        <v>8.8999999999999996E-2</v>
      </c>
      <c r="K17" s="13">
        <v>5.3999999999999999E-2</v>
      </c>
      <c r="L17" s="12">
        <v>-89</v>
      </c>
      <c r="M17" s="12">
        <v>0</v>
      </c>
      <c r="N17" s="12">
        <v>1040</v>
      </c>
    </row>
    <row r="18" spans="1:14" ht="15" customHeight="1" x14ac:dyDescent="0.25">
      <c r="A18" s="7" t="s">
        <v>29</v>
      </c>
      <c r="B18" s="8">
        <v>102</v>
      </c>
      <c r="C18" s="8">
        <v>6313</v>
      </c>
      <c r="D18" s="8">
        <v>850</v>
      </c>
      <c r="E18" s="10">
        <v>3565</v>
      </c>
      <c r="F18" s="27">
        <v>4.5599999999999996</v>
      </c>
      <c r="G18" s="9">
        <v>0.107</v>
      </c>
      <c r="H18" s="10">
        <v>3558</v>
      </c>
      <c r="I18" s="27">
        <v>4.55</v>
      </c>
      <c r="J18" s="9">
        <v>2E-3</v>
      </c>
      <c r="K18" s="9">
        <v>3.9E-2</v>
      </c>
      <c r="L18" s="8">
        <v>194</v>
      </c>
      <c r="M18" s="8">
        <v>136</v>
      </c>
      <c r="N18" s="8">
        <v>908</v>
      </c>
    </row>
    <row r="19" spans="1:14" ht="15" customHeight="1" x14ac:dyDescent="0.25">
      <c r="A19" s="11" t="s">
        <v>30</v>
      </c>
      <c r="B19" s="12">
        <v>106</v>
      </c>
      <c r="C19" s="12">
        <v>7221</v>
      </c>
      <c r="D19" s="12">
        <v>835</v>
      </c>
      <c r="E19" s="14">
        <v>3726</v>
      </c>
      <c r="F19" s="28">
        <v>4.76</v>
      </c>
      <c r="G19" s="13">
        <v>4.4999999999999998E-2</v>
      </c>
      <c r="H19" s="14">
        <v>3686</v>
      </c>
      <c r="I19" s="28">
        <v>4.71</v>
      </c>
      <c r="J19" s="13">
        <v>1.0999999999999999E-2</v>
      </c>
      <c r="K19" s="13">
        <v>0.11600000000000001</v>
      </c>
      <c r="L19" s="12">
        <v>452</v>
      </c>
      <c r="M19" s="12">
        <v>908</v>
      </c>
      <c r="N19" s="12">
        <v>0</v>
      </c>
    </row>
    <row r="20" spans="1:14" ht="15" customHeight="1" x14ac:dyDescent="0.25">
      <c r="A20" s="7" t="s">
        <v>31</v>
      </c>
      <c r="B20" s="8">
        <v>106</v>
      </c>
      <c r="C20" s="8">
        <v>7221</v>
      </c>
      <c r="D20" s="8">
        <v>835</v>
      </c>
      <c r="E20" s="10">
        <v>3772</v>
      </c>
      <c r="F20" s="27">
        <v>4.82</v>
      </c>
      <c r="G20" s="9">
        <v>1.2E-2</v>
      </c>
      <c r="H20" s="10">
        <v>3693</v>
      </c>
      <c r="I20" s="27">
        <v>4.72</v>
      </c>
      <c r="J20" s="9">
        <v>2.1000000000000001E-2</v>
      </c>
      <c r="K20" s="9">
        <v>5.0999999999999997E-2</v>
      </c>
      <c r="L20" s="8">
        <v>356</v>
      </c>
      <c r="M20" s="8">
        <v>0</v>
      </c>
      <c r="N20" s="8">
        <v>0</v>
      </c>
    </row>
    <row r="21" spans="1:14" ht="15" customHeight="1" x14ac:dyDescent="0.25">
      <c r="A21" s="11" t="s">
        <v>32</v>
      </c>
      <c r="B21" s="12">
        <v>106</v>
      </c>
      <c r="C21" s="12">
        <v>7221</v>
      </c>
      <c r="D21" s="12">
        <v>835</v>
      </c>
      <c r="E21" s="14">
        <v>3840</v>
      </c>
      <c r="F21" s="28">
        <v>4.91</v>
      </c>
      <c r="G21" s="13">
        <v>1.7999999999999999E-2</v>
      </c>
      <c r="H21" s="14">
        <v>3633</v>
      </c>
      <c r="I21" s="28">
        <v>4.6399999999999997</v>
      </c>
      <c r="J21" s="13">
        <v>5.3999999999999999E-2</v>
      </c>
      <c r="K21" s="13">
        <v>5.7000000000000002E-2</v>
      </c>
      <c r="L21" s="12">
        <v>-34</v>
      </c>
      <c r="M21" s="12">
        <v>0</v>
      </c>
      <c r="N21" s="12">
        <v>439</v>
      </c>
    </row>
    <row r="22" spans="1:14" ht="15" customHeight="1" x14ac:dyDescent="0.25">
      <c r="A22" s="7" t="s">
        <v>33</v>
      </c>
      <c r="B22" s="8">
        <v>106</v>
      </c>
      <c r="C22" s="8">
        <v>7221</v>
      </c>
      <c r="D22" s="8">
        <v>835</v>
      </c>
      <c r="E22" s="10">
        <v>3821</v>
      </c>
      <c r="F22" s="27">
        <v>4.8899999999999997</v>
      </c>
      <c r="G22" s="9">
        <v>-5.0000000000000001E-3</v>
      </c>
      <c r="H22" s="10">
        <v>3622</v>
      </c>
      <c r="I22" s="27">
        <v>4.63</v>
      </c>
      <c r="J22" s="9">
        <v>5.1999999999999998E-2</v>
      </c>
      <c r="K22" s="9">
        <v>5.2999999999999999E-2</v>
      </c>
      <c r="L22" s="8">
        <v>22</v>
      </c>
      <c r="M22" s="8">
        <v>0</v>
      </c>
      <c r="N22" s="8">
        <v>485</v>
      </c>
    </row>
    <row r="23" spans="1:14" ht="15" customHeight="1" x14ac:dyDescent="0.25">
      <c r="A23" s="11" t="s">
        <v>34</v>
      </c>
      <c r="B23" s="12">
        <v>106</v>
      </c>
      <c r="C23" s="12">
        <v>7221</v>
      </c>
      <c r="D23" s="12">
        <v>835</v>
      </c>
      <c r="E23" s="14">
        <v>4056</v>
      </c>
      <c r="F23" s="28">
        <v>5.19</v>
      </c>
      <c r="G23" s="13">
        <v>2.5000000000000001E-2</v>
      </c>
      <c r="H23" s="14">
        <v>3878</v>
      </c>
      <c r="I23" s="28">
        <v>4.96</v>
      </c>
      <c r="J23" s="13">
        <v>4.3999999999999997E-2</v>
      </c>
      <c r="K23" s="13">
        <v>5.1999999999999998E-2</v>
      </c>
      <c r="L23" s="12">
        <v>8</v>
      </c>
      <c r="M23" s="12">
        <v>0</v>
      </c>
      <c r="N23" s="12">
        <v>485</v>
      </c>
    </row>
    <row r="25" spans="1:14" ht="15" customHeight="1" x14ac:dyDescent="0.25">
      <c r="A25" s="15" t="s">
        <v>90</v>
      </c>
    </row>
    <row r="26" spans="1:14" ht="15" customHeight="1" x14ac:dyDescent="0.25">
      <c r="A26" s="15" t="s">
        <v>91</v>
      </c>
    </row>
  </sheetData>
  <pageMargins left="0.75" right="0.75" top="1" bottom="1" header="0.511811023622047" footer="0.511811023622047"/>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6"/>
  <sheetViews>
    <sheetView zoomScaleNormal="100" workbookViewId="0">
      <pane xSplit="1" ySplit="1" topLeftCell="B20" activePane="bottomRight" state="frozen"/>
      <selection pane="topRight" activeCell="B1" sqref="B1"/>
      <selection pane="bottomLeft" activeCell="A2" sqref="A2"/>
      <selection pane="bottomRight"/>
    </sheetView>
  </sheetViews>
  <sheetFormatPr defaultColWidth="8.7109375" defaultRowHeight="15" x14ac:dyDescent="0.25"/>
  <cols>
    <col min="1" max="1" width="10" customWidth="1"/>
    <col min="2" max="2" width="13" customWidth="1"/>
    <col min="3" max="3" width="14" customWidth="1"/>
    <col min="4" max="4" width="11" customWidth="1"/>
    <col min="5" max="5" width="14" customWidth="1"/>
    <col min="6" max="6" width="13" customWidth="1"/>
    <col min="7" max="7" width="18" customWidth="1"/>
    <col min="8" max="8" width="15" customWidth="1"/>
    <col min="9" max="10" width="14" customWidth="1"/>
    <col min="11" max="11" width="12" customWidth="1"/>
    <col min="12" max="12" width="14" customWidth="1"/>
    <col min="13" max="13" width="13" customWidth="1"/>
    <col min="14" max="14" width="15" customWidth="1"/>
  </cols>
  <sheetData>
    <row r="1" spans="1:14" ht="15" customHeight="1" x14ac:dyDescent="0.25">
      <c r="A1" s="6" t="s">
        <v>0</v>
      </c>
      <c r="B1" s="6" t="s">
        <v>80</v>
      </c>
      <c r="C1" s="6" t="s">
        <v>1</v>
      </c>
      <c r="D1" s="6" t="s">
        <v>81</v>
      </c>
      <c r="E1" s="6" t="s">
        <v>82</v>
      </c>
      <c r="F1" s="6" t="s">
        <v>83</v>
      </c>
      <c r="G1" s="6" t="s">
        <v>84</v>
      </c>
      <c r="H1" s="6" t="s">
        <v>85</v>
      </c>
      <c r="I1" s="6" t="s">
        <v>86</v>
      </c>
      <c r="J1" s="6" t="s">
        <v>87</v>
      </c>
      <c r="K1" s="6" t="s">
        <v>2</v>
      </c>
      <c r="L1" s="6" t="s">
        <v>88</v>
      </c>
      <c r="M1" s="6" t="s">
        <v>89</v>
      </c>
      <c r="N1" s="6" t="s">
        <v>6</v>
      </c>
    </row>
    <row r="2" spans="1:14" ht="15" customHeight="1" x14ac:dyDescent="0.25">
      <c r="A2" s="7" t="s">
        <v>13</v>
      </c>
      <c r="B2" s="8">
        <v>165</v>
      </c>
      <c r="C2" s="8">
        <v>22861</v>
      </c>
      <c r="D2" s="8">
        <v>780</v>
      </c>
      <c r="E2" s="10">
        <v>900</v>
      </c>
      <c r="F2" s="27">
        <v>1.1200000000000001</v>
      </c>
      <c r="G2" s="9">
        <v>5.0000000000000001E-3</v>
      </c>
      <c r="H2" s="10">
        <v>893</v>
      </c>
      <c r="I2" s="27">
        <v>1.1100000000000001</v>
      </c>
      <c r="J2" s="9">
        <v>8.0000000000000002E-3</v>
      </c>
      <c r="K2" s="9">
        <v>7.6999999999999999E-2</v>
      </c>
      <c r="L2" s="8">
        <v>650</v>
      </c>
      <c r="M2" s="8">
        <v>208</v>
      </c>
      <c r="N2" s="8">
        <v>614</v>
      </c>
    </row>
    <row r="3" spans="1:14" ht="15" customHeight="1" x14ac:dyDescent="0.25">
      <c r="A3" s="11" t="s">
        <v>14</v>
      </c>
      <c r="B3" s="12">
        <v>167</v>
      </c>
      <c r="C3" s="12">
        <v>23475</v>
      </c>
      <c r="D3" s="12">
        <v>783</v>
      </c>
      <c r="E3" s="14">
        <v>933</v>
      </c>
      <c r="F3" s="28">
        <v>1.1599999999999999</v>
      </c>
      <c r="G3" s="13">
        <v>3.6999999999999998E-2</v>
      </c>
      <c r="H3" s="14">
        <v>926</v>
      </c>
      <c r="I3" s="28">
        <v>1.1499999999999999</v>
      </c>
      <c r="J3" s="13">
        <v>8.0000000000000002E-3</v>
      </c>
      <c r="K3" s="13">
        <v>7.0000000000000007E-2</v>
      </c>
      <c r="L3" s="12">
        <v>725</v>
      </c>
      <c r="M3" s="12">
        <v>614</v>
      </c>
      <c r="N3" s="12">
        <v>336</v>
      </c>
    </row>
    <row r="4" spans="1:14" ht="15" customHeight="1" x14ac:dyDescent="0.25">
      <c r="A4" s="7" t="s">
        <v>15</v>
      </c>
      <c r="B4" s="8">
        <v>167</v>
      </c>
      <c r="C4" s="8">
        <v>23475</v>
      </c>
      <c r="D4" s="8">
        <v>783</v>
      </c>
      <c r="E4" s="10">
        <v>975</v>
      </c>
      <c r="F4" s="27">
        <v>1.21</v>
      </c>
      <c r="G4" s="9">
        <v>4.4999999999999998E-2</v>
      </c>
      <c r="H4" s="10">
        <v>968</v>
      </c>
      <c r="I4" s="27">
        <v>1.21</v>
      </c>
      <c r="J4" s="9">
        <v>7.0000000000000001E-3</v>
      </c>
      <c r="K4" s="9">
        <v>6.8000000000000005E-2</v>
      </c>
      <c r="L4" s="8">
        <v>52</v>
      </c>
      <c r="M4" s="8">
        <v>0</v>
      </c>
      <c r="N4" s="8">
        <v>732</v>
      </c>
    </row>
    <row r="5" spans="1:14" ht="15" customHeight="1" x14ac:dyDescent="0.25">
      <c r="A5" s="11" t="s">
        <v>16</v>
      </c>
      <c r="B5" s="12">
        <v>169</v>
      </c>
      <c r="C5" s="12">
        <v>24207</v>
      </c>
      <c r="D5" s="12">
        <v>787</v>
      </c>
      <c r="E5" s="14">
        <v>982</v>
      </c>
      <c r="F5" s="28">
        <v>1.22</v>
      </c>
      <c r="G5" s="13">
        <v>7.0000000000000001E-3</v>
      </c>
      <c r="H5" s="14">
        <v>972</v>
      </c>
      <c r="I5" s="28">
        <v>1.21</v>
      </c>
      <c r="J5" s="13">
        <v>0.01</v>
      </c>
      <c r="K5" s="13">
        <v>9.8000000000000004E-2</v>
      </c>
      <c r="L5" s="12">
        <v>-35</v>
      </c>
      <c r="M5" s="12">
        <v>732</v>
      </c>
      <c r="N5" s="12">
        <v>438</v>
      </c>
    </row>
    <row r="6" spans="1:14" ht="15" customHeight="1" x14ac:dyDescent="0.25">
      <c r="A6" s="7" t="s">
        <v>17</v>
      </c>
      <c r="B6" s="8">
        <v>170</v>
      </c>
      <c r="C6" s="8">
        <v>24645</v>
      </c>
      <c r="D6" s="8">
        <v>790</v>
      </c>
      <c r="E6" s="10">
        <v>939</v>
      </c>
      <c r="F6" s="27">
        <v>1.17</v>
      </c>
      <c r="G6" s="9">
        <v>-4.3999999999999997E-2</v>
      </c>
      <c r="H6" s="10">
        <v>930</v>
      </c>
      <c r="I6" s="27">
        <v>1.1599999999999999</v>
      </c>
      <c r="J6" s="9">
        <v>0.01</v>
      </c>
      <c r="K6" s="9">
        <v>0.112</v>
      </c>
      <c r="L6" s="8">
        <v>69</v>
      </c>
      <c r="M6" s="8">
        <v>438</v>
      </c>
      <c r="N6" s="8">
        <v>0</v>
      </c>
    </row>
    <row r="7" spans="1:14" ht="15" customHeight="1" x14ac:dyDescent="0.25">
      <c r="A7" s="11" t="s">
        <v>18</v>
      </c>
      <c r="B7" s="12">
        <v>170</v>
      </c>
      <c r="C7" s="12">
        <v>24645</v>
      </c>
      <c r="D7" s="12">
        <v>790</v>
      </c>
      <c r="E7" s="14">
        <v>942</v>
      </c>
      <c r="F7" s="28">
        <v>1.17</v>
      </c>
      <c r="G7" s="13">
        <v>3.0000000000000001E-3</v>
      </c>
      <c r="H7" s="14">
        <v>935</v>
      </c>
      <c r="I7" s="28">
        <v>1.1599999999999999</v>
      </c>
      <c r="J7" s="13">
        <v>7.0000000000000001E-3</v>
      </c>
      <c r="K7" s="13">
        <v>7.8E-2</v>
      </c>
      <c r="L7" s="12">
        <v>815</v>
      </c>
      <c r="M7" s="12">
        <v>0</v>
      </c>
      <c r="N7" s="12">
        <v>755</v>
      </c>
    </row>
    <row r="8" spans="1:14" ht="15" customHeight="1" x14ac:dyDescent="0.25">
      <c r="A8" s="7" t="s">
        <v>19</v>
      </c>
      <c r="B8" s="8">
        <v>170</v>
      </c>
      <c r="C8" s="8">
        <v>24645</v>
      </c>
      <c r="D8" s="8">
        <v>790</v>
      </c>
      <c r="E8" s="10">
        <v>970</v>
      </c>
      <c r="F8" s="27">
        <v>1.21</v>
      </c>
      <c r="G8" s="9">
        <v>0.03</v>
      </c>
      <c r="H8" s="10">
        <v>963</v>
      </c>
      <c r="I8" s="27">
        <v>1.2</v>
      </c>
      <c r="J8" s="9">
        <v>7.0000000000000001E-3</v>
      </c>
      <c r="K8" s="9">
        <v>6.7000000000000004E-2</v>
      </c>
      <c r="L8" s="8">
        <v>263</v>
      </c>
      <c r="M8" s="8">
        <v>0</v>
      </c>
      <c r="N8" s="8">
        <v>1169</v>
      </c>
    </row>
    <row r="9" spans="1:14" ht="15" customHeight="1" x14ac:dyDescent="0.25">
      <c r="A9" s="11" t="s">
        <v>20</v>
      </c>
      <c r="B9" s="12">
        <v>173</v>
      </c>
      <c r="C9" s="12">
        <v>25814</v>
      </c>
      <c r="D9" s="12">
        <v>793</v>
      </c>
      <c r="E9" s="14">
        <v>1009</v>
      </c>
      <c r="F9" s="28">
        <v>1.26</v>
      </c>
      <c r="G9" s="13">
        <v>0.04</v>
      </c>
      <c r="H9" s="14">
        <v>998</v>
      </c>
      <c r="I9" s="28">
        <v>1.24</v>
      </c>
      <c r="J9" s="13">
        <v>1.0999999999999999E-2</v>
      </c>
      <c r="K9" s="13">
        <v>8.4000000000000005E-2</v>
      </c>
      <c r="L9" s="12">
        <v>654</v>
      </c>
      <c r="M9" s="12">
        <v>1169</v>
      </c>
      <c r="N9" s="12">
        <v>184</v>
      </c>
    </row>
    <row r="10" spans="1:14" ht="15" customHeight="1" x14ac:dyDescent="0.25">
      <c r="A10" s="7" t="s">
        <v>21</v>
      </c>
      <c r="B10" s="8">
        <v>174</v>
      </c>
      <c r="C10" s="8">
        <v>25998</v>
      </c>
      <c r="D10" s="8">
        <v>794</v>
      </c>
      <c r="E10" s="10">
        <v>1061</v>
      </c>
      <c r="F10" s="27">
        <v>1.32</v>
      </c>
      <c r="G10" s="9">
        <v>5.1999999999999998E-2</v>
      </c>
      <c r="H10" s="10">
        <v>1051</v>
      </c>
      <c r="I10" s="27">
        <v>1.31</v>
      </c>
      <c r="J10" s="9">
        <v>8.9999999999999993E-3</v>
      </c>
      <c r="K10" s="9">
        <v>7.6999999999999999E-2</v>
      </c>
      <c r="L10" s="8">
        <v>361</v>
      </c>
      <c r="M10" s="8">
        <v>184</v>
      </c>
      <c r="N10" s="8">
        <v>667</v>
      </c>
    </row>
    <row r="11" spans="1:14" ht="15" customHeight="1" x14ac:dyDescent="0.25">
      <c r="A11" s="11" t="s">
        <v>22</v>
      </c>
      <c r="B11" s="12">
        <v>175</v>
      </c>
      <c r="C11" s="12">
        <v>26277</v>
      </c>
      <c r="D11" s="12">
        <v>795</v>
      </c>
      <c r="E11" s="14">
        <v>1104</v>
      </c>
      <c r="F11" s="28">
        <v>1.37</v>
      </c>
      <c r="G11" s="13">
        <v>4.1000000000000002E-2</v>
      </c>
      <c r="H11" s="14">
        <v>1093</v>
      </c>
      <c r="I11" s="28">
        <v>1.36</v>
      </c>
      <c r="J11" s="13">
        <v>0.01</v>
      </c>
      <c r="K11" s="13">
        <v>5.7000000000000002E-2</v>
      </c>
      <c r="L11" s="12">
        <v>770</v>
      </c>
      <c r="M11" s="12">
        <v>279</v>
      </c>
      <c r="N11" s="12">
        <v>2624</v>
      </c>
    </row>
    <row r="12" spans="1:14" ht="15" customHeight="1" x14ac:dyDescent="0.25">
      <c r="A12" s="7" t="s">
        <v>23</v>
      </c>
      <c r="B12" s="8">
        <v>179</v>
      </c>
      <c r="C12" s="8">
        <v>28096</v>
      </c>
      <c r="D12" s="8">
        <v>799</v>
      </c>
      <c r="E12" s="10">
        <v>1173</v>
      </c>
      <c r="F12" s="27">
        <v>1.46</v>
      </c>
      <c r="G12" s="9">
        <v>6.3E-2</v>
      </c>
      <c r="H12" s="10">
        <v>1147</v>
      </c>
      <c r="I12" s="27">
        <v>1.43</v>
      </c>
      <c r="J12" s="9">
        <v>2.1999999999999999E-2</v>
      </c>
      <c r="K12" s="9">
        <v>7.4999999999999997E-2</v>
      </c>
      <c r="L12" s="8">
        <v>1199</v>
      </c>
      <c r="M12" s="8">
        <v>1819</v>
      </c>
      <c r="N12" s="8">
        <v>959</v>
      </c>
    </row>
    <row r="13" spans="1:14" ht="15" customHeight="1" x14ac:dyDescent="0.25">
      <c r="A13" s="11" t="s">
        <v>24</v>
      </c>
      <c r="B13" s="12">
        <v>183</v>
      </c>
      <c r="C13" s="12">
        <v>29133</v>
      </c>
      <c r="D13" s="12">
        <v>801</v>
      </c>
      <c r="E13" s="14">
        <v>1219</v>
      </c>
      <c r="F13" s="28">
        <v>1.52</v>
      </c>
      <c r="G13" s="13">
        <v>3.9E-2</v>
      </c>
      <c r="H13" s="14">
        <v>1194</v>
      </c>
      <c r="I13" s="28">
        <v>1.49</v>
      </c>
      <c r="J13" s="13">
        <v>2.1000000000000001E-2</v>
      </c>
      <c r="K13" s="13">
        <v>7.3999999999999996E-2</v>
      </c>
      <c r="L13" s="12">
        <v>1006</v>
      </c>
      <c r="M13" s="12">
        <v>1037</v>
      </c>
      <c r="N13" s="12">
        <v>790</v>
      </c>
    </row>
    <row r="14" spans="1:14" ht="15" customHeight="1" x14ac:dyDescent="0.25">
      <c r="A14" s="7" t="s">
        <v>25</v>
      </c>
      <c r="B14" s="8">
        <v>184</v>
      </c>
      <c r="C14" s="8">
        <v>29571</v>
      </c>
      <c r="D14" s="8">
        <v>804</v>
      </c>
      <c r="E14" s="10">
        <v>1237</v>
      </c>
      <c r="F14" s="27">
        <v>1.54</v>
      </c>
      <c r="G14" s="9">
        <v>1.4999999999999999E-2</v>
      </c>
      <c r="H14" s="10">
        <v>1206</v>
      </c>
      <c r="I14" s="27">
        <v>1.5</v>
      </c>
      <c r="J14" s="9">
        <v>2.5000000000000001E-2</v>
      </c>
      <c r="K14" s="9">
        <v>7.9000000000000001E-2</v>
      </c>
      <c r="L14" s="8">
        <v>257</v>
      </c>
      <c r="M14" s="8">
        <v>438</v>
      </c>
      <c r="N14" s="8">
        <v>1324</v>
      </c>
    </row>
    <row r="15" spans="1:14" ht="15" customHeight="1" x14ac:dyDescent="0.25">
      <c r="A15" s="11" t="s">
        <v>26</v>
      </c>
      <c r="B15" s="12">
        <v>187</v>
      </c>
      <c r="C15" s="12">
        <v>30389</v>
      </c>
      <c r="D15" s="12">
        <v>806</v>
      </c>
      <c r="E15" s="14">
        <v>1288</v>
      </c>
      <c r="F15" s="28">
        <v>1.6</v>
      </c>
      <c r="G15" s="13">
        <v>4.1000000000000002E-2</v>
      </c>
      <c r="H15" s="14">
        <v>1253</v>
      </c>
      <c r="I15" s="28">
        <v>1.56</v>
      </c>
      <c r="J15" s="13">
        <v>2.7E-2</v>
      </c>
      <c r="K15" s="13">
        <v>7.4999999999999997E-2</v>
      </c>
      <c r="L15" s="12">
        <v>864</v>
      </c>
      <c r="M15" s="12">
        <v>818</v>
      </c>
      <c r="N15" s="12">
        <v>1187</v>
      </c>
    </row>
    <row r="16" spans="1:14" ht="15" customHeight="1" x14ac:dyDescent="0.25">
      <c r="A16" s="7" t="s">
        <v>27</v>
      </c>
      <c r="B16" s="8">
        <v>191</v>
      </c>
      <c r="C16" s="8">
        <v>31212</v>
      </c>
      <c r="D16" s="8">
        <v>805</v>
      </c>
      <c r="E16" s="10">
        <v>1343</v>
      </c>
      <c r="F16" s="27">
        <v>1.67</v>
      </c>
      <c r="G16" s="9">
        <v>4.2999999999999997E-2</v>
      </c>
      <c r="H16" s="10">
        <v>1328</v>
      </c>
      <c r="I16" s="27">
        <v>1.65</v>
      </c>
      <c r="J16" s="9">
        <v>1.0999999999999999E-2</v>
      </c>
      <c r="K16" s="9">
        <v>8.5999999999999993E-2</v>
      </c>
      <c r="L16" s="8">
        <v>443</v>
      </c>
      <c r="M16" s="8">
        <v>823</v>
      </c>
      <c r="N16" s="8">
        <v>1696</v>
      </c>
    </row>
    <row r="17" spans="1:14" ht="15" customHeight="1" x14ac:dyDescent="0.25">
      <c r="A17" s="11" t="s">
        <v>28</v>
      </c>
      <c r="B17" s="12">
        <v>192</v>
      </c>
      <c r="C17" s="12">
        <v>31576</v>
      </c>
      <c r="D17" s="12">
        <v>806</v>
      </c>
      <c r="E17" s="14">
        <v>1349</v>
      </c>
      <c r="F17" s="28">
        <v>1.68</v>
      </c>
      <c r="G17" s="13">
        <v>5.0000000000000001E-3</v>
      </c>
      <c r="H17" s="14">
        <v>1321</v>
      </c>
      <c r="I17" s="28">
        <v>1.64</v>
      </c>
      <c r="J17" s="13">
        <v>2.1000000000000001E-2</v>
      </c>
      <c r="K17" s="13">
        <v>0.08</v>
      </c>
      <c r="L17" s="12">
        <v>491</v>
      </c>
      <c r="M17" s="12">
        <v>364</v>
      </c>
      <c r="N17" s="12">
        <v>2118</v>
      </c>
    </row>
    <row r="18" spans="1:14" ht="15" customHeight="1" x14ac:dyDescent="0.25">
      <c r="A18" s="7" t="s">
        <v>29</v>
      </c>
      <c r="B18" s="8">
        <v>198</v>
      </c>
      <c r="C18" s="8">
        <v>33038</v>
      </c>
      <c r="D18" s="8">
        <v>806</v>
      </c>
      <c r="E18" s="10">
        <v>1539</v>
      </c>
      <c r="F18" s="27">
        <v>1.92</v>
      </c>
      <c r="G18" s="9">
        <v>0.14099999999999999</v>
      </c>
      <c r="H18" s="10">
        <v>1526</v>
      </c>
      <c r="I18" s="27">
        <v>1.9</v>
      </c>
      <c r="J18" s="9">
        <v>8.0000000000000002E-3</v>
      </c>
      <c r="K18" s="9">
        <v>7.0000000000000007E-2</v>
      </c>
      <c r="L18" s="8">
        <v>1688</v>
      </c>
      <c r="M18" s="8">
        <v>1462</v>
      </c>
      <c r="N18" s="8">
        <v>3019</v>
      </c>
    </row>
    <row r="19" spans="1:14" ht="15" customHeight="1" x14ac:dyDescent="0.25">
      <c r="A19" s="11" t="s">
        <v>30</v>
      </c>
      <c r="B19" s="12">
        <v>203</v>
      </c>
      <c r="C19" s="12">
        <v>34104</v>
      </c>
      <c r="D19" s="12">
        <v>804</v>
      </c>
      <c r="E19" s="14">
        <v>1606</v>
      </c>
      <c r="F19" s="28">
        <v>2</v>
      </c>
      <c r="G19" s="13">
        <v>4.3999999999999997E-2</v>
      </c>
      <c r="H19" s="14">
        <v>1583</v>
      </c>
      <c r="I19" s="28">
        <v>1.97</v>
      </c>
      <c r="J19" s="13">
        <v>1.4E-2</v>
      </c>
      <c r="K19" s="13">
        <v>8.7999999999999995E-2</v>
      </c>
      <c r="L19" s="12">
        <v>352</v>
      </c>
      <c r="M19" s="12">
        <v>1066</v>
      </c>
      <c r="N19" s="12">
        <v>4393</v>
      </c>
    </row>
    <row r="20" spans="1:14" ht="15" customHeight="1" x14ac:dyDescent="0.25">
      <c r="A20" s="7" t="s">
        <v>31</v>
      </c>
      <c r="B20" s="8">
        <v>208</v>
      </c>
      <c r="C20" s="8">
        <v>35367</v>
      </c>
      <c r="D20" s="8">
        <v>806</v>
      </c>
      <c r="E20" s="10">
        <v>1580</v>
      </c>
      <c r="F20" s="27">
        <v>1.97</v>
      </c>
      <c r="G20" s="9">
        <v>-1.6E-2</v>
      </c>
      <c r="H20" s="10">
        <v>1532</v>
      </c>
      <c r="I20" s="27">
        <v>1.91</v>
      </c>
      <c r="J20" s="9">
        <v>0.03</v>
      </c>
      <c r="K20" s="9">
        <v>0.127</v>
      </c>
      <c r="L20" s="8">
        <v>-308</v>
      </c>
      <c r="M20" s="8">
        <v>1263</v>
      </c>
      <c r="N20" s="8">
        <v>3772</v>
      </c>
    </row>
    <row r="21" spans="1:14" ht="15" customHeight="1" x14ac:dyDescent="0.25">
      <c r="A21" s="11" t="s">
        <v>32</v>
      </c>
      <c r="B21" s="12">
        <v>219</v>
      </c>
      <c r="C21" s="12">
        <v>38655</v>
      </c>
      <c r="D21" s="12">
        <v>804</v>
      </c>
      <c r="E21" s="14">
        <v>1500</v>
      </c>
      <c r="F21" s="28">
        <v>1.87</v>
      </c>
      <c r="G21" s="13">
        <v>-5.0999999999999997E-2</v>
      </c>
      <c r="H21" s="14">
        <v>1409</v>
      </c>
      <c r="I21" s="28">
        <v>1.75</v>
      </c>
      <c r="J21" s="13">
        <v>0.06</v>
      </c>
      <c r="K21" s="13">
        <v>0.158</v>
      </c>
      <c r="L21" s="12">
        <v>1710</v>
      </c>
      <c r="M21" s="12">
        <v>3288</v>
      </c>
      <c r="N21" s="12">
        <v>829</v>
      </c>
    </row>
    <row r="22" spans="1:14" ht="15" customHeight="1" x14ac:dyDescent="0.25">
      <c r="A22" s="7" t="s">
        <v>33</v>
      </c>
      <c r="B22" s="8">
        <v>221</v>
      </c>
      <c r="C22" s="8">
        <v>39139</v>
      </c>
      <c r="D22" s="8">
        <v>806</v>
      </c>
      <c r="E22" s="10">
        <v>1419</v>
      </c>
      <c r="F22" s="27">
        <v>1.77</v>
      </c>
      <c r="G22" s="9">
        <v>-5.3999999999999999E-2</v>
      </c>
      <c r="H22" s="10">
        <v>1299</v>
      </c>
      <c r="I22" s="27">
        <v>1.62</v>
      </c>
      <c r="J22" s="9">
        <v>8.4000000000000005E-2</v>
      </c>
      <c r="K22" s="9">
        <v>0.14199999999999999</v>
      </c>
      <c r="L22" s="8">
        <v>1035</v>
      </c>
      <c r="M22" s="8">
        <v>484</v>
      </c>
      <c r="N22" s="8">
        <v>345</v>
      </c>
    </row>
    <row r="23" spans="1:14" ht="15" customHeight="1" x14ac:dyDescent="0.25">
      <c r="A23" s="11" t="s">
        <v>34</v>
      </c>
      <c r="B23" s="12">
        <v>222</v>
      </c>
      <c r="C23" s="12">
        <v>39484</v>
      </c>
      <c r="D23" s="12">
        <v>807</v>
      </c>
      <c r="E23" s="14">
        <v>1426</v>
      </c>
      <c r="F23" s="28">
        <v>1.78</v>
      </c>
      <c r="G23" s="13">
        <v>-3.4000000000000002E-2</v>
      </c>
      <c r="H23" s="14">
        <v>1301</v>
      </c>
      <c r="I23" s="28">
        <v>1.62</v>
      </c>
      <c r="J23" s="13">
        <v>8.7999999999999995E-2</v>
      </c>
      <c r="K23" s="13">
        <v>0.14499999999999999</v>
      </c>
      <c r="L23" s="12">
        <v>145</v>
      </c>
      <c r="M23" s="12">
        <v>345</v>
      </c>
      <c r="N23" s="12">
        <v>605</v>
      </c>
    </row>
    <row r="25" spans="1:14" ht="15" customHeight="1" x14ac:dyDescent="0.25">
      <c r="A25" s="15" t="s">
        <v>90</v>
      </c>
    </row>
    <row r="26" spans="1:14" ht="15" customHeight="1" x14ac:dyDescent="0.25">
      <c r="A26" s="15" t="s">
        <v>91</v>
      </c>
    </row>
  </sheetData>
  <pageMargins left="0.75" right="0.75" top="1" bottom="1" header="0.511811023622047" footer="0.511811023622047"/>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28"/>
  <sheetViews>
    <sheetView topLeftCell="A37" zoomScaleNormal="100" workbookViewId="0"/>
  </sheetViews>
  <sheetFormatPr defaultColWidth="8.7109375" defaultRowHeight="15" x14ac:dyDescent="0.25"/>
  <cols>
    <col min="1" max="1" width="11" customWidth="1"/>
    <col min="2" max="11" width="13" customWidth="1"/>
  </cols>
  <sheetData>
    <row r="1" spans="1:11" ht="15" customHeight="1" x14ac:dyDescent="0.25">
      <c r="A1" s="35" t="s">
        <v>776</v>
      </c>
    </row>
    <row r="2" spans="1:11" ht="15" customHeight="1" x14ac:dyDescent="0.25">
      <c r="B2" s="58" t="s">
        <v>2</v>
      </c>
      <c r="D2" s="58" t="s">
        <v>771</v>
      </c>
      <c r="F2" s="58" t="s">
        <v>772</v>
      </c>
      <c r="H2" s="58" t="s">
        <v>773</v>
      </c>
      <c r="J2" s="58" t="s">
        <v>7</v>
      </c>
    </row>
    <row r="3" spans="1:11" ht="15" customHeight="1" x14ac:dyDescent="0.25">
      <c r="A3" s="6" t="s">
        <v>0</v>
      </c>
      <c r="B3" s="6" t="s">
        <v>52</v>
      </c>
      <c r="C3" s="6" t="s">
        <v>777</v>
      </c>
      <c r="D3" s="6" t="s">
        <v>52</v>
      </c>
      <c r="E3" s="6" t="s">
        <v>777</v>
      </c>
      <c r="F3" s="6" t="s">
        <v>52</v>
      </c>
      <c r="G3" s="6" t="s">
        <v>777</v>
      </c>
      <c r="H3" s="6" t="s">
        <v>52</v>
      </c>
      <c r="I3" s="6" t="s">
        <v>777</v>
      </c>
      <c r="J3" s="6" t="s">
        <v>52</v>
      </c>
      <c r="K3" s="6" t="s">
        <v>777</v>
      </c>
    </row>
    <row r="4" spans="1:11" ht="15" customHeight="1" x14ac:dyDescent="0.25">
      <c r="A4" s="11" t="str">
        <f>'North Austin Historical'!A2</f>
        <v>2005</v>
      </c>
      <c r="B4" s="59">
        <f>'North Austin Historical'!K2</f>
        <v>7.6999999999999999E-2</v>
      </c>
      <c r="C4" s="59">
        <f>'East Cambridge Historical'!K2</f>
        <v>4.3999999999999997E-2</v>
      </c>
      <c r="D4" s="60">
        <f>'North Austin Historical'!F2</f>
        <v>1.1200000000000001</v>
      </c>
      <c r="E4" s="60">
        <f>'East Cambridge Historical'!F2</f>
        <v>3.26</v>
      </c>
      <c r="F4" s="42">
        <f>'North Austin Historical'!M2</f>
        <v>208</v>
      </c>
      <c r="G4" s="42">
        <f>'East Cambridge Historical'!M2</f>
        <v>0</v>
      </c>
      <c r="H4" s="42">
        <f>'North Austin Historical'!L2</f>
        <v>650</v>
      </c>
      <c r="I4" s="42">
        <f>'East Cambridge Historical'!L2</f>
        <v>3</v>
      </c>
      <c r="J4" s="59">
        <f>IF('North Austin Historical'!C2=0,0,'North Austin Historical'!N2/'North Austin Historical'!C2)</f>
        <v>2.6857967717947597E-2</v>
      </c>
      <c r="K4" s="59">
        <f>IF('East Cambridge Historical'!C2=0,0,'East Cambridge Historical'!N2/'East Cambridge Historical'!C2)</f>
        <v>0.21756894790602654</v>
      </c>
    </row>
    <row r="5" spans="1:11" ht="15" customHeight="1" x14ac:dyDescent="0.25">
      <c r="A5" s="11" t="str">
        <f>'North Austin Historical'!A3</f>
        <v>2006</v>
      </c>
      <c r="B5" s="59">
        <f>'North Austin Historical'!K3</f>
        <v>7.0000000000000007E-2</v>
      </c>
      <c r="C5" s="59">
        <f>'East Cambridge Historical'!K3</f>
        <v>8.1000000000000003E-2</v>
      </c>
      <c r="D5" s="60">
        <f>'North Austin Historical'!F3</f>
        <v>1.1599999999999999</v>
      </c>
      <c r="E5" s="60">
        <f>'East Cambridge Historical'!F3</f>
        <v>3.28</v>
      </c>
      <c r="F5" s="42">
        <f>'North Austin Historical'!M3</f>
        <v>614</v>
      </c>
      <c r="G5" s="42">
        <f>'East Cambridge Historical'!M3</f>
        <v>639</v>
      </c>
      <c r="H5" s="42">
        <f>'North Austin Historical'!L3</f>
        <v>725</v>
      </c>
      <c r="I5" s="42">
        <f>'East Cambridge Historical'!L3</f>
        <v>481</v>
      </c>
      <c r="J5" s="59">
        <f>IF('North Austin Historical'!C3=0,0,'North Austin Historical'!N3/'North Austin Historical'!C3)</f>
        <v>1.4313099041533547E-2</v>
      </c>
      <c r="K5" s="59">
        <f>IF('East Cambridge Historical'!C3=0,0,'East Cambridge Historical'!N3/'East Cambridge Historical'!C3)</f>
        <v>0.22371364653243847</v>
      </c>
    </row>
    <row r="6" spans="1:11" ht="15" customHeight="1" x14ac:dyDescent="0.25">
      <c r="A6" s="11" t="str">
        <f>'North Austin Historical'!A4</f>
        <v>2007</v>
      </c>
      <c r="B6" s="59">
        <f>'North Austin Historical'!K4</f>
        <v>6.8000000000000005E-2</v>
      </c>
      <c r="C6" s="59">
        <f>'East Cambridge Historical'!K4</f>
        <v>5.1999999999999998E-2</v>
      </c>
      <c r="D6" s="60">
        <f>'North Austin Historical'!F4</f>
        <v>1.21</v>
      </c>
      <c r="E6" s="60">
        <f>'East Cambridge Historical'!F4</f>
        <v>3.25</v>
      </c>
      <c r="F6" s="42">
        <f>'North Austin Historical'!M4</f>
        <v>0</v>
      </c>
      <c r="G6" s="42">
        <f>'East Cambridge Historical'!M4</f>
        <v>329</v>
      </c>
      <c r="H6" s="42">
        <f>'North Austin Historical'!L4</f>
        <v>52</v>
      </c>
      <c r="I6" s="42">
        <f>'East Cambridge Historical'!L4</f>
        <v>65</v>
      </c>
      <c r="J6" s="59">
        <f>IF('North Austin Historical'!C4=0,0,'North Austin Historical'!N4/'North Austin Historical'!C4)</f>
        <v>3.1182108626198083E-2</v>
      </c>
      <c r="K6" s="59">
        <f>IF('East Cambridge Historical'!C4=0,0,'East Cambridge Historical'!N4/'East Cambridge Historical'!C4)</f>
        <v>0.1206145966709347</v>
      </c>
    </row>
    <row r="7" spans="1:11" ht="15" customHeight="1" x14ac:dyDescent="0.25">
      <c r="A7" s="11" t="str">
        <f>'North Austin Historical'!A5</f>
        <v>2008</v>
      </c>
      <c r="B7" s="59">
        <f>'North Austin Historical'!K5</f>
        <v>9.8000000000000004E-2</v>
      </c>
      <c r="C7" s="59">
        <f>'East Cambridge Historical'!K5</f>
        <v>5.6000000000000001E-2</v>
      </c>
      <c r="D7" s="60">
        <f>'North Austin Historical'!F5</f>
        <v>1.22</v>
      </c>
      <c r="E7" s="60">
        <f>'East Cambridge Historical'!F5</f>
        <v>3.31</v>
      </c>
      <c r="F7" s="42">
        <f>'North Austin Historical'!M5</f>
        <v>732</v>
      </c>
      <c r="G7" s="42">
        <f>'East Cambridge Historical'!M5</f>
        <v>471</v>
      </c>
      <c r="H7" s="42">
        <f>'North Austin Historical'!L5</f>
        <v>-35</v>
      </c>
      <c r="I7" s="42">
        <f>'East Cambridge Historical'!L5</f>
        <v>437</v>
      </c>
      <c r="J7" s="59">
        <f>IF('North Austin Historical'!C5=0,0,'North Austin Historical'!N5/'North Austin Historical'!C5)</f>
        <v>1.8093939769488164E-2</v>
      </c>
      <c r="K7" s="59">
        <f>IF('East Cambridge Historical'!C5=0,0,'East Cambridge Historical'!N5/'East Cambridge Historical'!C5)</f>
        <v>0</v>
      </c>
    </row>
    <row r="8" spans="1:11" ht="15" customHeight="1" x14ac:dyDescent="0.25">
      <c r="A8" s="11" t="str">
        <f>'North Austin Historical'!A6</f>
        <v>2009</v>
      </c>
      <c r="B8" s="59">
        <f>'North Austin Historical'!K6</f>
        <v>0.112</v>
      </c>
      <c r="C8" s="59">
        <f>'East Cambridge Historical'!K6</f>
        <v>5.3999999999999999E-2</v>
      </c>
      <c r="D8" s="60">
        <f>'North Austin Historical'!F6</f>
        <v>1.17</v>
      </c>
      <c r="E8" s="60">
        <f>'East Cambridge Historical'!F6</f>
        <v>3.22</v>
      </c>
      <c r="F8" s="42">
        <f>'North Austin Historical'!M6</f>
        <v>438</v>
      </c>
      <c r="G8" s="42">
        <f>'East Cambridge Historical'!M6</f>
        <v>0</v>
      </c>
      <c r="H8" s="42">
        <f>'North Austin Historical'!L6</f>
        <v>69</v>
      </c>
      <c r="I8" s="42">
        <f>'East Cambridge Historical'!L6</f>
        <v>4</v>
      </c>
      <c r="J8" s="59">
        <f>IF('North Austin Historical'!C6=0,0,'North Austin Historical'!N6/'North Austin Historical'!C6)</f>
        <v>0</v>
      </c>
      <c r="K8" s="59">
        <f>IF('East Cambridge Historical'!C6=0,0,'East Cambridge Historical'!N6/'East Cambridge Historical'!C6)</f>
        <v>0</v>
      </c>
    </row>
    <row r="9" spans="1:11" ht="15" customHeight="1" x14ac:dyDescent="0.25">
      <c r="A9" s="11" t="str">
        <f>'North Austin Historical'!A7</f>
        <v>2010</v>
      </c>
      <c r="B9" s="59">
        <f>'North Austin Historical'!K7</f>
        <v>7.8E-2</v>
      </c>
      <c r="C9" s="59">
        <f>'East Cambridge Historical'!K7</f>
        <v>5.0999999999999997E-2</v>
      </c>
      <c r="D9" s="60">
        <f>'North Austin Historical'!F7</f>
        <v>1.17</v>
      </c>
      <c r="E9" s="60">
        <f>'East Cambridge Historical'!F7</f>
        <v>3.47</v>
      </c>
      <c r="F9" s="42">
        <f>'North Austin Historical'!M7</f>
        <v>0</v>
      </c>
      <c r="G9" s="42">
        <f>'East Cambridge Historical'!M7</f>
        <v>0</v>
      </c>
      <c r="H9" s="42">
        <f>'North Austin Historical'!L7</f>
        <v>815</v>
      </c>
      <c r="I9" s="42">
        <f>'East Cambridge Historical'!L7</f>
        <v>9</v>
      </c>
      <c r="J9" s="59">
        <f>IF('North Austin Historical'!C7=0,0,'North Austin Historical'!N7/'North Austin Historical'!C7)</f>
        <v>3.0635017244877258E-2</v>
      </c>
      <c r="K9" s="59">
        <f>IF('East Cambridge Historical'!C7=0,0,'East Cambridge Historical'!N7/'East Cambridge Historical'!C7)</f>
        <v>0</v>
      </c>
    </row>
    <row r="10" spans="1:11" ht="15" customHeight="1" x14ac:dyDescent="0.25">
      <c r="A10" s="11" t="str">
        <f>'North Austin Historical'!A8</f>
        <v>2011</v>
      </c>
      <c r="B10" s="59">
        <f>'North Austin Historical'!K8</f>
        <v>6.7000000000000004E-2</v>
      </c>
      <c r="C10" s="59">
        <f>'East Cambridge Historical'!K8</f>
        <v>4.9000000000000002E-2</v>
      </c>
      <c r="D10" s="60">
        <f>'North Austin Historical'!F8</f>
        <v>1.21</v>
      </c>
      <c r="E10" s="60">
        <f>'East Cambridge Historical'!F8</f>
        <v>3.56</v>
      </c>
      <c r="F10" s="42">
        <f>'North Austin Historical'!M8</f>
        <v>0</v>
      </c>
      <c r="G10" s="42">
        <f>'East Cambridge Historical'!M8</f>
        <v>0</v>
      </c>
      <c r="H10" s="42">
        <f>'North Austin Historical'!L8</f>
        <v>263</v>
      </c>
      <c r="I10" s="42">
        <f>'East Cambridge Historical'!L8</f>
        <v>4</v>
      </c>
      <c r="J10" s="59">
        <f>IF('North Austin Historical'!C8=0,0,'North Austin Historical'!N8/'North Austin Historical'!C8)</f>
        <v>4.7433556502333128E-2</v>
      </c>
      <c r="K10" s="59">
        <f>IF('East Cambridge Historical'!C8=0,0,'East Cambridge Historical'!N8/'East Cambridge Historical'!C8)</f>
        <v>0</v>
      </c>
    </row>
    <row r="11" spans="1:11" ht="15" customHeight="1" x14ac:dyDescent="0.25">
      <c r="A11" s="11" t="str">
        <f>'North Austin Historical'!A9</f>
        <v>2012</v>
      </c>
      <c r="B11" s="59">
        <f>'North Austin Historical'!K9</f>
        <v>8.4000000000000005E-2</v>
      </c>
      <c r="C11" s="59">
        <f>'East Cambridge Historical'!K9</f>
        <v>4.5999999999999999E-2</v>
      </c>
      <c r="D11" s="60">
        <f>'North Austin Historical'!F9</f>
        <v>1.26</v>
      </c>
      <c r="E11" s="60">
        <f>'East Cambridge Historical'!F9</f>
        <v>3.68</v>
      </c>
      <c r="F11" s="42">
        <f>'North Austin Historical'!M9</f>
        <v>1169</v>
      </c>
      <c r="G11" s="42">
        <f>'East Cambridge Historical'!M9</f>
        <v>0</v>
      </c>
      <c r="H11" s="42">
        <f>'North Austin Historical'!L9</f>
        <v>654</v>
      </c>
      <c r="I11" s="42">
        <f>'East Cambridge Historical'!L9</f>
        <v>8</v>
      </c>
      <c r="J11" s="59">
        <f>IF('North Austin Historical'!C9=0,0,'North Austin Historical'!N9/'North Austin Historical'!C9)</f>
        <v>7.1279150848376849E-3</v>
      </c>
      <c r="K11" s="59">
        <f>IF('East Cambridge Historical'!C9=0,0,'East Cambridge Historical'!N9/'East Cambridge Historical'!C9)</f>
        <v>3.2906764168190127E-2</v>
      </c>
    </row>
    <row r="12" spans="1:11" ht="15" customHeight="1" x14ac:dyDescent="0.25">
      <c r="A12" s="11" t="str">
        <f>'North Austin Historical'!A10</f>
        <v>2013</v>
      </c>
      <c r="B12" s="59">
        <f>'North Austin Historical'!K10</f>
        <v>7.6999999999999999E-2</v>
      </c>
      <c r="C12" s="59">
        <f>'East Cambridge Historical'!K10</f>
        <v>0.05</v>
      </c>
      <c r="D12" s="60">
        <f>'North Austin Historical'!F10</f>
        <v>1.32</v>
      </c>
      <c r="E12" s="60">
        <f>'East Cambridge Historical'!F10</f>
        <v>3.82</v>
      </c>
      <c r="F12" s="42">
        <f>'North Austin Historical'!M10</f>
        <v>184</v>
      </c>
      <c r="G12" s="42">
        <f>'East Cambridge Historical'!M10</f>
        <v>144</v>
      </c>
      <c r="H12" s="42">
        <f>'North Austin Historical'!L10</f>
        <v>361</v>
      </c>
      <c r="I12" s="42">
        <f>'East Cambridge Historical'!L10</f>
        <v>128</v>
      </c>
      <c r="J12" s="59">
        <f>IF('North Austin Historical'!C10=0,0,'North Austin Historical'!N10/'North Austin Historical'!C10)</f>
        <v>2.5655819678436803E-2</v>
      </c>
      <c r="K12" s="59">
        <f>IF('East Cambridge Historical'!C10=0,0,'East Cambridge Historical'!N10/'East Cambridge Historical'!C10)</f>
        <v>0.16526548672566371</v>
      </c>
    </row>
    <row r="13" spans="1:11" ht="15" customHeight="1" x14ac:dyDescent="0.25">
      <c r="A13" s="11" t="str">
        <f>'North Austin Historical'!A11</f>
        <v>2014</v>
      </c>
      <c r="B13" s="59">
        <f>'North Austin Historical'!K11</f>
        <v>5.7000000000000002E-2</v>
      </c>
      <c r="C13" s="59">
        <f>'East Cambridge Historical'!K11</f>
        <v>0.05</v>
      </c>
      <c r="D13" s="60">
        <f>'North Austin Historical'!F11</f>
        <v>1.37</v>
      </c>
      <c r="E13" s="60">
        <f>'East Cambridge Historical'!F11</f>
        <v>3.98</v>
      </c>
      <c r="F13" s="42">
        <f>'North Austin Historical'!M11</f>
        <v>279</v>
      </c>
      <c r="G13" s="42">
        <f>'East Cambridge Historical'!M11</f>
        <v>0</v>
      </c>
      <c r="H13" s="42">
        <f>'North Austin Historical'!L11</f>
        <v>770</v>
      </c>
      <c r="I13" s="42">
        <f>'East Cambridge Historical'!L11</f>
        <v>1</v>
      </c>
      <c r="J13" s="59">
        <f>IF('North Austin Historical'!C11=0,0,'North Austin Historical'!N11/'North Austin Historical'!C11)</f>
        <v>9.9859192449670814E-2</v>
      </c>
      <c r="K13" s="59">
        <f>IF('East Cambridge Historical'!C11=0,0,'East Cambridge Historical'!N11/'East Cambridge Historical'!C11)</f>
        <v>0.21084070796460178</v>
      </c>
    </row>
    <row r="14" spans="1:11" ht="15" customHeight="1" x14ac:dyDescent="0.25">
      <c r="A14" s="11" t="str">
        <f>'North Austin Historical'!A12</f>
        <v>2015</v>
      </c>
      <c r="B14" s="59">
        <f>'North Austin Historical'!K12</f>
        <v>7.4999999999999997E-2</v>
      </c>
      <c r="C14" s="59">
        <f>'East Cambridge Historical'!K12</f>
        <v>0.18</v>
      </c>
      <c r="D14" s="60">
        <f>'North Austin Historical'!F12</f>
        <v>1.46</v>
      </c>
      <c r="E14" s="60">
        <f>'East Cambridge Historical'!F12</f>
        <v>4.09</v>
      </c>
      <c r="F14" s="42">
        <f>'North Austin Historical'!M12</f>
        <v>1819</v>
      </c>
      <c r="G14" s="42">
        <f>'East Cambridge Historical'!M12</f>
        <v>953</v>
      </c>
      <c r="H14" s="42">
        <f>'North Austin Historical'!L12</f>
        <v>1199</v>
      </c>
      <c r="I14" s="42">
        <f>'East Cambridge Historical'!L12</f>
        <v>405</v>
      </c>
      <c r="J14" s="59">
        <f>IF('North Austin Historical'!C12=0,0,'North Austin Historical'!N12/'North Austin Historical'!C12)</f>
        <v>3.4132972665148066E-2</v>
      </c>
      <c r="K14" s="59">
        <f>IF('East Cambridge Historical'!C12=0,0,'East Cambridge Historical'!N12/'East Cambridge Historical'!C12)</f>
        <v>3.6543029417138682E-3</v>
      </c>
    </row>
    <row r="15" spans="1:11" ht="15" customHeight="1" x14ac:dyDescent="0.25">
      <c r="A15" s="11" t="str">
        <f>'North Austin Historical'!A13</f>
        <v>2016</v>
      </c>
      <c r="B15" s="59">
        <f>'North Austin Historical'!K13</f>
        <v>7.3999999999999996E-2</v>
      </c>
      <c r="C15" s="59">
        <f>'East Cambridge Historical'!K13</f>
        <v>9.5000000000000001E-2</v>
      </c>
      <c r="D15" s="60">
        <f>'North Austin Historical'!F13</f>
        <v>1.52</v>
      </c>
      <c r="E15" s="60">
        <f>'East Cambridge Historical'!F13</f>
        <v>4.09</v>
      </c>
      <c r="F15" s="42">
        <f>'North Austin Historical'!M13</f>
        <v>1037</v>
      </c>
      <c r="G15" s="42">
        <f>'East Cambridge Historical'!M13</f>
        <v>20</v>
      </c>
      <c r="H15" s="42">
        <f>'North Austin Historical'!L13</f>
        <v>1006</v>
      </c>
      <c r="I15" s="42">
        <f>'East Cambridge Historical'!L13</f>
        <v>344</v>
      </c>
      <c r="J15" s="59">
        <f>IF('North Austin Historical'!C13=0,0,'North Austin Historical'!N13/'North Austin Historical'!C13)</f>
        <v>2.7117015068822296E-2</v>
      </c>
      <c r="K15" s="59">
        <f>IF('East Cambridge Historical'!C13=0,0,'East Cambridge Historical'!N13/'East Cambridge Historical'!C13)</f>
        <v>0.10922992900054615</v>
      </c>
    </row>
    <row r="16" spans="1:11" ht="15" customHeight="1" x14ac:dyDescent="0.25">
      <c r="A16" s="11" t="str">
        <f>'North Austin Historical'!A14</f>
        <v>2017</v>
      </c>
      <c r="B16" s="59">
        <f>'North Austin Historical'!K14</f>
        <v>7.9000000000000001E-2</v>
      </c>
      <c r="C16" s="59">
        <f>'East Cambridge Historical'!K14</f>
        <v>5.2999999999999999E-2</v>
      </c>
      <c r="D16" s="60">
        <f>'North Austin Historical'!F14</f>
        <v>1.54</v>
      </c>
      <c r="E16" s="60">
        <f>'East Cambridge Historical'!F14</f>
        <v>4.17</v>
      </c>
      <c r="F16" s="42">
        <f>'North Austin Historical'!M14</f>
        <v>438</v>
      </c>
      <c r="G16" s="42">
        <f>'East Cambridge Historical'!M14</f>
        <v>0</v>
      </c>
      <c r="H16" s="42">
        <f>'North Austin Historical'!L14</f>
        <v>257</v>
      </c>
      <c r="I16" s="42">
        <f>'East Cambridge Historical'!L14</f>
        <v>163</v>
      </c>
      <c r="J16" s="59">
        <f>IF('North Austin Historical'!C14=0,0,'North Austin Historical'!N14/'North Austin Historical'!C14)</f>
        <v>4.4773595752595451E-2</v>
      </c>
      <c r="K16" s="59">
        <f>IF('East Cambridge Historical'!C14=0,0,'East Cambridge Historical'!N14/'East Cambridge Historical'!C14)</f>
        <v>0.17913708356089569</v>
      </c>
    </row>
    <row r="17" spans="1:11" ht="15" customHeight="1" x14ac:dyDescent="0.25">
      <c r="A17" s="11" t="str">
        <f>'North Austin Historical'!A15</f>
        <v>2018</v>
      </c>
      <c r="B17" s="59">
        <f>'North Austin Historical'!K15</f>
        <v>7.4999999999999997E-2</v>
      </c>
      <c r="C17" s="59">
        <f>'East Cambridge Historical'!K15</f>
        <v>6.2E-2</v>
      </c>
      <c r="D17" s="60">
        <f>'North Austin Historical'!F15</f>
        <v>1.6</v>
      </c>
      <c r="E17" s="60">
        <f>'East Cambridge Historical'!F15</f>
        <v>4.26</v>
      </c>
      <c r="F17" s="42">
        <f>'North Austin Historical'!M15</f>
        <v>818</v>
      </c>
      <c r="G17" s="42">
        <f>'East Cambridge Historical'!M15</f>
        <v>600</v>
      </c>
      <c r="H17" s="42">
        <f>'North Austin Historical'!L15</f>
        <v>864</v>
      </c>
      <c r="I17" s="42">
        <f>'East Cambridge Historical'!L15</f>
        <v>475</v>
      </c>
      <c r="J17" s="59">
        <f>IF('North Austin Historical'!C15=0,0,'North Austin Historical'!N15/'North Austin Historical'!C15)</f>
        <v>3.9060186251604199E-2</v>
      </c>
      <c r="K17" s="59">
        <f>IF('East Cambridge Historical'!C15=0,0,'East Cambridge Historical'!N15/'East Cambridge Historical'!C15)</f>
        <v>0.10766453307073691</v>
      </c>
    </row>
    <row r="18" spans="1:11" ht="15" customHeight="1" x14ac:dyDescent="0.25">
      <c r="A18" s="11" t="str">
        <f>'North Austin Historical'!A16</f>
        <v>2019</v>
      </c>
      <c r="B18" s="59">
        <f>'North Austin Historical'!K16</f>
        <v>8.5999999999999993E-2</v>
      </c>
      <c r="C18" s="59">
        <f>'East Cambridge Historical'!K16</f>
        <v>3.4000000000000002E-2</v>
      </c>
      <c r="D18" s="60">
        <f>'North Austin Historical'!F16</f>
        <v>1.67</v>
      </c>
      <c r="E18" s="60">
        <f>'East Cambridge Historical'!F16</f>
        <v>4.3499999999999996</v>
      </c>
      <c r="F18" s="42">
        <f>'North Austin Historical'!M16</f>
        <v>823</v>
      </c>
      <c r="G18" s="42">
        <f>'East Cambridge Historical'!M16</f>
        <v>84</v>
      </c>
      <c r="H18" s="42">
        <f>'North Austin Historical'!L16</f>
        <v>443</v>
      </c>
      <c r="I18" s="42">
        <f>'East Cambridge Historical'!L16</f>
        <v>206</v>
      </c>
      <c r="J18" s="59">
        <f>IF('North Austin Historical'!C16=0,0,'North Austin Historical'!N16/'North Austin Historical'!C16)</f>
        <v>5.4338075099320773E-2</v>
      </c>
      <c r="K18" s="59">
        <f>IF('East Cambridge Historical'!C16=0,0,'East Cambridge Historical'!N16/'East Cambridge Historical'!C16)</f>
        <v>0.16836652096486968</v>
      </c>
    </row>
    <row r="19" spans="1:11" ht="15" customHeight="1" x14ac:dyDescent="0.25">
      <c r="A19" s="11" t="str">
        <f>'North Austin Historical'!A17</f>
        <v>2020</v>
      </c>
      <c r="B19" s="59">
        <f>'North Austin Historical'!K17</f>
        <v>0.08</v>
      </c>
      <c r="C19" s="59">
        <f>'East Cambridge Historical'!K17</f>
        <v>5.3999999999999999E-2</v>
      </c>
      <c r="D19" s="60">
        <f>'North Austin Historical'!F17</f>
        <v>1.68</v>
      </c>
      <c r="E19" s="60">
        <f>'East Cambridge Historical'!F17</f>
        <v>4.12</v>
      </c>
      <c r="F19" s="42">
        <f>'North Austin Historical'!M17</f>
        <v>364</v>
      </c>
      <c r="G19" s="42">
        <f>'East Cambridge Historical'!M17</f>
        <v>0</v>
      </c>
      <c r="H19" s="42">
        <f>'North Austin Historical'!L17</f>
        <v>491</v>
      </c>
      <c r="I19" s="42">
        <f>'East Cambridge Historical'!L17</f>
        <v>-89</v>
      </c>
      <c r="J19" s="59">
        <f>IF('North Austin Historical'!C17=0,0,'North Austin Historical'!N17/'North Austin Historical'!C17)</f>
        <v>6.7076260450975422E-2</v>
      </c>
      <c r="K19" s="59">
        <f>IF('East Cambridge Historical'!C17=0,0,'East Cambridge Historical'!N17/'East Cambridge Historical'!C17)</f>
        <v>0.16836652096486968</v>
      </c>
    </row>
    <row r="20" spans="1:11" ht="15" customHeight="1" x14ac:dyDescent="0.25">
      <c r="A20" s="11" t="str">
        <f>'North Austin Historical'!A18</f>
        <v>2021</v>
      </c>
      <c r="B20" s="59">
        <f>'North Austin Historical'!K18</f>
        <v>7.0000000000000007E-2</v>
      </c>
      <c r="C20" s="59">
        <f>'East Cambridge Historical'!K18</f>
        <v>3.9E-2</v>
      </c>
      <c r="D20" s="60">
        <f>'North Austin Historical'!F18</f>
        <v>1.92</v>
      </c>
      <c r="E20" s="60">
        <f>'East Cambridge Historical'!F18</f>
        <v>4.5599999999999996</v>
      </c>
      <c r="F20" s="42">
        <f>'North Austin Historical'!M18</f>
        <v>1462</v>
      </c>
      <c r="G20" s="42">
        <f>'East Cambridge Historical'!M18</f>
        <v>136</v>
      </c>
      <c r="H20" s="42">
        <f>'North Austin Historical'!L18</f>
        <v>1688</v>
      </c>
      <c r="I20" s="42">
        <f>'East Cambridge Historical'!L18</f>
        <v>194</v>
      </c>
      <c r="J20" s="59">
        <f>IF('North Austin Historical'!C18=0,0,'North Austin Historical'!N18/'North Austin Historical'!C18)</f>
        <v>9.1379623463890072E-2</v>
      </c>
      <c r="K20" s="59">
        <f>IF('East Cambridge Historical'!C18=0,0,'East Cambridge Historical'!N18/'East Cambridge Historical'!C18)</f>
        <v>0.14383019166798669</v>
      </c>
    </row>
    <row r="21" spans="1:11" ht="15" customHeight="1" x14ac:dyDescent="0.25">
      <c r="A21" s="11" t="str">
        <f>'North Austin Historical'!A19</f>
        <v>2022</v>
      </c>
      <c r="B21" s="59">
        <f>'North Austin Historical'!K19</f>
        <v>8.7999999999999995E-2</v>
      </c>
      <c r="C21" s="59">
        <f>'East Cambridge Historical'!K19</f>
        <v>0.11600000000000001</v>
      </c>
      <c r="D21" s="60">
        <f>'North Austin Historical'!F19</f>
        <v>2</v>
      </c>
      <c r="E21" s="60">
        <f>'East Cambridge Historical'!F19</f>
        <v>4.76</v>
      </c>
      <c r="F21" s="42">
        <f>'North Austin Historical'!M19</f>
        <v>1066</v>
      </c>
      <c r="G21" s="42">
        <f>'East Cambridge Historical'!M19</f>
        <v>908</v>
      </c>
      <c r="H21" s="42">
        <f>'North Austin Historical'!L19</f>
        <v>352</v>
      </c>
      <c r="I21" s="42">
        <f>'East Cambridge Historical'!L19</f>
        <v>452</v>
      </c>
      <c r="J21" s="59">
        <f>IF('North Austin Historical'!C19=0,0,'North Austin Historical'!N19/'North Austin Historical'!C19)</f>
        <v>0.12881186957541638</v>
      </c>
      <c r="K21" s="59">
        <f>IF('East Cambridge Historical'!C19=0,0,'East Cambridge Historical'!N19/'East Cambridge Historical'!C19)</f>
        <v>0</v>
      </c>
    </row>
    <row r="22" spans="1:11" ht="15" customHeight="1" x14ac:dyDescent="0.25">
      <c r="A22" s="11" t="str">
        <f>'North Austin Historical'!A20</f>
        <v>2023</v>
      </c>
      <c r="B22" s="59">
        <f>'North Austin Historical'!K20</f>
        <v>0.127</v>
      </c>
      <c r="C22" s="59">
        <f>'East Cambridge Historical'!K20</f>
        <v>5.0999999999999997E-2</v>
      </c>
      <c r="D22" s="60">
        <f>'North Austin Historical'!F20</f>
        <v>1.97</v>
      </c>
      <c r="E22" s="60">
        <f>'East Cambridge Historical'!F20</f>
        <v>4.82</v>
      </c>
      <c r="F22" s="42">
        <f>'North Austin Historical'!M20</f>
        <v>1263</v>
      </c>
      <c r="G22" s="42">
        <f>'East Cambridge Historical'!M20</f>
        <v>0</v>
      </c>
      <c r="H22" s="42">
        <f>'North Austin Historical'!L20</f>
        <v>-308</v>
      </c>
      <c r="I22" s="42">
        <f>'East Cambridge Historical'!L20</f>
        <v>356</v>
      </c>
      <c r="J22" s="59">
        <f>IF('North Austin Historical'!C20=0,0,'North Austin Historical'!N20/'North Austin Historical'!C20)</f>
        <v>0.10665309469279272</v>
      </c>
      <c r="K22" s="59">
        <f>IF('East Cambridge Historical'!C20=0,0,'East Cambridge Historical'!N20/'East Cambridge Historical'!C20)</f>
        <v>0</v>
      </c>
    </row>
    <row r="23" spans="1:11" ht="15" customHeight="1" x14ac:dyDescent="0.25">
      <c r="A23" s="11" t="str">
        <f>'North Austin Historical'!A21</f>
        <v>2024</v>
      </c>
      <c r="B23" s="59">
        <f>'North Austin Historical'!K21</f>
        <v>0.158</v>
      </c>
      <c r="C23" s="59">
        <f>'East Cambridge Historical'!K21</f>
        <v>5.7000000000000002E-2</v>
      </c>
      <c r="D23" s="60">
        <f>'North Austin Historical'!F21</f>
        <v>1.87</v>
      </c>
      <c r="E23" s="60">
        <f>'East Cambridge Historical'!F21</f>
        <v>4.91</v>
      </c>
      <c r="F23" s="42">
        <f>'North Austin Historical'!M21</f>
        <v>3288</v>
      </c>
      <c r="G23" s="42">
        <f>'East Cambridge Historical'!M21</f>
        <v>0</v>
      </c>
      <c r="H23" s="42">
        <f>'North Austin Historical'!L21</f>
        <v>1710</v>
      </c>
      <c r="I23" s="42">
        <f>'East Cambridge Historical'!L21</f>
        <v>-34</v>
      </c>
      <c r="J23" s="59">
        <f>IF('North Austin Historical'!C21=0,0,'North Austin Historical'!N21/'North Austin Historical'!C21)</f>
        <v>2.1446125986288967E-2</v>
      </c>
      <c r="K23" s="59">
        <f>IF('East Cambridge Historical'!C21=0,0,'East Cambridge Historical'!N21/'East Cambridge Historical'!C21)</f>
        <v>6.0794903752942803E-2</v>
      </c>
    </row>
    <row r="24" spans="1:11" ht="15" customHeight="1" x14ac:dyDescent="0.25">
      <c r="A24" s="11" t="str">
        <f>'North Austin Historical'!A22</f>
        <v>2025</v>
      </c>
      <c r="B24" s="59">
        <f>'North Austin Historical'!K22</f>
        <v>0.14199999999999999</v>
      </c>
      <c r="C24" s="59">
        <f>'East Cambridge Historical'!K22</f>
        <v>5.2999999999999999E-2</v>
      </c>
      <c r="D24" s="60">
        <f>'North Austin Historical'!F22</f>
        <v>1.77</v>
      </c>
      <c r="E24" s="60">
        <f>'East Cambridge Historical'!F22</f>
        <v>4.8899999999999997</v>
      </c>
      <c r="F24" s="42">
        <f>'North Austin Historical'!M22</f>
        <v>484</v>
      </c>
      <c r="G24" s="42">
        <f>'East Cambridge Historical'!M22</f>
        <v>0</v>
      </c>
      <c r="H24" s="42">
        <f>'North Austin Historical'!L22</f>
        <v>1035</v>
      </c>
      <c r="I24" s="42">
        <f>'East Cambridge Historical'!L22</f>
        <v>22</v>
      </c>
      <c r="J24" s="59">
        <f>IF('North Austin Historical'!C22=0,0,'North Austin Historical'!N22/'North Austin Historical'!C22)</f>
        <v>8.814737218631033E-3</v>
      </c>
      <c r="K24" s="59">
        <f>IF('East Cambridge Historical'!C22=0,0,'East Cambridge Historical'!N22/'East Cambridge Historical'!C22)</f>
        <v>6.7165212574435668E-2</v>
      </c>
    </row>
    <row r="25" spans="1:11" ht="15" customHeight="1" x14ac:dyDescent="0.25">
      <c r="A25" s="11" t="str">
        <f>'North Austin Historical'!A23</f>
        <v>2026 YTD</v>
      </c>
      <c r="B25" s="59">
        <f>'North Austin Historical'!K23</f>
        <v>0.14499999999999999</v>
      </c>
      <c r="C25" s="59">
        <f>'East Cambridge Historical'!K23</f>
        <v>5.1999999999999998E-2</v>
      </c>
      <c r="D25" s="60">
        <f>'North Austin Historical'!F23</f>
        <v>1.78</v>
      </c>
      <c r="E25" s="60">
        <f>'East Cambridge Historical'!F23</f>
        <v>5.19</v>
      </c>
      <c r="F25" s="42">
        <f>'North Austin Historical'!M23</f>
        <v>345</v>
      </c>
      <c r="G25" s="42">
        <f>'East Cambridge Historical'!M23</f>
        <v>0</v>
      </c>
      <c r="H25" s="42">
        <f>'North Austin Historical'!L23</f>
        <v>145</v>
      </c>
      <c r="I25" s="42">
        <f>'East Cambridge Historical'!L23</f>
        <v>8</v>
      </c>
      <c r="J25" s="59">
        <f>IF('North Austin Historical'!C23=0,0,'North Austin Historical'!N23/'North Austin Historical'!C23)</f>
        <v>1.5322662344240704E-2</v>
      </c>
      <c r="K25" s="59">
        <f>IF('East Cambridge Historical'!C23=0,0,'East Cambridge Historical'!N23/'East Cambridge Historical'!C23)</f>
        <v>6.7165212574435668E-2</v>
      </c>
    </row>
    <row r="27" spans="1:11" ht="15" customHeight="1" x14ac:dyDescent="0.25">
      <c r="A27" s="15" t="s">
        <v>778</v>
      </c>
    </row>
    <row r="28" spans="1:11" ht="15" customHeight="1" x14ac:dyDescent="0.25">
      <c r="A28" s="15" t="s">
        <v>775</v>
      </c>
    </row>
  </sheetData>
  <pageMargins left="0.75" right="0.75" top="1" bottom="1" header="0.511811023622047" footer="0.511811023622047"/>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6"/>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8.7109375" defaultRowHeight="15" x14ac:dyDescent="0.25"/>
  <cols>
    <col min="1" max="1" width="10" customWidth="1"/>
    <col min="2" max="2" width="13" customWidth="1"/>
    <col min="3" max="3" width="14" customWidth="1"/>
    <col min="4" max="4" width="11" customWidth="1"/>
    <col min="5" max="5" width="14" customWidth="1"/>
    <col min="6" max="6" width="13" customWidth="1"/>
    <col min="7" max="7" width="18" customWidth="1"/>
    <col min="8" max="8" width="15" customWidth="1"/>
    <col min="9" max="10" width="14" customWidth="1"/>
    <col min="11" max="11" width="12" customWidth="1"/>
    <col min="12" max="12" width="14" customWidth="1"/>
    <col min="13" max="13" width="13" customWidth="1"/>
    <col min="14" max="14" width="15" customWidth="1"/>
  </cols>
  <sheetData>
    <row r="1" spans="1:14" ht="15" customHeight="1" x14ac:dyDescent="0.25">
      <c r="A1" s="6" t="s">
        <v>0</v>
      </c>
      <c r="B1" s="6" t="s">
        <v>80</v>
      </c>
      <c r="C1" s="6" t="s">
        <v>1</v>
      </c>
      <c r="D1" s="6" t="s">
        <v>81</v>
      </c>
      <c r="E1" s="6" t="s">
        <v>82</v>
      </c>
      <c r="F1" s="6" t="s">
        <v>83</v>
      </c>
      <c r="G1" s="6" t="s">
        <v>84</v>
      </c>
      <c r="H1" s="6" t="s">
        <v>85</v>
      </c>
      <c r="I1" s="6" t="s">
        <v>86</v>
      </c>
      <c r="J1" s="6" t="s">
        <v>87</v>
      </c>
      <c r="K1" s="6" t="s">
        <v>2</v>
      </c>
      <c r="L1" s="6" t="s">
        <v>88</v>
      </c>
      <c r="M1" s="6" t="s">
        <v>89</v>
      </c>
      <c r="N1" s="6" t="s">
        <v>6</v>
      </c>
    </row>
    <row r="2" spans="1:14" ht="15" customHeight="1" x14ac:dyDescent="0.25">
      <c r="A2" s="7" t="s">
        <v>13</v>
      </c>
      <c r="B2" s="8">
        <v>6</v>
      </c>
      <c r="C2" s="8">
        <v>1185</v>
      </c>
      <c r="D2" s="8">
        <v>989</v>
      </c>
      <c r="E2" s="10">
        <v>2661</v>
      </c>
      <c r="F2" s="27">
        <v>3.16</v>
      </c>
      <c r="G2" s="9">
        <v>2E-3</v>
      </c>
      <c r="H2" s="10">
        <v>2643</v>
      </c>
      <c r="I2" s="27">
        <v>3.13</v>
      </c>
      <c r="J2" s="9">
        <v>7.0000000000000001E-3</v>
      </c>
      <c r="K2" s="9">
        <v>5.0999999999999997E-2</v>
      </c>
      <c r="L2" s="8">
        <v>0</v>
      </c>
      <c r="M2" s="8">
        <v>0</v>
      </c>
      <c r="N2" s="8">
        <v>0</v>
      </c>
    </row>
    <row r="3" spans="1:14" ht="15" customHeight="1" x14ac:dyDescent="0.25">
      <c r="A3" s="11" t="s">
        <v>14</v>
      </c>
      <c r="B3" s="12">
        <v>6</v>
      </c>
      <c r="C3" s="12">
        <v>1185</v>
      </c>
      <c r="D3" s="12">
        <v>989</v>
      </c>
      <c r="E3" s="14">
        <v>2675</v>
      </c>
      <c r="F3" s="28">
        <v>3.17</v>
      </c>
      <c r="G3" s="13">
        <v>5.0000000000000001E-3</v>
      </c>
      <c r="H3" s="14">
        <v>2660</v>
      </c>
      <c r="I3" s="28">
        <v>3.16</v>
      </c>
      <c r="J3" s="13">
        <v>5.0000000000000001E-3</v>
      </c>
      <c r="K3" s="13">
        <v>5.1999999999999998E-2</v>
      </c>
      <c r="L3" s="12">
        <v>-1</v>
      </c>
      <c r="M3" s="12">
        <v>0</v>
      </c>
      <c r="N3" s="12">
        <v>471</v>
      </c>
    </row>
    <row r="4" spans="1:14" ht="15" customHeight="1" x14ac:dyDescent="0.25">
      <c r="A4" s="7" t="s">
        <v>15</v>
      </c>
      <c r="B4" s="8">
        <v>6</v>
      </c>
      <c r="C4" s="8">
        <v>1185</v>
      </c>
      <c r="D4" s="8">
        <v>989</v>
      </c>
      <c r="E4" s="10">
        <v>2655</v>
      </c>
      <c r="F4" s="27">
        <v>3.15</v>
      </c>
      <c r="G4" s="9">
        <v>-7.0000000000000001E-3</v>
      </c>
      <c r="H4" s="10">
        <v>2643</v>
      </c>
      <c r="I4" s="27">
        <v>3.13</v>
      </c>
      <c r="J4" s="9">
        <v>5.0000000000000001E-3</v>
      </c>
      <c r="K4" s="9">
        <v>5.1999999999999998E-2</v>
      </c>
      <c r="L4" s="8">
        <v>0</v>
      </c>
      <c r="M4" s="8">
        <v>0</v>
      </c>
      <c r="N4" s="8">
        <v>471</v>
      </c>
    </row>
    <row r="5" spans="1:14" ht="15" customHeight="1" x14ac:dyDescent="0.25">
      <c r="A5" s="11" t="s">
        <v>16</v>
      </c>
      <c r="B5" s="12">
        <v>7</v>
      </c>
      <c r="C5" s="12">
        <v>1656</v>
      </c>
      <c r="D5" s="12">
        <v>1022</v>
      </c>
      <c r="E5" s="14">
        <v>2698</v>
      </c>
      <c r="F5" s="28">
        <v>3.2</v>
      </c>
      <c r="G5" s="13">
        <v>1.6E-2</v>
      </c>
      <c r="H5" s="14">
        <v>2674</v>
      </c>
      <c r="I5" s="28">
        <v>3.17</v>
      </c>
      <c r="J5" s="13">
        <v>8.9999999999999993E-3</v>
      </c>
      <c r="K5" s="13">
        <v>6.2E-2</v>
      </c>
      <c r="L5" s="12">
        <v>434</v>
      </c>
      <c r="M5" s="12">
        <v>471</v>
      </c>
      <c r="N5" s="12">
        <v>0</v>
      </c>
    </row>
    <row r="6" spans="1:14" ht="15" customHeight="1" x14ac:dyDescent="0.25">
      <c r="A6" s="7" t="s">
        <v>17</v>
      </c>
      <c r="B6" s="8">
        <v>7</v>
      </c>
      <c r="C6" s="8">
        <v>1656</v>
      </c>
      <c r="D6" s="8">
        <v>1022</v>
      </c>
      <c r="E6" s="10">
        <v>2626</v>
      </c>
      <c r="F6" s="27">
        <v>3.11</v>
      </c>
      <c r="G6" s="9">
        <v>-2.7E-2</v>
      </c>
      <c r="H6" s="10">
        <v>2606</v>
      </c>
      <c r="I6" s="27">
        <v>3.09</v>
      </c>
      <c r="J6" s="9">
        <v>8.0000000000000002E-3</v>
      </c>
      <c r="K6" s="9">
        <v>0.06</v>
      </c>
      <c r="L6" s="8">
        <v>3</v>
      </c>
      <c r="M6" s="8">
        <v>0</v>
      </c>
      <c r="N6" s="8">
        <v>0</v>
      </c>
    </row>
    <row r="7" spans="1:14" ht="15" customHeight="1" x14ac:dyDescent="0.25">
      <c r="A7" s="11" t="s">
        <v>18</v>
      </c>
      <c r="B7" s="12">
        <v>7</v>
      </c>
      <c r="C7" s="12">
        <v>1656</v>
      </c>
      <c r="D7" s="12">
        <v>1022</v>
      </c>
      <c r="E7" s="14">
        <v>2830</v>
      </c>
      <c r="F7" s="28">
        <v>3.36</v>
      </c>
      <c r="G7" s="13">
        <v>7.8E-2</v>
      </c>
      <c r="H7" s="14">
        <v>2812</v>
      </c>
      <c r="I7" s="28">
        <v>3.34</v>
      </c>
      <c r="J7" s="13">
        <v>6.0000000000000001E-3</v>
      </c>
      <c r="K7" s="13">
        <v>5.6000000000000001E-2</v>
      </c>
      <c r="L7" s="12">
        <v>5</v>
      </c>
      <c r="M7" s="12">
        <v>0</v>
      </c>
      <c r="N7" s="12">
        <v>0</v>
      </c>
    </row>
    <row r="8" spans="1:14" ht="15" customHeight="1" x14ac:dyDescent="0.25">
      <c r="A8" s="7" t="s">
        <v>19</v>
      </c>
      <c r="B8" s="8">
        <v>7</v>
      </c>
      <c r="C8" s="8">
        <v>1656</v>
      </c>
      <c r="D8" s="8">
        <v>1022</v>
      </c>
      <c r="E8" s="10">
        <v>2947</v>
      </c>
      <c r="F8" s="27">
        <v>3.5</v>
      </c>
      <c r="G8" s="9">
        <v>4.1000000000000002E-2</v>
      </c>
      <c r="H8" s="10">
        <v>2929</v>
      </c>
      <c r="I8" s="27">
        <v>3.47</v>
      </c>
      <c r="J8" s="9">
        <v>6.0000000000000001E-3</v>
      </c>
      <c r="K8" s="9">
        <v>5.3999999999999999E-2</v>
      </c>
      <c r="L8" s="8">
        <v>3</v>
      </c>
      <c r="M8" s="8">
        <v>0</v>
      </c>
      <c r="N8" s="8">
        <v>0</v>
      </c>
    </row>
    <row r="9" spans="1:14" ht="15" customHeight="1" x14ac:dyDescent="0.25">
      <c r="A9" s="11" t="s">
        <v>20</v>
      </c>
      <c r="B9" s="12">
        <v>7</v>
      </c>
      <c r="C9" s="12">
        <v>1656</v>
      </c>
      <c r="D9" s="12">
        <v>1022</v>
      </c>
      <c r="E9" s="14">
        <v>3056</v>
      </c>
      <c r="F9" s="28">
        <v>3.62</v>
      </c>
      <c r="G9" s="13">
        <v>3.6999999999999998E-2</v>
      </c>
      <c r="H9" s="14">
        <v>3036</v>
      </c>
      <c r="I9" s="28">
        <v>3.6</v>
      </c>
      <c r="J9" s="13">
        <v>6.0000000000000001E-3</v>
      </c>
      <c r="K9" s="13">
        <v>0.05</v>
      </c>
      <c r="L9" s="12">
        <v>4</v>
      </c>
      <c r="M9" s="12">
        <v>0</v>
      </c>
      <c r="N9" s="12">
        <v>144</v>
      </c>
    </row>
    <row r="10" spans="1:14" ht="15" customHeight="1" x14ac:dyDescent="0.25">
      <c r="A10" s="7" t="s">
        <v>21</v>
      </c>
      <c r="B10" s="8">
        <v>8</v>
      </c>
      <c r="C10" s="8">
        <v>1800</v>
      </c>
      <c r="D10" s="8">
        <v>995</v>
      </c>
      <c r="E10" s="10">
        <v>3214</v>
      </c>
      <c r="F10" s="27">
        <v>3.81</v>
      </c>
      <c r="G10" s="9">
        <v>5.1999999999999998E-2</v>
      </c>
      <c r="H10" s="10">
        <v>3066</v>
      </c>
      <c r="I10" s="27">
        <v>3.64</v>
      </c>
      <c r="J10" s="9">
        <v>4.5999999999999999E-2</v>
      </c>
      <c r="K10" s="9">
        <v>5.5E-2</v>
      </c>
      <c r="L10" s="8">
        <v>129</v>
      </c>
      <c r="M10" s="8">
        <v>144</v>
      </c>
      <c r="N10" s="8">
        <v>0</v>
      </c>
    </row>
    <row r="11" spans="1:14" ht="15" customHeight="1" x14ac:dyDescent="0.25">
      <c r="A11" s="11" t="s">
        <v>22</v>
      </c>
      <c r="B11" s="12">
        <v>8</v>
      </c>
      <c r="C11" s="12">
        <v>1800</v>
      </c>
      <c r="D11" s="12">
        <v>995</v>
      </c>
      <c r="E11" s="14">
        <v>3344</v>
      </c>
      <c r="F11" s="28">
        <v>3.97</v>
      </c>
      <c r="G11" s="13">
        <v>0.04</v>
      </c>
      <c r="H11" s="14">
        <v>3241</v>
      </c>
      <c r="I11" s="28">
        <v>3.84</v>
      </c>
      <c r="J11" s="13">
        <v>3.1E-2</v>
      </c>
      <c r="K11" s="13">
        <v>5.6000000000000001E-2</v>
      </c>
      <c r="L11" s="12">
        <v>-2</v>
      </c>
      <c r="M11" s="12">
        <v>0</v>
      </c>
      <c r="N11" s="12">
        <v>91</v>
      </c>
    </row>
    <row r="12" spans="1:14" ht="15" customHeight="1" x14ac:dyDescent="0.25">
      <c r="A12" s="7" t="s">
        <v>23</v>
      </c>
      <c r="B12" s="8">
        <v>9</v>
      </c>
      <c r="C12" s="8">
        <v>1891</v>
      </c>
      <c r="D12" s="8">
        <v>987</v>
      </c>
      <c r="E12" s="10">
        <v>3434</v>
      </c>
      <c r="F12" s="27">
        <v>4.07</v>
      </c>
      <c r="G12" s="9">
        <v>2.7E-2</v>
      </c>
      <c r="H12" s="10">
        <v>3318</v>
      </c>
      <c r="I12" s="27">
        <v>3.94</v>
      </c>
      <c r="J12" s="9">
        <v>3.4000000000000002E-2</v>
      </c>
      <c r="K12" s="9">
        <v>4.5999999999999999E-2</v>
      </c>
      <c r="L12" s="8">
        <v>102</v>
      </c>
      <c r="M12" s="8">
        <v>91</v>
      </c>
      <c r="N12" s="8">
        <v>0</v>
      </c>
    </row>
    <row r="13" spans="1:14" ht="15" customHeight="1" x14ac:dyDescent="0.25">
      <c r="A13" s="11" t="s">
        <v>24</v>
      </c>
      <c r="B13" s="12">
        <v>9</v>
      </c>
      <c r="C13" s="12">
        <v>1891</v>
      </c>
      <c r="D13" s="12">
        <v>987</v>
      </c>
      <c r="E13" s="14">
        <v>3469</v>
      </c>
      <c r="F13" s="28">
        <v>4.1100000000000003</v>
      </c>
      <c r="G13" s="13">
        <v>0.01</v>
      </c>
      <c r="H13" s="14">
        <v>3376</v>
      </c>
      <c r="I13" s="28">
        <v>4</v>
      </c>
      <c r="J13" s="13">
        <v>2.7E-2</v>
      </c>
      <c r="K13" s="13">
        <v>4.8000000000000001E-2</v>
      </c>
      <c r="L13" s="12">
        <v>-5</v>
      </c>
      <c r="M13" s="12">
        <v>0</v>
      </c>
      <c r="N13" s="12">
        <v>280</v>
      </c>
    </row>
    <row r="14" spans="1:14" ht="15" customHeight="1" x14ac:dyDescent="0.25">
      <c r="A14" s="7" t="s">
        <v>25</v>
      </c>
      <c r="B14" s="8">
        <v>9</v>
      </c>
      <c r="C14" s="8">
        <v>1891</v>
      </c>
      <c r="D14" s="8">
        <v>987</v>
      </c>
      <c r="E14" s="10">
        <v>3543</v>
      </c>
      <c r="F14" s="27">
        <v>4.2</v>
      </c>
      <c r="G14" s="9">
        <v>2.1000000000000001E-2</v>
      </c>
      <c r="H14" s="10">
        <v>3480</v>
      </c>
      <c r="I14" s="27">
        <v>4.13</v>
      </c>
      <c r="J14" s="9">
        <v>1.7999999999999999E-2</v>
      </c>
      <c r="K14" s="9">
        <v>5.3999999999999999E-2</v>
      </c>
      <c r="L14" s="8">
        <v>-8</v>
      </c>
      <c r="M14" s="8">
        <v>0</v>
      </c>
      <c r="N14" s="8">
        <v>580</v>
      </c>
    </row>
    <row r="15" spans="1:14" ht="15" customHeight="1" x14ac:dyDescent="0.25">
      <c r="A15" s="11" t="s">
        <v>26</v>
      </c>
      <c r="B15" s="12">
        <v>10</v>
      </c>
      <c r="C15" s="12">
        <v>2171</v>
      </c>
      <c r="D15" s="12">
        <v>923</v>
      </c>
      <c r="E15" s="14">
        <v>3642</v>
      </c>
      <c r="F15" s="28">
        <v>4.32</v>
      </c>
      <c r="G15" s="13">
        <v>2.8000000000000001E-2</v>
      </c>
      <c r="H15" s="14">
        <v>3503</v>
      </c>
      <c r="I15" s="28">
        <v>4.16</v>
      </c>
      <c r="J15" s="13">
        <v>3.7999999999999999E-2</v>
      </c>
      <c r="K15" s="13">
        <v>9.5000000000000001E-2</v>
      </c>
      <c r="L15" s="12">
        <v>192</v>
      </c>
      <c r="M15" s="12">
        <v>280</v>
      </c>
      <c r="N15" s="12">
        <v>436</v>
      </c>
    </row>
    <row r="16" spans="1:14" ht="15" customHeight="1" x14ac:dyDescent="0.25">
      <c r="A16" s="7" t="s">
        <v>27</v>
      </c>
      <c r="B16" s="8">
        <v>10</v>
      </c>
      <c r="C16" s="8">
        <v>2171</v>
      </c>
      <c r="D16" s="8">
        <v>923</v>
      </c>
      <c r="E16" s="10">
        <v>3750</v>
      </c>
      <c r="F16" s="27">
        <v>4.45</v>
      </c>
      <c r="G16" s="9">
        <v>0.03</v>
      </c>
      <c r="H16" s="10">
        <v>3699</v>
      </c>
      <c r="I16" s="27">
        <v>4.3899999999999997</v>
      </c>
      <c r="J16" s="9">
        <v>1.4E-2</v>
      </c>
      <c r="K16" s="9">
        <v>3.3000000000000002E-2</v>
      </c>
      <c r="L16" s="8">
        <v>110</v>
      </c>
      <c r="M16" s="8">
        <v>0</v>
      </c>
      <c r="N16" s="8">
        <v>436</v>
      </c>
    </row>
    <row r="17" spans="1:14" ht="15" customHeight="1" x14ac:dyDescent="0.25">
      <c r="A17" s="11" t="s">
        <v>28</v>
      </c>
      <c r="B17" s="12">
        <v>10</v>
      </c>
      <c r="C17" s="12">
        <v>2171</v>
      </c>
      <c r="D17" s="12">
        <v>923</v>
      </c>
      <c r="E17" s="14">
        <v>3492</v>
      </c>
      <c r="F17" s="28">
        <v>4.1399999999999997</v>
      </c>
      <c r="G17" s="13">
        <v>-6.9000000000000006E-2</v>
      </c>
      <c r="H17" s="14">
        <v>3212</v>
      </c>
      <c r="I17" s="28">
        <v>3.81</v>
      </c>
      <c r="J17" s="13">
        <v>0.08</v>
      </c>
      <c r="K17" s="13">
        <v>6.8000000000000005E-2</v>
      </c>
      <c r="L17" s="12">
        <v>-62</v>
      </c>
      <c r="M17" s="12">
        <v>0</v>
      </c>
      <c r="N17" s="12">
        <v>436</v>
      </c>
    </row>
    <row r="18" spans="1:14" ht="15" customHeight="1" x14ac:dyDescent="0.25">
      <c r="A18" s="7" t="s">
        <v>29</v>
      </c>
      <c r="B18" s="8">
        <v>11</v>
      </c>
      <c r="C18" s="8">
        <v>2307</v>
      </c>
      <c r="D18" s="8">
        <v>926</v>
      </c>
      <c r="E18" s="10">
        <v>3891</v>
      </c>
      <c r="F18" s="27">
        <v>4.6100000000000003</v>
      </c>
      <c r="G18" s="9">
        <v>0.114</v>
      </c>
      <c r="H18" s="10">
        <v>3886</v>
      </c>
      <c r="I18" s="27">
        <v>4.6100000000000003</v>
      </c>
      <c r="J18" s="9">
        <v>1E-3</v>
      </c>
      <c r="K18" s="9">
        <v>3.6999999999999998E-2</v>
      </c>
      <c r="L18" s="8">
        <v>185</v>
      </c>
      <c r="M18" s="8">
        <v>136</v>
      </c>
      <c r="N18" s="8">
        <v>300</v>
      </c>
    </row>
    <row r="19" spans="1:14" ht="15" customHeight="1" x14ac:dyDescent="0.25">
      <c r="A19" s="11" t="s">
        <v>30</v>
      </c>
      <c r="B19" s="12">
        <v>12</v>
      </c>
      <c r="C19" s="12">
        <v>2607</v>
      </c>
      <c r="D19" s="12">
        <v>909</v>
      </c>
      <c r="E19" s="14">
        <v>4104</v>
      </c>
      <c r="F19" s="28">
        <v>4.87</v>
      </c>
      <c r="G19" s="13">
        <v>5.5E-2</v>
      </c>
      <c r="H19" s="14">
        <v>4084</v>
      </c>
      <c r="I19" s="28">
        <v>4.84</v>
      </c>
      <c r="J19" s="13">
        <v>5.0000000000000001E-3</v>
      </c>
      <c r="K19" s="13">
        <v>5.2999999999999999E-2</v>
      </c>
      <c r="L19" s="12">
        <v>254</v>
      </c>
      <c r="M19" s="12">
        <v>300</v>
      </c>
      <c r="N19" s="12">
        <v>0</v>
      </c>
    </row>
    <row r="20" spans="1:14" ht="15" customHeight="1" x14ac:dyDescent="0.25">
      <c r="A20" s="7" t="s">
        <v>31</v>
      </c>
      <c r="B20" s="8">
        <v>12</v>
      </c>
      <c r="C20" s="8">
        <v>2607</v>
      </c>
      <c r="D20" s="8">
        <v>909</v>
      </c>
      <c r="E20" s="10">
        <v>4159</v>
      </c>
      <c r="F20" s="27">
        <v>4.93</v>
      </c>
      <c r="G20" s="9">
        <v>1.4E-2</v>
      </c>
      <c r="H20" s="10">
        <v>4060</v>
      </c>
      <c r="I20" s="27">
        <v>4.82</v>
      </c>
      <c r="J20" s="9">
        <v>2.4E-2</v>
      </c>
      <c r="K20" s="9">
        <v>5.7000000000000002E-2</v>
      </c>
      <c r="L20" s="8">
        <v>-8</v>
      </c>
      <c r="M20" s="8">
        <v>0</v>
      </c>
      <c r="N20" s="8">
        <v>0</v>
      </c>
    </row>
    <row r="21" spans="1:14" ht="15" customHeight="1" x14ac:dyDescent="0.25">
      <c r="A21" s="11" t="s">
        <v>32</v>
      </c>
      <c r="B21" s="12">
        <v>12</v>
      </c>
      <c r="C21" s="12">
        <v>2607</v>
      </c>
      <c r="D21" s="12">
        <v>909</v>
      </c>
      <c r="E21" s="14">
        <v>4285</v>
      </c>
      <c r="F21" s="28">
        <v>5.08</v>
      </c>
      <c r="G21" s="13">
        <v>0.03</v>
      </c>
      <c r="H21" s="14">
        <v>4057</v>
      </c>
      <c r="I21" s="28">
        <v>4.8099999999999996</v>
      </c>
      <c r="J21" s="13">
        <v>5.2999999999999999E-2</v>
      </c>
      <c r="K21" s="13">
        <v>5.7000000000000002E-2</v>
      </c>
      <c r="L21" s="12">
        <v>-1</v>
      </c>
      <c r="M21" s="12">
        <v>0</v>
      </c>
      <c r="N21" s="12">
        <v>439</v>
      </c>
    </row>
    <row r="22" spans="1:14" ht="15" customHeight="1" x14ac:dyDescent="0.25">
      <c r="A22" s="7" t="s">
        <v>33</v>
      </c>
      <c r="B22" s="8">
        <v>12</v>
      </c>
      <c r="C22" s="8">
        <v>2607</v>
      </c>
      <c r="D22" s="8">
        <v>909</v>
      </c>
      <c r="E22" s="10">
        <v>4240</v>
      </c>
      <c r="F22" s="27">
        <v>5.03</v>
      </c>
      <c r="G22" s="9">
        <v>-0.01</v>
      </c>
      <c r="H22" s="10">
        <v>3980</v>
      </c>
      <c r="I22" s="27">
        <v>4.72</v>
      </c>
      <c r="J22" s="9">
        <v>6.0999999999999999E-2</v>
      </c>
      <c r="K22" s="9">
        <v>6.3E-2</v>
      </c>
      <c r="L22" s="8">
        <v>-13</v>
      </c>
      <c r="M22" s="8">
        <v>0</v>
      </c>
      <c r="N22" s="8">
        <v>439</v>
      </c>
    </row>
    <row r="23" spans="1:14" ht="15" customHeight="1" x14ac:dyDescent="0.25">
      <c r="A23" s="11" t="s">
        <v>34</v>
      </c>
      <c r="B23" s="12">
        <v>12</v>
      </c>
      <c r="C23" s="12">
        <v>2607</v>
      </c>
      <c r="D23" s="12">
        <v>909</v>
      </c>
      <c r="E23" s="14">
        <v>4487</v>
      </c>
      <c r="F23" s="28">
        <v>5.32</v>
      </c>
      <c r="G23" s="13">
        <v>2.5000000000000001E-2</v>
      </c>
      <c r="H23" s="14">
        <v>4380</v>
      </c>
      <c r="I23" s="28">
        <v>5.2</v>
      </c>
      <c r="J23" s="13">
        <v>2.4E-2</v>
      </c>
      <c r="K23" s="13">
        <v>6.3E-2</v>
      </c>
      <c r="L23" s="12">
        <v>0</v>
      </c>
      <c r="M23" s="12">
        <v>0</v>
      </c>
      <c r="N23" s="12">
        <v>439</v>
      </c>
    </row>
    <row r="25" spans="1:14" ht="15" customHeight="1" x14ac:dyDescent="0.25">
      <c r="A25" s="15" t="s">
        <v>90</v>
      </c>
    </row>
    <row r="26" spans="1:14" ht="15" customHeight="1" x14ac:dyDescent="0.25">
      <c r="A26" s="15" t="s">
        <v>91</v>
      </c>
    </row>
  </sheetData>
  <pageMargins left="0.75" right="0.75" top="1" bottom="1" header="0.511811023622047" footer="0.511811023622047"/>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6"/>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8.7109375" defaultRowHeight="15" x14ac:dyDescent="0.25"/>
  <cols>
    <col min="1" max="1" width="10" customWidth="1"/>
    <col min="2" max="2" width="13" customWidth="1"/>
    <col min="3" max="3" width="14" customWidth="1"/>
    <col min="4" max="4" width="11" customWidth="1"/>
    <col min="5" max="5" width="14" customWidth="1"/>
    <col min="6" max="6" width="13" customWidth="1"/>
    <col min="7" max="7" width="18" customWidth="1"/>
    <col min="8" max="8" width="15" customWidth="1"/>
    <col min="9" max="10" width="14" customWidth="1"/>
    <col min="11" max="11" width="12" customWidth="1"/>
    <col min="12" max="12" width="14" customWidth="1"/>
    <col min="13" max="13" width="13" customWidth="1"/>
    <col min="14" max="14" width="15" customWidth="1"/>
  </cols>
  <sheetData>
    <row r="1" spans="1:14" ht="15" customHeight="1" x14ac:dyDescent="0.25">
      <c r="A1" s="6" t="s">
        <v>0</v>
      </c>
      <c r="B1" s="6" t="s">
        <v>80</v>
      </c>
      <c r="C1" s="6" t="s">
        <v>1</v>
      </c>
      <c r="D1" s="6" t="s">
        <v>81</v>
      </c>
      <c r="E1" s="6" t="s">
        <v>82</v>
      </c>
      <c r="F1" s="6" t="s">
        <v>83</v>
      </c>
      <c r="G1" s="6" t="s">
        <v>84</v>
      </c>
      <c r="H1" s="6" t="s">
        <v>85</v>
      </c>
      <c r="I1" s="6" t="s">
        <v>86</v>
      </c>
      <c r="J1" s="6" t="s">
        <v>87</v>
      </c>
      <c r="K1" s="6" t="s">
        <v>2</v>
      </c>
      <c r="L1" s="6" t="s">
        <v>88</v>
      </c>
      <c r="M1" s="6" t="s">
        <v>89</v>
      </c>
      <c r="N1" s="6" t="s">
        <v>6</v>
      </c>
    </row>
    <row r="2" spans="1:14" ht="15" customHeight="1" x14ac:dyDescent="0.25">
      <c r="A2" s="7" t="s">
        <v>13</v>
      </c>
      <c r="B2" s="8">
        <v>0</v>
      </c>
      <c r="C2" s="8">
        <v>0</v>
      </c>
      <c r="D2" s="7"/>
      <c r="E2" s="10">
        <v>1344</v>
      </c>
      <c r="F2" s="27">
        <v>1.57</v>
      </c>
      <c r="G2" s="9">
        <v>0.02</v>
      </c>
      <c r="H2" s="10">
        <v>1333</v>
      </c>
      <c r="I2" s="27">
        <v>1.55</v>
      </c>
      <c r="J2" s="9">
        <v>8.0000000000000002E-3</v>
      </c>
      <c r="K2" s="7"/>
      <c r="L2" s="8">
        <v>0</v>
      </c>
      <c r="M2" s="8">
        <v>0</v>
      </c>
      <c r="N2" s="8">
        <v>389</v>
      </c>
    </row>
    <row r="3" spans="1:14" ht="15" customHeight="1" x14ac:dyDescent="0.25">
      <c r="A3" s="11" t="s">
        <v>14</v>
      </c>
      <c r="B3" s="12">
        <v>1</v>
      </c>
      <c r="C3" s="12">
        <v>389</v>
      </c>
      <c r="D3" s="12">
        <v>906</v>
      </c>
      <c r="E3" s="14">
        <v>1403</v>
      </c>
      <c r="F3" s="28">
        <v>1.64</v>
      </c>
      <c r="G3" s="13">
        <v>4.3999999999999997E-2</v>
      </c>
      <c r="H3" s="14">
        <v>1387</v>
      </c>
      <c r="I3" s="28">
        <v>1.62</v>
      </c>
      <c r="J3" s="13">
        <v>1.0999999999999999E-2</v>
      </c>
      <c r="K3" s="13">
        <v>0.55300000000000005</v>
      </c>
      <c r="L3" s="12">
        <v>174</v>
      </c>
      <c r="M3" s="12">
        <v>389</v>
      </c>
      <c r="N3" s="12">
        <v>0</v>
      </c>
    </row>
    <row r="4" spans="1:14" ht="15" customHeight="1" x14ac:dyDescent="0.25">
      <c r="A4" s="7" t="s">
        <v>15</v>
      </c>
      <c r="B4" s="8">
        <v>1</v>
      </c>
      <c r="C4" s="8">
        <v>389</v>
      </c>
      <c r="D4" s="8">
        <v>906</v>
      </c>
      <c r="E4" s="10">
        <v>1468</v>
      </c>
      <c r="F4" s="27">
        <v>1.71</v>
      </c>
      <c r="G4" s="9">
        <v>4.7E-2</v>
      </c>
      <c r="H4" s="10">
        <v>1454</v>
      </c>
      <c r="I4" s="27">
        <v>1.7</v>
      </c>
      <c r="J4" s="9">
        <v>0.01</v>
      </c>
      <c r="K4" s="9">
        <v>0.32100000000000001</v>
      </c>
      <c r="L4" s="8">
        <v>92</v>
      </c>
      <c r="M4" s="8">
        <v>0</v>
      </c>
      <c r="N4" s="8">
        <v>0</v>
      </c>
    </row>
    <row r="5" spans="1:14" ht="15" customHeight="1" x14ac:dyDescent="0.25">
      <c r="A5" s="11" t="s">
        <v>16</v>
      </c>
      <c r="B5" s="12">
        <v>1</v>
      </c>
      <c r="C5" s="12">
        <v>389</v>
      </c>
      <c r="D5" s="12">
        <v>906</v>
      </c>
      <c r="E5" s="14">
        <v>1479</v>
      </c>
      <c r="F5" s="28">
        <v>1.72</v>
      </c>
      <c r="G5" s="13">
        <v>8.0000000000000002E-3</v>
      </c>
      <c r="H5" s="14">
        <v>1464</v>
      </c>
      <c r="I5" s="28">
        <v>1.71</v>
      </c>
      <c r="J5" s="13">
        <v>0.01</v>
      </c>
      <c r="K5" s="13">
        <v>0.113</v>
      </c>
      <c r="L5" s="12">
        <v>81</v>
      </c>
      <c r="M5" s="12">
        <v>0</v>
      </c>
      <c r="N5" s="12">
        <v>438</v>
      </c>
    </row>
    <row r="6" spans="1:14" ht="15" customHeight="1" x14ac:dyDescent="0.25">
      <c r="A6" s="7" t="s">
        <v>17</v>
      </c>
      <c r="B6" s="8">
        <v>2</v>
      </c>
      <c r="C6" s="8">
        <v>827</v>
      </c>
      <c r="D6" s="8">
        <v>915</v>
      </c>
      <c r="E6" s="10">
        <v>1426</v>
      </c>
      <c r="F6" s="27">
        <v>1.66</v>
      </c>
      <c r="G6" s="9">
        <v>-3.5999999999999997E-2</v>
      </c>
      <c r="H6" s="10">
        <v>1407</v>
      </c>
      <c r="I6" s="27">
        <v>1.64</v>
      </c>
      <c r="J6" s="9">
        <v>1.2999999999999999E-2</v>
      </c>
      <c r="K6" s="9">
        <v>0.26</v>
      </c>
      <c r="L6" s="8">
        <v>266</v>
      </c>
      <c r="M6" s="8">
        <v>438</v>
      </c>
      <c r="N6" s="8">
        <v>0</v>
      </c>
    </row>
    <row r="7" spans="1:14" ht="15" customHeight="1" x14ac:dyDescent="0.25">
      <c r="A7" s="11" t="s">
        <v>18</v>
      </c>
      <c r="B7" s="12">
        <v>2</v>
      </c>
      <c r="C7" s="12">
        <v>827</v>
      </c>
      <c r="D7" s="12">
        <v>915</v>
      </c>
      <c r="E7" s="14">
        <v>1404</v>
      </c>
      <c r="F7" s="28">
        <v>1.64</v>
      </c>
      <c r="G7" s="13">
        <v>-1.4999999999999999E-2</v>
      </c>
      <c r="H7" s="14">
        <v>1393</v>
      </c>
      <c r="I7" s="28">
        <v>1.62</v>
      </c>
      <c r="J7" s="13">
        <v>7.0000000000000001E-3</v>
      </c>
      <c r="K7" s="13">
        <v>7.2999999999999995E-2</v>
      </c>
      <c r="L7" s="12">
        <v>156</v>
      </c>
      <c r="M7" s="12">
        <v>0</v>
      </c>
      <c r="N7" s="12">
        <v>755</v>
      </c>
    </row>
    <row r="8" spans="1:14" ht="15" customHeight="1" x14ac:dyDescent="0.25">
      <c r="A8" s="7" t="s">
        <v>19</v>
      </c>
      <c r="B8" s="8">
        <v>2</v>
      </c>
      <c r="C8" s="8">
        <v>827</v>
      </c>
      <c r="D8" s="8">
        <v>915</v>
      </c>
      <c r="E8" s="10">
        <v>1424</v>
      </c>
      <c r="F8" s="27">
        <v>1.66</v>
      </c>
      <c r="G8" s="9">
        <v>1.4999999999999999E-2</v>
      </c>
      <c r="H8" s="10">
        <v>1415</v>
      </c>
      <c r="I8" s="27">
        <v>1.65</v>
      </c>
      <c r="J8" s="9">
        <v>6.0000000000000001E-3</v>
      </c>
      <c r="K8" s="9">
        <v>5.3999999999999999E-2</v>
      </c>
      <c r="L8" s="8">
        <v>15</v>
      </c>
      <c r="M8" s="8">
        <v>0</v>
      </c>
      <c r="N8" s="8">
        <v>755</v>
      </c>
    </row>
    <row r="9" spans="1:14" ht="15" customHeight="1" x14ac:dyDescent="0.25">
      <c r="A9" s="11" t="s">
        <v>20</v>
      </c>
      <c r="B9" s="12">
        <v>3</v>
      </c>
      <c r="C9" s="12">
        <v>1582</v>
      </c>
      <c r="D9" s="12">
        <v>876</v>
      </c>
      <c r="E9" s="14">
        <v>1477</v>
      </c>
      <c r="F9" s="28">
        <v>1.72</v>
      </c>
      <c r="G9" s="13">
        <v>3.6999999999999998E-2</v>
      </c>
      <c r="H9" s="14">
        <v>1449</v>
      </c>
      <c r="I9" s="28">
        <v>1.69</v>
      </c>
      <c r="J9" s="13">
        <v>1.9E-2</v>
      </c>
      <c r="K9" s="13">
        <v>0.48199999999999998</v>
      </c>
      <c r="L9" s="12">
        <v>38</v>
      </c>
      <c r="M9" s="12">
        <v>755</v>
      </c>
      <c r="N9" s="12">
        <v>0</v>
      </c>
    </row>
    <row r="10" spans="1:14" ht="15" customHeight="1" x14ac:dyDescent="0.25">
      <c r="A10" s="7" t="s">
        <v>21</v>
      </c>
      <c r="B10" s="8">
        <v>3</v>
      </c>
      <c r="C10" s="8">
        <v>1582</v>
      </c>
      <c r="D10" s="8">
        <v>876</v>
      </c>
      <c r="E10" s="10">
        <v>1545</v>
      </c>
      <c r="F10" s="27">
        <v>1.8</v>
      </c>
      <c r="G10" s="9">
        <v>4.5999999999999999E-2</v>
      </c>
      <c r="H10" s="10">
        <v>1526</v>
      </c>
      <c r="I10" s="27">
        <v>1.78</v>
      </c>
      <c r="J10" s="9">
        <v>1.2E-2</v>
      </c>
      <c r="K10" s="9">
        <v>0.47</v>
      </c>
      <c r="L10" s="8">
        <v>20</v>
      </c>
      <c r="M10" s="8">
        <v>0</v>
      </c>
      <c r="N10" s="8">
        <v>279</v>
      </c>
    </row>
    <row r="11" spans="1:14" ht="15" customHeight="1" x14ac:dyDescent="0.25">
      <c r="A11" s="11" t="s">
        <v>22</v>
      </c>
      <c r="B11" s="12">
        <v>4</v>
      </c>
      <c r="C11" s="12">
        <v>1861</v>
      </c>
      <c r="D11" s="12">
        <v>872</v>
      </c>
      <c r="E11" s="14">
        <v>1607</v>
      </c>
      <c r="F11" s="28">
        <v>1.87</v>
      </c>
      <c r="G11" s="13">
        <v>0.04</v>
      </c>
      <c r="H11" s="14">
        <v>1592</v>
      </c>
      <c r="I11" s="28">
        <v>1.86</v>
      </c>
      <c r="J11" s="13">
        <v>8.9999999999999993E-3</v>
      </c>
      <c r="K11" s="13">
        <v>0.17899999999999999</v>
      </c>
      <c r="L11" s="12">
        <v>688</v>
      </c>
      <c r="M11" s="12">
        <v>279</v>
      </c>
      <c r="N11" s="12">
        <v>1646</v>
      </c>
    </row>
    <row r="12" spans="1:14" ht="15" customHeight="1" x14ac:dyDescent="0.25">
      <c r="A12" s="7" t="s">
        <v>23</v>
      </c>
      <c r="B12" s="8">
        <v>6</v>
      </c>
      <c r="C12" s="8">
        <v>2944</v>
      </c>
      <c r="D12" s="8">
        <v>853</v>
      </c>
      <c r="E12" s="10">
        <v>1706</v>
      </c>
      <c r="F12" s="27">
        <v>1.99</v>
      </c>
      <c r="G12" s="9">
        <v>6.2E-2</v>
      </c>
      <c r="H12" s="10">
        <v>1627</v>
      </c>
      <c r="I12" s="27">
        <v>1.9</v>
      </c>
      <c r="J12" s="9">
        <v>4.5999999999999999E-2</v>
      </c>
      <c r="K12" s="9">
        <v>0.19600000000000001</v>
      </c>
      <c r="L12" s="8">
        <v>838</v>
      </c>
      <c r="M12" s="8">
        <v>1083</v>
      </c>
      <c r="N12" s="8">
        <v>563</v>
      </c>
    </row>
    <row r="13" spans="1:14" ht="15" customHeight="1" x14ac:dyDescent="0.25">
      <c r="A13" s="11" t="s">
        <v>24</v>
      </c>
      <c r="B13" s="12">
        <v>7</v>
      </c>
      <c r="C13" s="12">
        <v>3507</v>
      </c>
      <c r="D13" s="12">
        <v>846</v>
      </c>
      <c r="E13" s="14">
        <v>1770</v>
      </c>
      <c r="F13" s="28">
        <v>2.06</v>
      </c>
      <c r="G13" s="13">
        <v>3.7999999999999999E-2</v>
      </c>
      <c r="H13" s="14">
        <v>1719</v>
      </c>
      <c r="I13" s="28">
        <v>2</v>
      </c>
      <c r="J13" s="13">
        <v>2.9000000000000001E-2</v>
      </c>
      <c r="K13" s="13">
        <v>9.9000000000000005E-2</v>
      </c>
      <c r="L13" s="12">
        <v>792</v>
      </c>
      <c r="M13" s="12">
        <v>563</v>
      </c>
      <c r="N13" s="12">
        <v>0</v>
      </c>
    </row>
    <row r="14" spans="1:14" ht="15" customHeight="1" x14ac:dyDescent="0.25">
      <c r="A14" s="7" t="s">
        <v>25</v>
      </c>
      <c r="B14" s="8">
        <v>7</v>
      </c>
      <c r="C14" s="8">
        <v>3507</v>
      </c>
      <c r="D14" s="8">
        <v>846</v>
      </c>
      <c r="E14" s="10">
        <v>1785</v>
      </c>
      <c r="F14" s="27">
        <v>2.08</v>
      </c>
      <c r="G14" s="9">
        <v>8.9999999999999993E-3</v>
      </c>
      <c r="H14" s="10">
        <v>1740</v>
      </c>
      <c r="I14" s="27">
        <v>2.0299999999999998</v>
      </c>
      <c r="J14" s="9">
        <v>2.5000000000000001E-2</v>
      </c>
      <c r="K14" s="9">
        <v>0.10199999999999999</v>
      </c>
      <c r="L14" s="8">
        <v>-9</v>
      </c>
      <c r="M14" s="8">
        <v>0</v>
      </c>
      <c r="N14" s="8">
        <v>695</v>
      </c>
    </row>
    <row r="15" spans="1:14" ht="15" customHeight="1" x14ac:dyDescent="0.25">
      <c r="A15" s="11" t="s">
        <v>26</v>
      </c>
      <c r="B15" s="12">
        <v>8</v>
      </c>
      <c r="C15" s="12">
        <v>3696</v>
      </c>
      <c r="D15" s="12">
        <v>850</v>
      </c>
      <c r="E15" s="14">
        <v>1842</v>
      </c>
      <c r="F15" s="28">
        <v>2.15</v>
      </c>
      <c r="G15" s="13">
        <v>3.2000000000000001E-2</v>
      </c>
      <c r="H15" s="14">
        <v>1782</v>
      </c>
      <c r="I15" s="28">
        <v>2.08</v>
      </c>
      <c r="J15" s="13">
        <v>3.2000000000000001E-2</v>
      </c>
      <c r="K15" s="13">
        <v>0.13</v>
      </c>
      <c r="L15" s="12">
        <v>67</v>
      </c>
      <c r="M15" s="12">
        <v>189</v>
      </c>
      <c r="N15" s="12">
        <v>506</v>
      </c>
    </row>
    <row r="16" spans="1:14" ht="15" customHeight="1" x14ac:dyDescent="0.25">
      <c r="A16" s="7" t="s">
        <v>27</v>
      </c>
      <c r="B16" s="8">
        <v>9</v>
      </c>
      <c r="C16" s="8">
        <v>3838</v>
      </c>
      <c r="D16" s="8">
        <v>850</v>
      </c>
      <c r="E16" s="10">
        <v>1916</v>
      </c>
      <c r="F16" s="27">
        <v>2.23</v>
      </c>
      <c r="G16" s="9">
        <v>0.04</v>
      </c>
      <c r="H16" s="10">
        <v>1888</v>
      </c>
      <c r="I16" s="27">
        <v>2.2000000000000002</v>
      </c>
      <c r="J16" s="9">
        <v>1.4999999999999999E-2</v>
      </c>
      <c r="K16" s="9">
        <v>0.13900000000000001</v>
      </c>
      <c r="L16" s="8">
        <v>88</v>
      </c>
      <c r="M16" s="8">
        <v>142</v>
      </c>
      <c r="N16" s="8">
        <v>703</v>
      </c>
    </row>
    <row r="17" spans="1:14" ht="15" customHeight="1" x14ac:dyDescent="0.25">
      <c r="A17" s="11" t="s">
        <v>28</v>
      </c>
      <c r="B17" s="12">
        <v>10</v>
      </c>
      <c r="C17" s="12">
        <v>4202</v>
      </c>
      <c r="D17" s="12">
        <v>848</v>
      </c>
      <c r="E17" s="14">
        <v>1902</v>
      </c>
      <c r="F17" s="28">
        <v>2.2200000000000002</v>
      </c>
      <c r="G17" s="13">
        <v>-7.0000000000000001E-3</v>
      </c>
      <c r="H17" s="14">
        <v>1878</v>
      </c>
      <c r="I17" s="28">
        <v>2.19</v>
      </c>
      <c r="J17" s="13">
        <v>1.2999999999999999E-2</v>
      </c>
      <c r="K17" s="13">
        <v>0.1</v>
      </c>
      <c r="L17" s="12">
        <v>475</v>
      </c>
      <c r="M17" s="12">
        <v>364</v>
      </c>
      <c r="N17" s="12">
        <v>339</v>
      </c>
    </row>
    <row r="18" spans="1:14" ht="15" customHeight="1" x14ac:dyDescent="0.25">
      <c r="A18" s="7" t="s">
        <v>29</v>
      </c>
      <c r="B18" s="8">
        <v>11</v>
      </c>
      <c r="C18" s="8">
        <v>4541</v>
      </c>
      <c r="D18" s="8">
        <v>857</v>
      </c>
      <c r="E18" s="10">
        <v>2124</v>
      </c>
      <c r="F18" s="27">
        <v>2.48</v>
      </c>
      <c r="G18" s="9">
        <v>0.11600000000000001</v>
      </c>
      <c r="H18" s="10">
        <v>2085</v>
      </c>
      <c r="I18" s="27">
        <v>2.4300000000000002</v>
      </c>
      <c r="J18" s="9">
        <v>1.7999999999999999E-2</v>
      </c>
      <c r="K18" s="9">
        <v>0.13300000000000001</v>
      </c>
      <c r="L18" s="8">
        <v>157</v>
      </c>
      <c r="M18" s="8">
        <v>339</v>
      </c>
      <c r="N18" s="8">
        <v>314</v>
      </c>
    </row>
    <row r="19" spans="1:14" ht="15" customHeight="1" x14ac:dyDescent="0.25">
      <c r="A19" s="11" t="s">
        <v>30</v>
      </c>
      <c r="B19" s="12">
        <v>11</v>
      </c>
      <c r="C19" s="12">
        <v>4541</v>
      </c>
      <c r="D19" s="12">
        <v>857</v>
      </c>
      <c r="E19" s="14">
        <v>2193</v>
      </c>
      <c r="F19" s="28">
        <v>2.56</v>
      </c>
      <c r="G19" s="13">
        <v>3.3000000000000002E-2</v>
      </c>
      <c r="H19" s="14">
        <v>2174</v>
      </c>
      <c r="I19" s="28">
        <v>2.5299999999999998</v>
      </c>
      <c r="J19" s="13">
        <v>8.9999999999999993E-3</v>
      </c>
      <c r="K19" s="13">
        <v>7.5999999999999998E-2</v>
      </c>
      <c r="L19" s="12">
        <v>259</v>
      </c>
      <c r="M19" s="12">
        <v>0</v>
      </c>
      <c r="N19" s="12">
        <v>314</v>
      </c>
    </row>
    <row r="20" spans="1:14" ht="15" customHeight="1" x14ac:dyDescent="0.25">
      <c r="A20" s="7" t="s">
        <v>31</v>
      </c>
      <c r="B20" s="8">
        <v>12</v>
      </c>
      <c r="C20" s="8">
        <v>4855</v>
      </c>
      <c r="D20" s="8">
        <v>858</v>
      </c>
      <c r="E20" s="10">
        <v>2110</v>
      </c>
      <c r="F20" s="27">
        <v>2.46</v>
      </c>
      <c r="G20" s="9">
        <v>-3.7999999999999999E-2</v>
      </c>
      <c r="H20" s="10">
        <v>2032</v>
      </c>
      <c r="I20" s="27">
        <v>2.37</v>
      </c>
      <c r="J20" s="9">
        <v>3.6999999999999998E-2</v>
      </c>
      <c r="K20" s="9">
        <v>0.114</v>
      </c>
      <c r="L20" s="8">
        <v>104</v>
      </c>
      <c r="M20" s="8">
        <v>314</v>
      </c>
      <c r="N20" s="8">
        <v>0</v>
      </c>
    </row>
    <row r="21" spans="1:14" ht="15" customHeight="1" x14ac:dyDescent="0.25">
      <c r="A21" s="11" t="s">
        <v>32</v>
      </c>
      <c r="B21" s="12">
        <v>12</v>
      </c>
      <c r="C21" s="12">
        <v>4855</v>
      </c>
      <c r="D21" s="12">
        <v>858</v>
      </c>
      <c r="E21" s="14">
        <v>2021</v>
      </c>
      <c r="F21" s="28">
        <v>2.36</v>
      </c>
      <c r="G21" s="13">
        <v>-4.2000000000000003E-2</v>
      </c>
      <c r="H21" s="14">
        <v>1875</v>
      </c>
      <c r="I21" s="28">
        <v>2.19</v>
      </c>
      <c r="J21" s="13">
        <v>7.1999999999999995E-2</v>
      </c>
      <c r="K21" s="13">
        <v>6.2E-2</v>
      </c>
      <c r="L21" s="12">
        <v>256</v>
      </c>
      <c r="M21" s="12">
        <v>0</v>
      </c>
      <c r="N21" s="12">
        <v>0</v>
      </c>
    </row>
    <row r="22" spans="1:14" ht="15" customHeight="1" x14ac:dyDescent="0.25">
      <c r="A22" s="7" t="s">
        <v>33</v>
      </c>
      <c r="B22" s="8">
        <v>12</v>
      </c>
      <c r="C22" s="8">
        <v>4855</v>
      </c>
      <c r="D22" s="8">
        <v>858</v>
      </c>
      <c r="E22" s="10">
        <v>2003</v>
      </c>
      <c r="F22" s="27">
        <v>2.34</v>
      </c>
      <c r="G22" s="9">
        <v>-8.9999999999999993E-3</v>
      </c>
      <c r="H22" s="10">
        <v>1839</v>
      </c>
      <c r="I22" s="27">
        <v>2.14</v>
      </c>
      <c r="J22" s="9">
        <v>8.2000000000000003E-2</v>
      </c>
      <c r="K22" s="9">
        <v>6.4000000000000001E-2</v>
      </c>
      <c r="L22" s="8">
        <v>-12</v>
      </c>
      <c r="M22" s="8">
        <v>0</v>
      </c>
      <c r="N22" s="8">
        <v>0</v>
      </c>
    </row>
    <row r="23" spans="1:14" ht="15" customHeight="1" x14ac:dyDescent="0.25">
      <c r="A23" s="11" t="s">
        <v>34</v>
      </c>
      <c r="B23" s="12">
        <v>12</v>
      </c>
      <c r="C23" s="12">
        <v>4855</v>
      </c>
      <c r="D23" s="12">
        <v>858</v>
      </c>
      <c r="E23" s="14">
        <v>2110</v>
      </c>
      <c r="F23" s="28">
        <v>2.46</v>
      </c>
      <c r="G23" s="13">
        <v>0.04</v>
      </c>
      <c r="H23" s="14">
        <v>1920</v>
      </c>
      <c r="I23" s="28">
        <v>2.2400000000000002</v>
      </c>
      <c r="J23" s="13">
        <v>0.09</v>
      </c>
      <c r="K23" s="13">
        <v>4.7E-2</v>
      </c>
      <c r="L23" s="12">
        <v>87</v>
      </c>
      <c r="M23" s="12">
        <v>0</v>
      </c>
      <c r="N23" s="12">
        <v>0</v>
      </c>
    </row>
    <row r="25" spans="1:14" ht="15" customHeight="1" x14ac:dyDescent="0.25">
      <c r="A25" s="15" t="s">
        <v>90</v>
      </c>
    </row>
    <row r="26" spans="1:14" ht="15" customHeight="1" x14ac:dyDescent="0.25">
      <c r="A26" s="15" t="s">
        <v>91</v>
      </c>
    </row>
  </sheetData>
  <pageMargins left="0.75" right="0.75" top="1" bottom="1" header="0.511811023622047" footer="0.511811023622047"/>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28"/>
  <sheetViews>
    <sheetView zoomScaleNormal="100" workbookViewId="0"/>
  </sheetViews>
  <sheetFormatPr defaultColWidth="8.7109375" defaultRowHeight="15" x14ac:dyDescent="0.25"/>
  <cols>
    <col min="1" max="1" width="11" customWidth="1"/>
    <col min="2" max="11" width="13" customWidth="1"/>
  </cols>
  <sheetData>
    <row r="1" spans="1:11" ht="15" customHeight="1" x14ac:dyDescent="0.25">
      <c r="A1" s="35" t="s">
        <v>779</v>
      </c>
    </row>
    <row r="2" spans="1:11" ht="15" customHeight="1" x14ac:dyDescent="0.25">
      <c r="B2" s="58" t="s">
        <v>2</v>
      </c>
      <c r="D2" s="58" t="s">
        <v>771</v>
      </c>
      <c r="F2" s="58" t="s">
        <v>772</v>
      </c>
      <c r="H2" s="58" t="s">
        <v>773</v>
      </c>
      <c r="J2" s="58" t="s">
        <v>7</v>
      </c>
    </row>
    <row r="3" spans="1:11" ht="15" customHeight="1" x14ac:dyDescent="0.25">
      <c r="A3" s="6" t="s">
        <v>0</v>
      </c>
      <c r="B3" s="6" t="s">
        <v>780</v>
      </c>
      <c r="C3" s="6" t="s">
        <v>194</v>
      </c>
      <c r="D3" s="6" t="s">
        <v>780</v>
      </c>
      <c r="E3" s="6" t="s">
        <v>194</v>
      </c>
      <c r="F3" s="6" t="s">
        <v>780</v>
      </c>
      <c r="G3" s="6" t="s">
        <v>194</v>
      </c>
      <c r="H3" s="6" t="s">
        <v>780</v>
      </c>
      <c r="I3" s="6" t="s">
        <v>194</v>
      </c>
      <c r="J3" s="6" t="s">
        <v>780</v>
      </c>
      <c r="K3" s="6" t="s">
        <v>194</v>
      </c>
    </row>
    <row r="4" spans="1:11" ht="15" customHeight="1" x14ac:dyDescent="0.25">
      <c r="A4" s="11" t="str">
        <f>'Domain Austin Historical'!A2</f>
        <v>2005</v>
      </c>
      <c r="B4" s="59">
        <f>'Domain Austin Historical'!K2</f>
        <v>0</v>
      </c>
      <c r="C4" s="59">
        <f>'Kendall Sq MF Historical'!K2</f>
        <v>5.0999999999999997E-2</v>
      </c>
      <c r="D4" s="60">
        <f>'Domain Austin Historical'!F2</f>
        <v>1.57</v>
      </c>
      <c r="E4" s="60">
        <f>'Kendall Sq MF Historical'!F2</f>
        <v>3.16</v>
      </c>
      <c r="F4" s="42">
        <f>'Domain Austin Historical'!M2</f>
        <v>0</v>
      </c>
      <c r="G4" s="42">
        <f>'Kendall Sq MF Historical'!M2</f>
        <v>0</v>
      </c>
      <c r="H4" s="42">
        <f>'Domain Austin Historical'!L2</f>
        <v>0</v>
      </c>
      <c r="I4" s="42">
        <f>'Kendall Sq MF Historical'!L2</f>
        <v>0</v>
      </c>
      <c r="J4" s="59">
        <f>IF('Domain Austin Historical'!C2=0,0,'Domain Austin Historical'!N2/'Domain Austin Historical'!C2)</f>
        <v>0</v>
      </c>
      <c r="K4" s="59">
        <f>IF('Kendall Sq MF Historical'!C2=0,0,'Kendall Sq MF Historical'!N2/'Kendall Sq MF Historical'!C2)</f>
        <v>0</v>
      </c>
    </row>
    <row r="5" spans="1:11" ht="15" customHeight="1" x14ac:dyDescent="0.25">
      <c r="A5" s="11" t="str">
        <f>'Domain Austin Historical'!A3</f>
        <v>2006</v>
      </c>
      <c r="B5" s="59">
        <f>'Domain Austin Historical'!K3</f>
        <v>0.55300000000000005</v>
      </c>
      <c r="C5" s="59">
        <f>'Kendall Sq MF Historical'!K3</f>
        <v>5.1999999999999998E-2</v>
      </c>
      <c r="D5" s="60">
        <f>'Domain Austin Historical'!F3</f>
        <v>1.64</v>
      </c>
      <c r="E5" s="60">
        <f>'Kendall Sq MF Historical'!F3</f>
        <v>3.17</v>
      </c>
      <c r="F5" s="42">
        <f>'Domain Austin Historical'!M3</f>
        <v>389</v>
      </c>
      <c r="G5" s="42">
        <f>'Kendall Sq MF Historical'!M3</f>
        <v>0</v>
      </c>
      <c r="H5" s="42">
        <f>'Domain Austin Historical'!L3</f>
        <v>174</v>
      </c>
      <c r="I5" s="42">
        <f>'Kendall Sq MF Historical'!L3</f>
        <v>-1</v>
      </c>
      <c r="J5" s="59">
        <f>IF('Domain Austin Historical'!C3=0,0,'Domain Austin Historical'!N3/'Domain Austin Historical'!C3)</f>
        <v>0</v>
      </c>
      <c r="K5" s="59">
        <f>IF('Kendall Sq MF Historical'!C3=0,0,'Kendall Sq MF Historical'!N3/'Kendall Sq MF Historical'!C3)</f>
        <v>0.39746835443037976</v>
      </c>
    </row>
    <row r="6" spans="1:11" ht="15" customHeight="1" x14ac:dyDescent="0.25">
      <c r="A6" s="11" t="str">
        <f>'Domain Austin Historical'!A4</f>
        <v>2007</v>
      </c>
      <c r="B6" s="59">
        <f>'Domain Austin Historical'!K4</f>
        <v>0.32100000000000001</v>
      </c>
      <c r="C6" s="59">
        <f>'Kendall Sq MF Historical'!K4</f>
        <v>5.1999999999999998E-2</v>
      </c>
      <c r="D6" s="60">
        <f>'Domain Austin Historical'!F4</f>
        <v>1.71</v>
      </c>
      <c r="E6" s="60">
        <f>'Kendall Sq MF Historical'!F4</f>
        <v>3.15</v>
      </c>
      <c r="F6" s="42">
        <f>'Domain Austin Historical'!M4</f>
        <v>0</v>
      </c>
      <c r="G6" s="42">
        <f>'Kendall Sq MF Historical'!M4</f>
        <v>0</v>
      </c>
      <c r="H6" s="42">
        <f>'Domain Austin Historical'!L4</f>
        <v>92</v>
      </c>
      <c r="I6" s="42">
        <f>'Kendall Sq MF Historical'!L4</f>
        <v>0</v>
      </c>
      <c r="J6" s="59">
        <f>IF('Domain Austin Historical'!C4=0,0,'Domain Austin Historical'!N4/'Domain Austin Historical'!C4)</f>
        <v>0</v>
      </c>
      <c r="K6" s="59">
        <f>IF('Kendall Sq MF Historical'!C4=0,0,'Kendall Sq MF Historical'!N4/'Kendall Sq MF Historical'!C4)</f>
        <v>0.39746835443037976</v>
      </c>
    </row>
    <row r="7" spans="1:11" ht="15" customHeight="1" x14ac:dyDescent="0.25">
      <c r="A7" s="11" t="str">
        <f>'Domain Austin Historical'!A5</f>
        <v>2008</v>
      </c>
      <c r="B7" s="59">
        <f>'Domain Austin Historical'!K5</f>
        <v>0.113</v>
      </c>
      <c r="C7" s="59">
        <f>'Kendall Sq MF Historical'!K5</f>
        <v>6.2E-2</v>
      </c>
      <c r="D7" s="60">
        <f>'Domain Austin Historical'!F5</f>
        <v>1.72</v>
      </c>
      <c r="E7" s="60">
        <f>'Kendall Sq MF Historical'!F5</f>
        <v>3.2</v>
      </c>
      <c r="F7" s="42">
        <f>'Domain Austin Historical'!M5</f>
        <v>0</v>
      </c>
      <c r="G7" s="42">
        <f>'Kendall Sq MF Historical'!M5</f>
        <v>471</v>
      </c>
      <c r="H7" s="42">
        <f>'Domain Austin Historical'!L5</f>
        <v>81</v>
      </c>
      <c r="I7" s="42">
        <f>'Kendall Sq MF Historical'!L5</f>
        <v>434</v>
      </c>
      <c r="J7" s="59">
        <f>IF('Domain Austin Historical'!C5=0,0,'Domain Austin Historical'!N5/'Domain Austin Historical'!C5)</f>
        <v>1.1259640102827764</v>
      </c>
      <c r="K7" s="59">
        <f>IF('Kendall Sq MF Historical'!C5=0,0,'Kendall Sq MF Historical'!N5/'Kendall Sq MF Historical'!C5)</f>
        <v>0</v>
      </c>
    </row>
    <row r="8" spans="1:11" ht="15" customHeight="1" x14ac:dyDescent="0.25">
      <c r="A8" s="11" t="str">
        <f>'Domain Austin Historical'!A6</f>
        <v>2009</v>
      </c>
      <c r="B8" s="59">
        <f>'Domain Austin Historical'!K6</f>
        <v>0.26</v>
      </c>
      <c r="C8" s="59">
        <f>'Kendall Sq MF Historical'!K6</f>
        <v>0.06</v>
      </c>
      <c r="D8" s="60">
        <f>'Domain Austin Historical'!F6</f>
        <v>1.66</v>
      </c>
      <c r="E8" s="60">
        <f>'Kendall Sq MF Historical'!F6</f>
        <v>3.11</v>
      </c>
      <c r="F8" s="42">
        <f>'Domain Austin Historical'!M6</f>
        <v>438</v>
      </c>
      <c r="G8" s="42">
        <f>'Kendall Sq MF Historical'!M6</f>
        <v>0</v>
      </c>
      <c r="H8" s="42">
        <f>'Domain Austin Historical'!L6</f>
        <v>266</v>
      </c>
      <c r="I8" s="42">
        <f>'Kendall Sq MF Historical'!L6</f>
        <v>3</v>
      </c>
      <c r="J8" s="59">
        <f>IF('Domain Austin Historical'!C6=0,0,'Domain Austin Historical'!N6/'Domain Austin Historical'!C6)</f>
        <v>0</v>
      </c>
      <c r="K8" s="59">
        <f>IF('Kendall Sq MF Historical'!C6=0,0,'Kendall Sq MF Historical'!N6/'Kendall Sq MF Historical'!C6)</f>
        <v>0</v>
      </c>
    </row>
    <row r="9" spans="1:11" ht="15" customHeight="1" x14ac:dyDescent="0.25">
      <c r="A9" s="11" t="str">
        <f>'Domain Austin Historical'!A7</f>
        <v>2010</v>
      </c>
      <c r="B9" s="59">
        <f>'Domain Austin Historical'!K7</f>
        <v>7.2999999999999995E-2</v>
      </c>
      <c r="C9" s="59">
        <f>'Kendall Sq MF Historical'!K7</f>
        <v>5.6000000000000001E-2</v>
      </c>
      <c r="D9" s="60">
        <f>'Domain Austin Historical'!F7</f>
        <v>1.64</v>
      </c>
      <c r="E9" s="60">
        <f>'Kendall Sq MF Historical'!F7</f>
        <v>3.36</v>
      </c>
      <c r="F9" s="42">
        <f>'Domain Austin Historical'!M7</f>
        <v>0</v>
      </c>
      <c r="G9" s="42">
        <f>'Kendall Sq MF Historical'!M7</f>
        <v>0</v>
      </c>
      <c r="H9" s="42">
        <f>'Domain Austin Historical'!L7</f>
        <v>156</v>
      </c>
      <c r="I9" s="42">
        <f>'Kendall Sq MF Historical'!L7</f>
        <v>5</v>
      </c>
      <c r="J9" s="59">
        <f>IF('Domain Austin Historical'!C7=0,0,'Domain Austin Historical'!N7/'Domain Austin Historical'!C7)</f>
        <v>0.91293833131801694</v>
      </c>
      <c r="K9" s="59">
        <f>IF('Kendall Sq MF Historical'!C7=0,0,'Kendall Sq MF Historical'!N7/'Kendall Sq MF Historical'!C7)</f>
        <v>0</v>
      </c>
    </row>
    <row r="10" spans="1:11" ht="15" customHeight="1" x14ac:dyDescent="0.25">
      <c r="A10" s="11" t="str">
        <f>'Domain Austin Historical'!A8</f>
        <v>2011</v>
      </c>
      <c r="B10" s="59">
        <f>'Domain Austin Historical'!K8</f>
        <v>5.3999999999999999E-2</v>
      </c>
      <c r="C10" s="59">
        <f>'Kendall Sq MF Historical'!K8</f>
        <v>5.3999999999999999E-2</v>
      </c>
      <c r="D10" s="60">
        <f>'Domain Austin Historical'!F8</f>
        <v>1.66</v>
      </c>
      <c r="E10" s="60">
        <f>'Kendall Sq MF Historical'!F8</f>
        <v>3.5</v>
      </c>
      <c r="F10" s="42">
        <f>'Domain Austin Historical'!M8</f>
        <v>0</v>
      </c>
      <c r="G10" s="42">
        <f>'Kendall Sq MF Historical'!M8</f>
        <v>0</v>
      </c>
      <c r="H10" s="42">
        <f>'Domain Austin Historical'!L8</f>
        <v>15</v>
      </c>
      <c r="I10" s="42">
        <f>'Kendall Sq MF Historical'!L8</f>
        <v>3</v>
      </c>
      <c r="J10" s="59">
        <f>IF('Domain Austin Historical'!C8=0,0,'Domain Austin Historical'!N8/'Domain Austin Historical'!C8)</f>
        <v>0.91293833131801694</v>
      </c>
      <c r="K10" s="59">
        <f>IF('Kendall Sq MF Historical'!C8=0,0,'Kendall Sq MF Historical'!N8/'Kendall Sq MF Historical'!C8)</f>
        <v>0</v>
      </c>
    </row>
    <row r="11" spans="1:11" ht="15" customHeight="1" x14ac:dyDescent="0.25">
      <c r="A11" s="11" t="str">
        <f>'Domain Austin Historical'!A9</f>
        <v>2012</v>
      </c>
      <c r="B11" s="59">
        <f>'Domain Austin Historical'!K9</f>
        <v>0.48199999999999998</v>
      </c>
      <c r="C11" s="59">
        <f>'Kendall Sq MF Historical'!K9</f>
        <v>0.05</v>
      </c>
      <c r="D11" s="60">
        <f>'Domain Austin Historical'!F9</f>
        <v>1.72</v>
      </c>
      <c r="E11" s="60">
        <f>'Kendall Sq MF Historical'!F9</f>
        <v>3.62</v>
      </c>
      <c r="F11" s="42">
        <f>'Domain Austin Historical'!M9</f>
        <v>755</v>
      </c>
      <c r="G11" s="42">
        <f>'Kendall Sq MF Historical'!M9</f>
        <v>0</v>
      </c>
      <c r="H11" s="42">
        <f>'Domain Austin Historical'!L9</f>
        <v>38</v>
      </c>
      <c r="I11" s="42">
        <f>'Kendall Sq MF Historical'!L9</f>
        <v>4</v>
      </c>
      <c r="J11" s="59">
        <f>IF('Domain Austin Historical'!C9=0,0,'Domain Austin Historical'!N9/'Domain Austin Historical'!C9)</f>
        <v>0</v>
      </c>
      <c r="K11" s="59">
        <f>IF('Kendall Sq MF Historical'!C9=0,0,'Kendall Sq MF Historical'!N9/'Kendall Sq MF Historical'!C9)</f>
        <v>8.6956521739130432E-2</v>
      </c>
    </row>
    <row r="12" spans="1:11" ht="15" customHeight="1" x14ac:dyDescent="0.25">
      <c r="A12" s="11" t="str">
        <f>'Domain Austin Historical'!A10</f>
        <v>2013</v>
      </c>
      <c r="B12" s="59">
        <f>'Domain Austin Historical'!K10</f>
        <v>0.47</v>
      </c>
      <c r="C12" s="59">
        <f>'Kendall Sq MF Historical'!K10</f>
        <v>5.5E-2</v>
      </c>
      <c r="D12" s="60">
        <f>'Domain Austin Historical'!F10</f>
        <v>1.8</v>
      </c>
      <c r="E12" s="60">
        <f>'Kendall Sq MF Historical'!F10</f>
        <v>3.81</v>
      </c>
      <c r="F12" s="42">
        <f>'Domain Austin Historical'!M10</f>
        <v>0</v>
      </c>
      <c r="G12" s="42">
        <f>'Kendall Sq MF Historical'!M10</f>
        <v>144</v>
      </c>
      <c r="H12" s="42">
        <f>'Domain Austin Historical'!L10</f>
        <v>20</v>
      </c>
      <c r="I12" s="42">
        <f>'Kendall Sq MF Historical'!L10</f>
        <v>129</v>
      </c>
      <c r="J12" s="59">
        <f>IF('Domain Austin Historical'!C10=0,0,'Domain Austin Historical'!N10/'Domain Austin Historical'!C10)</f>
        <v>0.1763590391908976</v>
      </c>
      <c r="K12" s="59">
        <f>IF('Kendall Sq MF Historical'!C10=0,0,'Kendall Sq MF Historical'!N10/'Kendall Sq MF Historical'!C10)</f>
        <v>0</v>
      </c>
    </row>
    <row r="13" spans="1:11" ht="15" customHeight="1" x14ac:dyDescent="0.25">
      <c r="A13" s="11" t="str">
        <f>'Domain Austin Historical'!A11</f>
        <v>2014</v>
      </c>
      <c r="B13" s="59">
        <f>'Domain Austin Historical'!K11</f>
        <v>0.17899999999999999</v>
      </c>
      <c r="C13" s="59">
        <f>'Kendall Sq MF Historical'!K11</f>
        <v>5.6000000000000001E-2</v>
      </c>
      <c r="D13" s="60">
        <f>'Domain Austin Historical'!F11</f>
        <v>1.87</v>
      </c>
      <c r="E13" s="60">
        <f>'Kendall Sq MF Historical'!F11</f>
        <v>3.97</v>
      </c>
      <c r="F13" s="42">
        <f>'Domain Austin Historical'!M11</f>
        <v>279</v>
      </c>
      <c r="G13" s="42">
        <f>'Kendall Sq MF Historical'!M11</f>
        <v>0</v>
      </c>
      <c r="H13" s="42">
        <f>'Domain Austin Historical'!L11</f>
        <v>688</v>
      </c>
      <c r="I13" s="42">
        <f>'Kendall Sq MF Historical'!L11</f>
        <v>-2</v>
      </c>
      <c r="J13" s="59">
        <f>IF('Domain Austin Historical'!C11=0,0,'Domain Austin Historical'!N11/'Domain Austin Historical'!C11)</f>
        <v>0.88447071466953253</v>
      </c>
      <c r="K13" s="59">
        <f>IF('Kendall Sq MF Historical'!C11=0,0,'Kendall Sq MF Historical'!N11/'Kendall Sq MF Historical'!C11)</f>
        <v>5.0555555555555555E-2</v>
      </c>
    </row>
    <row r="14" spans="1:11" ht="15" customHeight="1" x14ac:dyDescent="0.25">
      <c r="A14" s="11" t="str">
        <f>'Domain Austin Historical'!A12</f>
        <v>2015</v>
      </c>
      <c r="B14" s="59">
        <f>'Domain Austin Historical'!K12</f>
        <v>0.19600000000000001</v>
      </c>
      <c r="C14" s="59">
        <f>'Kendall Sq MF Historical'!K12</f>
        <v>4.5999999999999999E-2</v>
      </c>
      <c r="D14" s="60">
        <f>'Domain Austin Historical'!F12</f>
        <v>1.99</v>
      </c>
      <c r="E14" s="60">
        <f>'Kendall Sq MF Historical'!F12</f>
        <v>4.07</v>
      </c>
      <c r="F14" s="42">
        <f>'Domain Austin Historical'!M12</f>
        <v>1083</v>
      </c>
      <c r="G14" s="42">
        <f>'Kendall Sq MF Historical'!M12</f>
        <v>91</v>
      </c>
      <c r="H14" s="42">
        <f>'Domain Austin Historical'!L12</f>
        <v>838</v>
      </c>
      <c r="I14" s="42">
        <f>'Kendall Sq MF Historical'!L12</f>
        <v>102</v>
      </c>
      <c r="J14" s="59">
        <f>IF('Domain Austin Historical'!C12=0,0,'Domain Austin Historical'!N12/'Domain Austin Historical'!C12)</f>
        <v>0.19123641304347827</v>
      </c>
      <c r="K14" s="59">
        <f>IF('Kendall Sq MF Historical'!C12=0,0,'Kendall Sq MF Historical'!N12/'Kendall Sq MF Historical'!C12)</f>
        <v>0</v>
      </c>
    </row>
    <row r="15" spans="1:11" ht="15" customHeight="1" x14ac:dyDescent="0.25">
      <c r="A15" s="11" t="str">
        <f>'Domain Austin Historical'!A13</f>
        <v>2016</v>
      </c>
      <c r="B15" s="59">
        <f>'Domain Austin Historical'!K13</f>
        <v>9.9000000000000005E-2</v>
      </c>
      <c r="C15" s="59">
        <f>'Kendall Sq MF Historical'!K13</f>
        <v>4.8000000000000001E-2</v>
      </c>
      <c r="D15" s="60">
        <f>'Domain Austin Historical'!F13</f>
        <v>2.06</v>
      </c>
      <c r="E15" s="60">
        <f>'Kendall Sq MF Historical'!F13</f>
        <v>4.1100000000000003</v>
      </c>
      <c r="F15" s="42">
        <f>'Domain Austin Historical'!M13</f>
        <v>563</v>
      </c>
      <c r="G15" s="42">
        <f>'Kendall Sq MF Historical'!M13</f>
        <v>0</v>
      </c>
      <c r="H15" s="42">
        <f>'Domain Austin Historical'!L13</f>
        <v>792</v>
      </c>
      <c r="I15" s="42">
        <f>'Kendall Sq MF Historical'!L13</f>
        <v>-5</v>
      </c>
      <c r="J15" s="59">
        <f>IF('Domain Austin Historical'!C13=0,0,'Domain Austin Historical'!N13/'Domain Austin Historical'!C13)</f>
        <v>0</v>
      </c>
      <c r="K15" s="59">
        <f>IF('Kendall Sq MF Historical'!C13=0,0,'Kendall Sq MF Historical'!N13/'Kendall Sq MF Historical'!C13)</f>
        <v>0.14806980433632999</v>
      </c>
    </row>
    <row r="16" spans="1:11" ht="15" customHeight="1" x14ac:dyDescent="0.25">
      <c r="A16" s="11" t="str">
        <f>'Domain Austin Historical'!A14</f>
        <v>2017</v>
      </c>
      <c r="B16" s="59">
        <f>'Domain Austin Historical'!K14</f>
        <v>0.10199999999999999</v>
      </c>
      <c r="C16" s="59">
        <f>'Kendall Sq MF Historical'!K14</f>
        <v>5.3999999999999999E-2</v>
      </c>
      <c r="D16" s="60">
        <f>'Domain Austin Historical'!F14</f>
        <v>2.08</v>
      </c>
      <c r="E16" s="60">
        <f>'Kendall Sq MF Historical'!F14</f>
        <v>4.2</v>
      </c>
      <c r="F16" s="42">
        <f>'Domain Austin Historical'!M14</f>
        <v>0</v>
      </c>
      <c r="G16" s="42">
        <f>'Kendall Sq MF Historical'!M14</f>
        <v>0</v>
      </c>
      <c r="H16" s="42">
        <f>'Domain Austin Historical'!L14</f>
        <v>-9</v>
      </c>
      <c r="I16" s="42">
        <f>'Kendall Sq MF Historical'!L14</f>
        <v>-8</v>
      </c>
      <c r="J16" s="59">
        <f>IF('Domain Austin Historical'!C14=0,0,'Domain Austin Historical'!N14/'Domain Austin Historical'!C14)</f>
        <v>0.19817507841459936</v>
      </c>
      <c r="K16" s="59">
        <f>IF('Kendall Sq MF Historical'!C14=0,0,'Kendall Sq MF Historical'!N14/'Kendall Sq MF Historical'!C14)</f>
        <v>0.30671602326811209</v>
      </c>
    </row>
    <row r="17" spans="1:11" ht="15" customHeight="1" x14ac:dyDescent="0.25">
      <c r="A17" s="11" t="str">
        <f>'Domain Austin Historical'!A15</f>
        <v>2018</v>
      </c>
      <c r="B17" s="59">
        <f>'Domain Austin Historical'!K15</f>
        <v>0.13</v>
      </c>
      <c r="C17" s="59">
        <f>'Kendall Sq MF Historical'!K15</f>
        <v>9.5000000000000001E-2</v>
      </c>
      <c r="D17" s="60">
        <f>'Domain Austin Historical'!F15</f>
        <v>2.15</v>
      </c>
      <c r="E17" s="60">
        <f>'Kendall Sq MF Historical'!F15</f>
        <v>4.32</v>
      </c>
      <c r="F17" s="42">
        <f>'Domain Austin Historical'!M15</f>
        <v>189</v>
      </c>
      <c r="G17" s="42">
        <f>'Kendall Sq MF Historical'!M15</f>
        <v>280</v>
      </c>
      <c r="H17" s="42">
        <f>'Domain Austin Historical'!L15</f>
        <v>67</v>
      </c>
      <c r="I17" s="42">
        <f>'Kendall Sq MF Historical'!L15</f>
        <v>192</v>
      </c>
      <c r="J17" s="59">
        <f>IF('Domain Austin Historical'!C15=0,0,'Domain Austin Historical'!N15/'Domain Austin Historical'!C15)</f>
        <v>0.13690476190476192</v>
      </c>
      <c r="K17" s="59">
        <f>IF('Kendall Sq MF Historical'!C15=0,0,'Kendall Sq MF Historical'!N15/'Kendall Sq MF Historical'!C15)</f>
        <v>0.20082911100875173</v>
      </c>
    </row>
    <row r="18" spans="1:11" ht="15" customHeight="1" x14ac:dyDescent="0.25">
      <c r="A18" s="11" t="str">
        <f>'Domain Austin Historical'!A16</f>
        <v>2019</v>
      </c>
      <c r="B18" s="59">
        <f>'Domain Austin Historical'!K16</f>
        <v>0.13900000000000001</v>
      </c>
      <c r="C18" s="59">
        <f>'Kendall Sq MF Historical'!K16</f>
        <v>3.3000000000000002E-2</v>
      </c>
      <c r="D18" s="60">
        <f>'Domain Austin Historical'!F16</f>
        <v>2.23</v>
      </c>
      <c r="E18" s="60">
        <f>'Kendall Sq MF Historical'!F16</f>
        <v>4.45</v>
      </c>
      <c r="F18" s="42">
        <f>'Domain Austin Historical'!M16</f>
        <v>142</v>
      </c>
      <c r="G18" s="42">
        <f>'Kendall Sq MF Historical'!M16</f>
        <v>0</v>
      </c>
      <c r="H18" s="42">
        <f>'Domain Austin Historical'!L16</f>
        <v>88</v>
      </c>
      <c r="I18" s="42">
        <f>'Kendall Sq MF Historical'!L16</f>
        <v>110</v>
      </c>
      <c r="J18" s="59">
        <f>IF('Domain Austin Historical'!C16=0,0,'Domain Austin Historical'!N16/'Domain Austin Historical'!C16)</f>
        <v>0.18316831683168316</v>
      </c>
      <c r="K18" s="59">
        <f>IF('Kendall Sq MF Historical'!C16=0,0,'Kendall Sq MF Historical'!N16/'Kendall Sq MF Historical'!C16)</f>
        <v>0.20082911100875173</v>
      </c>
    </row>
    <row r="19" spans="1:11" ht="15" customHeight="1" x14ac:dyDescent="0.25">
      <c r="A19" s="11" t="str">
        <f>'Domain Austin Historical'!A17</f>
        <v>2020</v>
      </c>
      <c r="B19" s="59">
        <f>'Domain Austin Historical'!K17</f>
        <v>0.1</v>
      </c>
      <c r="C19" s="59">
        <f>'Kendall Sq MF Historical'!K17</f>
        <v>6.8000000000000005E-2</v>
      </c>
      <c r="D19" s="60">
        <f>'Domain Austin Historical'!F17</f>
        <v>2.2200000000000002</v>
      </c>
      <c r="E19" s="60">
        <f>'Kendall Sq MF Historical'!F17</f>
        <v>4.1399999999999997</v>
      </c>
      <c r="F19" s="42">
        <f>'Domain Austin Historical'!M17</f>
        <v>364</v>
      </c>
      <c r="G19" s="42">
        <f>'Kendall Sq MF Historical'!M17</f>
        <v>0</v>
      </c>
      <c r="H19" s="42">
        <f>'Domain Austin Historical'!L17</f>
        <v>475</v>
      </c>
      <c r="I19" s="42">
        <f>'Kendall Sq MF Historical'!L17</f>
        <v>-62</v>
      </c>
      <c r="J19" s="59">
        <f>IF('Domain Austin Historical'!C17=0,0,'Domain Austin Historical'!N17/'Domain Austin Historical'!C17)</f>
        <v>8.0675868633983822E-2</v>
      </c>
      <c r="K19" s="59">
        <f>IF('Kendall Sq MF Historical'!C17=0,0,'Kendall Sq MF Historical'!N17/'Kendall Sq MF Historical'!C17)</f>
        <v>0.20082911100875173</v>
      </c>
    </row>
    <row r="20" spans="1:11" ht="15" customHeight="1" x14ac:dyDescent="0.25">
      <c r="A20" s="11" t="str">
        <f>'Domain Austin Historical'!A18</f>
        <v>2021</v>
      </c>
      <c r="B20" s="59">
        <f>'Domain Austin Historical'!K18</f>
        <v>0.13300000000000001</v>
      </c>
      <c r="C20" s="59">
        <f>'Kendall Sq MF Historical'!K18</f>
        <v>3.6999999999999998E-2</v>
      </c>
      <c r="D20" s="60">
        <f>'Domain Austin Historical'!F18</f>
        <v>2.48</v>
      </c>
      <c r="E20" s="60">
        <f>'Kendall Sq MF Historical'!F18</f>
        <v>4.6100000000000003</v>
      </c>
      <c r="F20" s="42">
        <f>'Domain Austin Historical'!M18</f>
        <v>339</v>
      </c>
      <c r="G20" s="42">
        <f>'Kendall Sq MF Historical'!M18</f>
        <v>136</v>
      </c>
      <c r="H20" s="42">
        <f>'Domain Austin Historical'!L18</f>
        <v>157</v>
      </c>
      <c r="I20" s="42">
        <f>'Kendall Sq MF Historical'!L18</f>
        <v>185</v>
      </c>
      <c r="J20" s="59">
        <f>IF('Domain Austin Historical'!C18=0,0,'Domain Austin Historical'!N18/'Domain Austin Historical'!C18)</f>
        <v>6.9147764809513318E-2</v>
      </c>
      <c r="K20" s="59">
        <f>IF('Kendall Sq MF Historical'!C18=0,0,'Kendall Sq MF Historical'!N18/'Kendall Sq MF Historical'!C18)</f>
        <v>0.13003901170351106</v>
      </c>
    </row>
    <row r="21" spans="1:11" ht="15" customHeight="1" x14ac:dyDescent="0.25">
      <c r="A21" s="11" t="str">
        <f>'Domain Austin Historical'!A19</f>
        <v>2022</v>
      </c>
      <c r="B21" s="59">
        <f>'Domain Austin Historical'!K19</f>
        <v>7.5999999999999998E-2</v>
      </c>
      <c r="C21" s="59">
        <f>'Kendall Sq MF Historical'!K19</f>
        <v>5.2999999999999999E-2</v>
      </c>
      <c r="D21" s="60">
        <f>'Domain Austin Historical'!F19</f>
        <v>2.56</v>
      </c>
      <c r="E21" s="60">
        <f>'Kendall Sq MF Historical'!F19</f>
        <v>4.87</v>
      </c>
      <c r="F21" s="42">
        <f>'Domain Austin Historical'!M19</f>
        <v>0</v>
      </c>
      <c r="G21" s="42">
        <f>'Kendall Sq MF Historical'!M19</f>
        <v>300</v>
      </c>
      <c r="H21" s="42">
        <f>'Domain Austin Historical'!L19</f>
        <v>259</v>
      </c>
      <c r="I21" s="42">
        <f>'Kendall Sq MF Historical'!L19</f>
        <v>254</v>
      </c>
      <c r="J21" s="59">
        <f>IF('Domain Austin Historical'!C19=0,0,'Domain Austin Historical'!N19/'Domain Austin Historical'!C19)</f>
        <v>6.9147764809513318E-2</v>
      </c>
      <c r="K21" s="59">
        <f>IF('Kendall Sq MF Historical'!C19=0,0,'Kendall Sq MF Historical'!N19/'Kendall Sq MF Historical'!C19)</f>
        <v>0</v>
      </c>
    </row>
    <row r="22" spans="1:11" ht="15" customHeight="1" x14ac:dyDescent="0.25">
      <c r="A22" s="11" t="str">
        <f>'Domain Austin Historical'!A20</f>
        <v>2023</v>
      </c>
      <c r="B22" s="59">
        <f>'Domain Austin Historical'!K20</f>
        <v>0.114</v>
      </c>
      <c r="C22" s="59">
        <f>'Kendall Sq MF Historical'!K20</f>
        <v>5.7000000000000002E-2</v>
      </c>
      <c r="D22" s="60">
        <f>'Domain Austin Historical'!F20</f>
        <v>2.46</v>
      </c>
      <c r="E22" s="60">
        <f>'Kendall Sq MF Historical'!F20</f>
        <v>4.93</v>
      </c>
      <c r="F22" s="42">
        <f>'Domain Austin Historical'!M20</f>
        <v>314</v>
      </c>
      <c r="G22" s="42">
        <f>'Kendall Sq MF Historical'!M20</f>
        <v>0</v>
      </c>
      <c r="H22" s="42">
        <f>'Domain Austin Historical'!L20</f>
        <v>104</v>
      </c>
      <c r="I22" s="42">
        <f>'Kendall Sq MF Historical'!L20</f>
        <v>-8</v>
      </c>
      <c r="J22" s="59">
        <f>IF('Domain Austin Historical'!C20=0,0,'Domain Austin Historical'!N20/'Domain Austin Historical'!C20)</f>
        <v>0</v>
      </c>
      <c r="K22" s="59">
        <f>IF('Kendall Sq MF Historical'!C20=0,0,'Kendall Sq MF Historical'!N20/'Kendall Sq MF Historical'!C20)</f>
        <v>0</v>
      </c>
    </row>
    <row r="23" spans="1:11" ht="15" customHeight="1" x14ac:dyDescent="0.25">
      <c r="A23" s="11" t="str">
        <f>'Domain Austin Historical'!A21</f>
        <v>2024</v>
      </c>
      <c r="B23" s="59">
        <f>'Domain Austin Historical'!K21</f>
        <v>6.2E-2</v>
      </c>
      <c r="C23" s="59">
        <f>'Kendall Sq MF Historical'!K21</f>
        <v>5.7000000000000002E-2</v>
      </c>
      <c r="D23" s="60">
        <f>'Domain Austin Historical'!F21</f>
        <v>2.36</v>
      </c>
      <c r="E23" s="60">
        <f>'Kendall Sq MF Historical'!F21</f>
        <v>5.08</v>
      </c>
      <c r="F23" s="42">
        <f>'Domain Austin Historical'!M21</f>
        <v>0</v>
      </c>
      <c r="G23" s="42">
        <f>'Kendall Sq MF Historical'!M21</f>
        <v>0</v>
      </c>
      <c r="H23" s="42">
        <f>'Domain Austin Historical'!L21</f>
        <v>256</v>
      </c>
      <c r="I23" s="42">
        <f>'Kendall Sq MF Historical'!L21</f>
        <v>-1</v>
      </c>
      <c r="J23" s="59">
        <f>IF('Domain Austin Historical'!C21=0,0,'Domain Austin Historical'!N21/'Domain Austin Historical'!C21)</f>
        <v>0</v>
      </c>
      <c r="K23" s="59">
        <f>IF('Kendall Sq MF Historical'!C21=0,0,'Kendall Sq MF Historical'!N21/'Kendall Sq MF Historical'!C21)</f>
        <v>0.1683927886459532</v>
      </c>
    </row>
    <row r="24" spans="1:11" ht="15" customHeight="1" x14ac:dyDescent="0.25">
      <c r="A24" s="11" t="str">
        <f>'Domain Austin Historical'!A22</f>
        <v>2025</v>
      </c>
      <c r="B24" s="59">
        <f>'Domain Austin Historical'!K22</f>
        <v>6.4000000000000001E-2</v>
      </c>
      <c r="C24" s="59">
        <f>'Kendall Sq MF Historical'!K22</f>
        <v>6.3E-2</v>
      </c>
      <c r="D24" s="60">
        <f>'Domain Austin Historical'!F22</f>
        <v>2.34</v>
      </c>
      <c r="E24" s="60">
        <f>'Kendall Sq MF Historical'!F22</f>
        <v>5.03</v>
      </c>
      <c r="F24" s="42">
        <f>'Domain Austin Historical'!M22</f>
        <v>0</v>
      </c>
      <c r="G24" s="42">
        <f>'Kendall Sq MF Historical'!M22</f>
        <v>0</v>
      </c>
      <c r="H24" s="42">
        <f>'Domain Austin Historical'!L22</f>
        <v>-12</v>
      </c>
      <c r="I24" s="42">
        <f>'Kendall Sq MF Historical'!L22</f>
        <v>-13</v>
      </c>
      <c r="J24" s="59">
        <f>IF('Domain Austin Historical'!C22=0,0,'Domain Austin Historical'!N22/'Domain Austin Historical'!C22)</f>
        <v>0</v>
      </c>
      <c r="K24" s="59">
        <f>IF('Kendall Sq MF Historical'!C22=0,0,'Kendall Sq MF Historical'!N22/'Kendall Sq MF Historical'!C22)</f>
        <v>0.1683927886459532</v>
      </c>
    </row>
    <row r="25" spans="1:11" ht="15" customHeight="1" x14ac:dyDescent="0.25">
      <c r="A25" s="11" t="str">
        <f>'Domain Austin Historical'!A23</f>
        <v>2026 YTD</v>
      </c>
      <c r="B25" s="59">
        <f>'Domain Austin Historical'!K23</f>
        <v>4.7E-2</v>
      </c>
      <c r="C25" s="59">
        <f>'Kendall Sq MF Historical'!K23</f>
        <v>6.3E-2</v>
      </c>
      <c r="D25" s="60">
        <f>'Domain Austin Historical'!F23</f>
        <v>2.46</v>
      </c>
      <c r="E25" s="60">
        <f>'Kendall Sq MF Historical'!F23</f>
        <v>5.32</v>
      </c>
      <c r="F25" s="42">
        <f>'Domain Austin Historical'!M23</f>
        <v>0</v>
      </c>
      <c r="G25" s="42">
        <f>'Kendall Sq MF Historical'!M23</f>
        <v>0</v>
      </c>
      <c r="H25" s="42">
        <f>'Domain Austin Historical'!L23</f>
        <v>87</v>
      </c>
      <c r="I25" s="42">
        <f>'Kendall Sq MF Historical'!L23</f>
        <v>0</v>
      </c>
      <c r="J25" s="59">
        <f>IF('Domain Austin Historical'!C23=0,0,'Domain Austin Historical'!N23/'Domain Austin Historical'!C23)</f>
        <v>0</v>
      </c>
      <c r="K25" s="59">
        <f>IF('Kendall Sq MF Historical'!C23=0,0,'Kendall Sq MF Historical'!N23/'Kendall Sq MF Historical'!C23)</f>
        <v>0.1683927886459532</v>
      </c>
    </row>
    <row r="27" spans="1:11" ht="15" customHeight="1" x14ac:dyDescent="0.25">
      <c r="A27" s="15" t="s">
        <v>781</v>
      </c>
    </row>
    <row r="28" spans="1:11" ht="15" customHeight="1" x14ac:dyDescent="0.25">
      <c r="A28" s="15" t="s">
        <v>775</v>
      </c>
    </row>
  </sheetData>
  <pageMargins left="0.75" right="0.75" top="1" bottom="1" header="0.511811023622047" footer="0.511811023622047"/>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7"/>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8.7109375" defaultRowHeight="15" x14ac:dyDescent="0.25"/>
  <cols>
    <col min="1" max="1" width="30" customWidth="1"/>
    <col min="2" max="2" width="24" customWidth="1"/>
    <col min="3" max="3" width="9" customWidth="1"/>
    <col min="4" max="4" width="8" customWidth="1"/>
    <col min="5" max="7" width="10" customWidth="1"/>
    <col min="8" max="8" width="9" customWidth="1"/>
    <col min="9" max="9" width="8" customWidth="1"/>
    <col min="10" max="10" width="10" customWidth="1"/>
    <col min="11" max="11" width="13" customWidth="1"/>
    <col min="12" max="12" width="12" customWidth="1"/>
    <col min="13" max="13" width="14" customWidth="1"/>
    <col min="14" max="14" width="13" customWidth="1"/>
    <col min="15" max="15" width="12" customWidth="1"/>
    <col min="16" max="20" width="9" customWidth="1"/>
    <col min="21" max="21" width="12" customWidth="1"/>
    <col min="22" max="22" width="14" customWidth="1"/>
  </cols>
  <sheetData>
    <row r="1" spans="1:22" ht="15" customHeight="1" x14ac:dyDescent="0.25">
      <c r="A1" s="6" t="s">
        <v>132</v>
      </c>
      <c r="B1" s="6" t="s">
        <v>133</v>
      </c>
      <c r="C1" s="6" t="s">
        <v>134</v>
      </c>
      <c r="D1" s="6" t="s">
        <v>135</v>
      </c>
      <c r="E1" s="6" t="s">
        <v>136</v>
      </c>
      <c r="F1" s="6" t="s">
        <v>137</v>
      </c>
      <c r="G1" s="6" t="s">
        <v>81</v>
      </c>
      <c r="H1" s="6" t="s">
        <v>138</v>
      </c>
      <c r="I1" s="6" t="s">
        <v>139</v>
      </c>
      <c r="J1" s="6" t="s">
        <v>140</v>
      </c>
      <c r="K1" s="6" t="s">
        <v>141</v>
      </c>
      <c r="L1" s="6" t="s">
        <v>142</v>
      </c>
      <c r="M1" s="6" t="s">
        <v>143</v>
      </c>
      <c r="N1" s="6" t="s">
        <v>144</v>
      </c>
      <c r="O1" s="6" t="s">
        <v>145</v>
      </c>
      <c r="P1" s="6" t="s">
        <v>146</v>
      </c>
      <c r="Q1" s="6" t="s">
        <v>147</v>
      </c>
      <c r="R1" s="6" t="s">
        <v>148</v>
      </c>
      <c r="S1" s="6" t="s">
        <v>149</v>
      </c>
      <c r="T1" s="6" t="s">
        <v>150</v>
      </c>
      <c r="U1" s="6" t="s">
        <v>151</v>
      </c>
      <c r="V1" s="6" t="s">
        <v>152</v>
      </c>
    </row>
    <row r="2" spans="1:22" ht="15" customHeight="1" x14ac:dyDescent="0.25">
      <c r="A2" s="7" t="s">
        <v>184</v>
      </c>
      <c r="B2" s="7" t="s">
        <v>185</v>
      </c>
      <c r="C2" s="7">
        <v>3</v>
      </c>
      <c r="D2" s="7" t="s">
        <v>159</v>
      </c>
      <c r="E2" s="7" t="s">
        <v>156</v>
      </c>
      <c r="F2" s="8">
        <v>173</v>
      </c>
      <c r="G2" s="7"/>
      <c r="H2" s="7">
        <v>1989</v>
      </c>
      <c r="I2" s="8">
        <v>13</v>
      </c>
      <c r="J2" s="7"/>
      <c r="K2" s="7"/>
      <c r="L2" s="7"/>
      <c r="M2" s="7"/>
      <c r="N2" s="7"/>
      <c r="O2" s="7"/>
      <c r="P2" s="7"/>
      <c r="Q2" s="9">
        <v>0.69940000000000002</v>
      </c>
      <c r="R2" s="9">
        <v>0.30059999999999998</v>
      </c>
      <c r="S2" s="7"/>
      <c r="T2" s="7"/>
      <c r="U2" s="7"/>
      <c r="V2" s="7"/>
    </row>
    <row r="3" spans="1:22" ht="15" customHeight="1" x14ac:dyDescent="0.25">
      <c r="A3" s="11" t="s">
        <v>186</v>
      </c>
      <c r="B3" s="11" t="s">
        <v>187</v>
      </c>
      <c r="C3" s="11">
        <v>3</v>
      </c>
      <c r="D3" s="11" t="s">
        <v>188</v>
      </c>
      <c r="E3" s="11" t="s">
        <v>156</v>
      </c>
      <c r="F3" s="12">
        <v>186</v>
      </c>
      <c r="G3" s="12">
        <v>852</v>
      </c>
      <c r="H3" s="11">
        <v>1998</v>
      </c>
      <c r="I3" s="12">
        <v>5</v>
      </c>
      <c r="J3" s="13">
        <v>5.9139999999999998E-2</v>
      </c>
      <c r="K3" s="14">
        <v>3984</v>
      </c>
      <c r="L3" s="28">
        <v>4.67</v>
      </c>
      <c r="M3" s="14">
        <v>3956</v>
      </c>
      <c r="N3" s="28">
        <v>4.6399999999999997</v>
      </c>
      <c r="O3" s="13">
        <v>7.0000000000000001E-3</v>
      </c>
      <c r="P3" s="13">
        <v>0.1237</v>
      </c>
      <c r="Q3" s="13">
        <v>0.39250000000000002</v>
      </c>
      <c r="R3" s="13">
        <v>0.47310000000000002</v>
      </c>
      <c r="S3" s="13">
        <v>1.0800000000000001E-2</v>
      </c>
      <c r="T3" s="32">
        <v>1.0429999999999999</v>
      </c>
      <c r="U3" s="31">
        <v>41332</v>
      </c>
      <c r="V3" s="14">
        <v>81593969</v>
      </c>
    </row>
    <row r="4" spans="1:22" ht="15" customHeight="1" x14ac:dyDescent="0.25">
      <c r="A4" s="7" t="s">
        <v>189</v>
      </c>
      <c r="B4" s="7" t="s">
        <v>190</v>
      </c>
      <c r="C4" s="7">
        <v>5</v>
      </c>
      <c r="D4" s="7" t="s">
        <v>155</v>
      </c>
      <c r="E4" s="7" t="s">
        <v>156</v>
      </c>
      <c r="F4" s="8">
        <v>321</v>
      </c>
      <c r="G4" s="8">
        <v>984</v>
      </c>
      <c r="H4" s="7">
        <v>2004</v>
      </c>
      <c r="I4" s="8">
        <v>23</v>
      </c>
      <c r="J4" s="9">
        <v>4.6729E-2</v>
      </c>
      <c r="K4" s="10">
        <v>4939</v>
      </c>
      <c r="L4" s="27">
        <v>5.0199999999999996</v>
      </c>
      <c r="M4" s="10">
        <v>4910</v>
      </c>
      <c r="N4" s="27">
        <v>4.99</v>
      </c>
      <c r="O4" s="9">
        <v>6.0000000000000001E-3</v>
      </c>
      <c r="P4" s="9">
        <v>3.1199999999999999E-2</v>
      </c>
      <c r="Q4" s="9">
        <v>0.37380000000000002</v>
      </c>
      <c r="R4" s="9">
        <v>0.59499999999999997</v>
      </c>
      <c r="S4" s="7"/>
      <c r="T4" s="7"/>
      <c r="U4" s="7"/>
      <c r="V4" s="7"/>
    </row>
    <row r="5" spans="1:22" ht="15" customHeight="1" x14ac:dyDescent="0.25">
      <c r="A5" s="11" t="s">
        <v>191</v>
      </c>
      <c r="B5" s="11" t="s">
        <v>192</v>
      </c>
      <c r="C5" s="11">
        <v>4</v>
      </c>
      <c r="D5" s="11" t="s">
        <v>155</v>
      </c>
      <c r="E5" s="11" t="s">
        <v>156</v>
      </c>
      <c r="F5" s="12">
        <v>280</v>
      </c>
      <c r="G5" s="12">
        <v>529</v>
      </c>
      <c r="H5" s="11">
        <v>2018</v>
      </c>
      <c r="I5" s="12">
        <v>22</v>
      </c>
      <c r="J5" s="13">
        <v>6.4285999999999996E-2</v>
      </c>
      <c r="K5" s="14">
        <v>3984</v>
      </c>
      <c r="L5" s="28">
        <v>7.53</v>
      </c>
      <c r="M5" s="14">
        <v>3955</v>
      </c>
      <c r="N5" s="28">
        <v>7.47</v>
      </c>
      <c r="O5" s="13">
        <v>7.0000000000000001E-3</v>
      </c>
      <c r="P5" s="13">
        <v>0.58209999999999995</v>
      </c>
      <c r="Q5" s="13">
        <v>0.28210000000000002</v>
      </c>
      <c r="R5" s="13">
        <v>0.13569999999999999</v>
      </c>
      <c r="S5" s="11"/>
      <c r="T5" s="32">
        <v>0.5</v>
      </c>
      <c r="U5" s="31">
        <v>46008</v>
      </c>
      <c r="V5" s="14">
        <v>171500000</v>
      </c>
    </row>
    <row r="6" spans="1:22" ht="15" customHeight="1" x14ac:dyDescent="0.25">
      <c r="A6" s="7"/>
      <c r="B6" s="7" t="s">
        <v>193</v>
      </c>
      <c r="C6" s="7">
        <v>4</v>
      </c>
      <c r="D6" s="7" t="s">
        <v>155</v>
      </c>
      <c r="E6" s="7" t="s">
        <v>182</v>
      </c>
      <c r="F6" s="8">
        <v>1300</v>
      </c>
      <c r="G6" s="7"/>
      <c r="H6" s="7">
        <v>2029</v>
      </c>
      <c r="I6" s="8">
        <v>6</v>
      </c>
      <c r="J6" s="7"/>
      <c r="K6" s="7"/>
      <c r="L6" s="7"/>
      <c r="M6" s="7"/>
      <c r="N6" s="7"/>
      <c r="O6" s="7"/>
      <c r="P6" s="9">
        <v>0.8</v>
      </c>
      <c r="Q6" s="9">
        <v>0.2</v>
      </c>
      <c r="R6" s="7"/>
      <c r="S6" s="7"/>
      <c r="T6" s="7"/>
      <c r="U6" s="7"/>
      <c r="V6" s="7"/>
    </row>
    <row r="7" spans="1:22" ht="15" customHeight="1" x14ac:dyDescent="0.25">
      <c r="A7" s="11" t="s">
        <v>194</v>
      </c>
      <c r="B7" s="11" t="s">
        <v>195</v>
      </c>
      <c r="C7" s="11">
        <v>4</v>
      </c>
      <c r="D7" s="11" t="s">
        <v>155</v>
      </c>
      <c r="E7" s="11" t="s">
        <v>196</v>
      </c>
      <c r="F7" s="12">
        <v>439</v>
      </c>
      <c r="G7" s="12">
        <v>773</v>
      </c>
      <c r="H7" s="11">
        <v>2027</v>
      </c>
      <c r="I7" s="12">
        <v>37</v>
      </c>
      <c r="J7" s="11"/>
      <c r="K7" s="11"/>
      <c r="L7" s="11"/>
      <c r="M7" s="11"/>
      <c r="N7" s="11"/>
      <c r="O7" s="11"/>
      <c r="P7" s="13">
        <v>0.19819999999999999</v>
      </c>
      <c r="Q7" s="13">
        <v>0.41689999999999999</v>
      </c>
      <c r="R7" s="13">
        <v>0.33710000000000001</v>
      </c>
      <c r="S7" s="13">
        <v>4.7800000000000002E-2</v>
      </c>
      <c r="T7" s="11"/>
      <c r="U7" s="11"/>
      <c r="V7" s="11"/>
    </row>
    <row r="8" spans="1:22" ht="15" customHeight="1" x14ac:dyDescent="0.25">
      <c r="A8" s="7" t="s">
        <v>197</v>
      </c>
      <c r="B8" s="7" t="s">
        <v>198</v>
      </c>
      <c r="C8" s="7">
        <v>3</v>
      </c>
      <c r="D8" s="7" t="s">
        <v>159</v>
      </c>
      <c r="E8" s="7" t="s">
        <v>156</v>
      </c>
      <c r="F8" s="8">
        <v>206</v>
      </c>
      <c r="G8" s="8">
        <v>1620</v>
      </c>
      <c r="H8" s="7">
        <v>1989</v>
      </c>
      <c r="I8" s="8">
        <v>13</v>
      </c>
      <c r="J8" s="7"/>
      <c r="K8" s="7"/>
      <c r="L8" s="7"/>
      <c r="M8" s="7"/>
      <c r="N8" s="7"/>
      <c r="O8" s="7"/>
      <c r="P8" s="7"/>
      <c r="Q8" s="7"/>
      <c r="R8" s="9">
        <v>1</v>
      </c>
      <c r="S8" s="7"/>
      <c r="T8" s="7"/>
      <c r="U8" s="7"/>
      <c r="V8" s="7"/>
    </row>
    <row r="9" spans="1:22" ht="15" customHeight="1" x14ac:dyDescent="0.25">
      <c r="A9" s="11" t="s">
        <v>199</v>
      </c>
      <c r="B9" s="11" t="s">
        <v>200</v>
      </c>
      <c r="C9" s="11">
        <v>4</v>
      </c>
      <c r="D9" s="11" t="s">
        <v>155</v>
      </c>
      <c r="E9" s="11" t="s">
        <v>156</v>
      </c>
      <c r="F9" s="12">
        <v>144</v>
      </c>
      <c r="G9" s="12">
        <v>720</v>
      </c>
      <c r="H9" s="11">
        <v>2013</v>
      </c>
      <c r="I9" s="12">
        <v>17</v>
      </c>
      <c r="J9" s="13">
        <v>6.9444000000000006E-2</v>
      </c>
      <c r="K9" s="14">
        <v>3973</v>
      </c>
      <c r="L9" s="28">
        <v>5.52</v>
      </c>
      <c r="M9" s="14">
        <v>3942</v>
      </c>
      <c r="N9" s="28">
        <v>5.48</v>
      </c>
      <c r="O9" s="13">
        <v>8.0000000000000002E-3</v>
      </c>
      <c r="P9" s="13">
        <v>0.35420000000000001</v>
      </c>
      <c r="Q9" s="13">
        <v>0.38190000000000002</v>
      </c>
      <c r="R9" s="13">
        <v>0.26390000000000002</v>
      </c>
      <c r="S9" s="11"/>
      <c r="T9" s="32">
        <v>2.778</v>
      </c>
      <c r="U9" s="11"/>
      <c r="V9" s="11"/>
    </row>
    <row r="10" spans="1:22" ht="15" customHeight="1" x14ac:dyDescent="0.25">
      <c r="A10" s="7" t="s">
        <v>201</v>
      </c>
      <c r="B10" s="7" t="s">
        <v>202</v>
      </c>
      <c r="C10" s="7">
        <v>4</v>
      </c>
      <c r="D10" s="7" t="s">
        <v>159</v>
      </c>
      <c r="E10" s="7" t="s">
        <v>156</v>
      </c>
      <c r="F10" s="8">
        <v>300</v>
      </c>
      <c r="G10" s="8">
        <v>785</v>
      </c>
      <c r="H10" s="7">
        <v>2022</v>
      </c>
      <c r="I10" s="8">
        <v>28</v>
      </c>
      <c r="J10" s="9">
        <v>4.6667E-2</v>
      </c>
      <c r="K10" s="10">
        <v>5361</v>
      </c>
      <c r="L10" s="27">
        <v>6.82</v>
      </c>
      <c r="M10" s="10">
        <v>5329</v>
      </c>
      <c r="N10" s="27">
        <v>6.78</v>
      </c>
      <c r="O10" s="9">
        <v>6.0000000000000001E-3</v>
      </c>
      <c r="P10" s="9">
        <v>0.16669999999999999</v>
      </c>
      <c r="Q10" s="9">
        <v>0.51670000000000005</v>
      </c>
      <c r="R10" s="9">
        <v>0.31</v>
      </c>
      <c r="S10" s="9">
        <v>0.67</v>
      </c>
      <c r="T10" s="7"/>
      <c r="U10" s="7"/>
      <c r="V10" s="7"/>
    </row>
    <row r="11" spans="1:22" ht="15" customHeight="1" x14ac:dyDescent="0.25">
      <c r="A11" s="11" t="s">
        <v>203</v>
      </c>
      <c r="B11" s="11" t="s">
        <v>204</v>
      </c>
      <c r="C11" s="11">
        <v>3</v>
      </c>
      <c r="D11" s="11" t="s">
        <v>188</v>
      </c>
      <c r="E11" s="11" t="s">
        <v>156</v>
      </c>
      <c r="F11" s="12">
        <v>261</v>
      </c>
      <c r="G11" s="12">
        <v>622</v>
      </c>
      <c r="H11" s="11">
        <v>1972</v>
      </c>
      <c r="I11" s="12">
        <v>12</v>
      </c>
      <c r="J11" s="13">
        <v>5.364E-2</v>
      </c>
      <c r="K11" s="14">
        <v>3429</v>
      </c>
      <c r="L11" s="28">
        <v>5.51</v>
      </c>
      <c r="M11" s="14">
        <v>3407</v>
      </c>
      <c r="N11" s="28">
        <v>5.47</v>
      </c>
      <c r="O11" s="13">
        <v>7.0000000000000001E-3</v>
      </c>
      <c r="P11" s="13">
        <v>0.10730000000000001</v>
      </c>
      <c r="Q11" s="13">
        <v>0.36020000000000002</v>
      </c>
      <c r="R11" s="13">
        <v>0.41760000000000003</v>
      </c>
      <c r="S11" s="13">
        <v>0.1111</v>
      </c>
      <c r="T11" s="11"/>
      <c r="U11" s="11"/>
      <c r="V11" s="11"/>
    </row>
    <row r="12" spans="1:22" ht="15" customHeight="1" x14ac:dyDescent="0.25">
      <c r="A12" s="7" t="s">
        <v>205</v>
      </c>
      <c r="B12" s="7" t="s">
        <v>206</v>
      </c>
      <c r="C12" s="7">
        <v>4</v>
      </c>
      <c r="D12" s="7" t="s">
        <v>155</v>
      </c>
      <c r="E12" s="7" t="s">
        <v>156</v>
      </c>
      <c r="F12" s="8">
        <v>136</v>
      </c>
      <c r="G12" s="8">
        <v>971</v>
      </c>
      <c r="H12" s="7">
        <v>2021</v>
      </c>
      <c r="I12" s="8">
        <v>6</v>
      </c>
      <c r="J12" s="9">
        <v>3.6764999999999999E-2</v>
      </c>
      <c r="K12" s="10">
        <v>5106</v>
      </c>
      <c r="L12" s="27">
        <v>5.25</v>
      </c>
      <c r="M12" s="10">
        <v>4910</v>
      </c>
      <c r="N12" s="27">
        <v>5.05</v>
      </c>
      <c r="O12" s="9">
        <v>3.9E-2</v>
      </c>
      <c r="P12" s="9">
        <v>5.1499999999999997E-2</v>
      </c>
      <c r="Q12" s="9">
        <v>0.55149999999999999</v>
      </c>
      <c r="R12" s="9">
        <v>0.33090000000000003</v>
      </c>
      <c r="S12" s="9">
        <v>5.8799999999999998E-2</v>
      </c>
      <c r="T12" s="29">
        <v>0.75</v>
      </c>
      <c r="U12" s="30">
        <v>45471</v>
      </c>
      <c r="V12" s="10">
        <v>114870103</v>
      </c>
    </row>
    <row r="13" spans="1:22" ht="15" customHeight="1" x14ac:dyDescent="0.25">
      <c r="A13" s="11" t="s">
        <v>207</v>
      </c>
      <c r="B13" s="11" t="s">
        <v>208</v>
      </c>
      <c r="C13" s="11">
        <v>3</v>
      </c>
      <c r="D13" s="11" t="s">
        <v>159</v>
      </c>
      <c r="E13" s="11" t="s">
        <v>156</v>
      </c>
      <c r="F13" s="12">
        <v>38</v>
      </c>
      <c r="G13" s="12">
        <v>791</v>
      </c>
      <c r="H13" s="11">
        <v>2003</v>
      </c>
      <c r="I13" s="12">
        <v>7</v>
      </c>
      <c r="J13" s="13">
        <v>2.6315999999999999E-2</v>
      </c>
      <c r="K13" s="14">
        <v>3345</v>
      </c>
      <c r="L13" s="28">
        <v>4.2300000000000004</v>
      </c>
      <c r="M13" s="14">
        <v>3332</v>
      </c>
      <c r="N13" s="28">
        <v>4.21</v>
      </c>
      <c r="O13" s="13">
        <v>4.0000000000000001E-3</v>
      </c>
      <c r="P13" s="11"/>
      <c r="Q13" s="13">
        <v>0.5</v>
      </c>
      <c r="R13" s="13">
        <v>0.5</v>
      </c>
      <c r="S13" s="11"/>
      <c r="T13" s="32">
        <v>1.081</v>
      </c>
      <c r="U13" s="31">
        <v>42396</v>
      </c>
      <c r="V13" s="11"/>
    </row>
    <row r="14" spans="1:22" ht="15" customHeight="1" x14ac:dyDescent="0.25">
      <c r="A14" s="7" t="s">
        <v>209</v>
      </c>
      <c r="B14" s="7" t="s">
        <v>210</v>
      </c>
      <c r="C14" s="7">
        <v>4</v>
      </c>
      <c r="D14" s="7" t="s">
        <v>155</v>
      </c>
      <c r="E14" s="7" t="s">
        <v>156</v>
      </c>
      <c r="F14" s="8">
        <v>471</v>
      </c>
      <c r="G14" s="8">
        <v>1093</v>
      </c>
      <c r="H14" s="7">
        <v>2008</v>
      </c>
      <c r="I14" s="8">
        <v>8</v>
      </c>
      <c r="J14" s="9">
        <v>8.4926000000000001E-2</v>
      </c>
      <c r="K14" s="10">
        <v>4851</v>
      </c>
      <c r="L14" s="27">
        <v>4.4400000000000004</v>
      </c>
      <c r="M14" s="10">
        <v>4808</v>
      </c>
      <c r="N14" s="27">
        <v>4.4000000000000004</v>
      </c>
      <c r="O14" s="9">
        <v>8.9999999999999993E-3</v>
      </c>
      <c r="P14" s="9">
        <v>6.5799999999999997E-2</v>
      </c>
      <c r="Q14" s="9">
        <v>0.36520000000000002</v>
      </c>
      <c r="R14" s="9">
        <v>0.46710000000000002</v>
      </c>
      <c r="S14" s="9">
        <v>9.1300000000000006E-2</v>
      </c>
      <c r="T14" s="29">
        <v>0.93400000000000005</v>
      </c>
      <c r="U14" s="7"/>
      <c r="V14" s="7"/>
    </row>
    <row r="15" spans="1:22" ht="15" customHeight="1" x14ac:dyDescent="0.25">
      <c r="A15" s="11" t="s">
        <v>211</v>
      </c>
      <c r="B15" s="11" t="s">
        <v>212</v>
      </c>
      <c r="C15" s="11">
        <v>4</v>
      </c>
      <c r="D15" s="11" t="s">
        <v>155</v>
      </c>
      <c r="E15" s="11" t="s">
        <v>156</v>
      </c>
      <c r="F15" s="12">
        <v>91</v>
      </c>
      <c r="G15" s="12">
        <v>842</v>
      </c>
      <c r="H15" s="11">
        <v>2015</v>
      </c>
      <c r="I15" s="12">
        <v>8</v>
      </c>
      <c r="J15" s="13">
        <v>3.2967000000000003E-2</v>
      </c>
      <c r="K15" s="14">
        <v>4313</v>
      </c>
      <c r="L15" s="28">
        <v>5.12</v>
      </c>
      <c r="M15" s="14">
        <v>4147</v>
      </c>
      <c r="N15" s="28">
        <v>4.92</v>
      </c>
      <c r="O15" s="13">
        <v>3.9E-2</v>
      </c>
      <c r="P15" s="13">
        <v>8.7900000000000006E-2</v>
      </c>
      <c r="Q15" s="13">
        <v>0.58240000000000003</v>
      </c>
      <c r="R15" s="13">
        <v>0.32969999999999999</v>
      </c>
      <c r="S15" s="11"/>
      <c r="T15" s="11"/>
      <c r="U15" s="31">
        <v>45471</v>
      </c>
      <c r="V15" s="14">
        <v>36538460</v>
      </c>
    </row>
    <row r="17" spans="1:1" ht="15" customHeight="1" x14ac:dyDescent="0.25">
      <c r="A17" s="15" t="s">
        <v>213</v>
      </c>
    </row>
  </sheetData>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6"/>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8.7109375" defaultRowHeight="15" x14ac:dyDescent="0.25"/>
  <cols>
    <col min="1" max="1" width="30" customWidth="1"/>
    <col min="2" max="2" width="24" customWidth="1"/>
    <col min="3" max="3" width="9" customWidth="1"/>
    <col min="4" max="4" width="8" customWidth="1"/>
    <col min="5" max="7" width="10" customWidth="1"/>
    <col min="8" max="8" width="9" customWidth="1"/>
    <col min="9" max="9" width="8" customWidth="1"/>
    <col min="10" max="10" width="10" customWidth="1"/>
    <col min="11" max="11" width="13" customWidth="1"/>
    <col min="12" max="12" width="12" customWidth="1"/>
    <col min="13" max="13" width="14" customWidth="1"/>
    <col min="14" max="14" width="13" customWidth="1"/>
    <col min="15" max="15" width="12" customWidth="1"/>
    <col min="16" max="20" width="9" customWidth="1"/>
    <col min="21" max="21" width="12" customWidth="1"/>
    <col min="22" max="22" width="14" customWidth="1"/>
  </cols>
  <sheetData>
    <row r="1" spans="1:22" ht="15" customHeight="1" x14ac:dyDescent="0.25">
      <c r="A1" s="6" t="s">
        <v>132</v>
      </c>
      <c r="B1" s="6" t="s">
        <v>133</v>
      </c>
      <c r="C1" s="6" t="s">
        <v>134</v>
      </c>
      <c r="D1" s="6" t="s">
        <v>135</v>
      </c>
      <c r="E1" s="6" t="s">
        <v>136</v>
      </c>
      <c r="F1" s="6" t="s">
        <v>137</v>
      </c>
      <c r="G1" s="6" t="s">
        <v>81</v>
      </c>
      <c r="H1" s="6" t="s">
        <v>138</v>
      </c>
      <c r="I1" s="6" t="s">
        <v>139</v>
      </c>
      <c r="J1" s="6" t="s">
        <v>140</v>
      </c>
      <c r="K1" s="6" t="s">
        <v>141</v>
      </c>
      <c r="L1" s="6" t="s">
        <v>142</v>
      </c>
      <c r="M1" s="6" t="s">
        <v>143</v>
      </c>
      <c r="N1" s="6" t="s">
        <v>144</v>
      </c>
      <c r="O1" s="6" t="s">
        <v>145</v>
      </c>
      <c r="P1" s="6" t="s">
        <v>146</v>
      </c>
      <c r="Q1" s="6" t="s">
        <v>147</v>
      </c>
      <c r="R1" s="6" t="s">
        <v>148</v>
      </c>
      <c r="S1" s="6" t="s">
        <v>149</v>
      </c>
      <c r="T1" s="6" t="s">
        <v>150</v>
      </c>
      <c r="U1" s="6" t="s">
        <v>151</v>
      </c>
      <c r="V1" s="6" t="s">
        <v>152</v>
      </c>
    </row>
    <row r="2" spans="1:22" ht="15" customHeight="1" x14ac:dyDescent="0.25">
      <c r="A2" s="7" t="s">
        <v>153</v>
      </c>
      <c r="B2" s="7" t="s">
        <v>154</v>
      </c>
      <c r="C2" s="7">
        <v>4</v>
      </c>
      <c r="D2" s="7" t="s">
        <v>155</v>
      </c>
      <c r="E2" s="7" t="s">
        <v>156</v>
      </c>
      <c r="F2" s="8">
        <v>438</v>
      </c>
      <c r="G2" s="8">
        <v>923</v>
      </c>
      <c r="H2" s="7">
        <v>2009</v>
      </c>
      <c r="I2" s="8">
        <v>4</v>
      </c>
      <c r="J2" s="9">
        <v>1.3698999999999999E-2</v>
      </c>
      <c r="K2" s="10">
        <v>1557</v>
      </c>
      <c r="L2" s="27">
        <v>1.69</v>
      </c>
      <c r="M2" s="10">
        <v>1317</v>
      </c>
      <c r="N2" s="27">
        <v>1.43</v>
      </c>
      <c r="O2" s="9">
        <v>0.154</v>
      </c>
      <c r="P2" s="9">
        <v>9.8199999999999996E-2</v>
      </c>
      <c r="Q2" s="9">
        <v>0.72370000000000001</v>
      </c>
      <c r="R2" s="9">
        <v>0.16439999999999999</v>
      </c>
      <c r="S2" s="9">
        <v>1.37E-2</v>
      </c>
      <c r="T2" s="29">
        <v>1.37</v>
      </c>
      <c r="U2" s="30">
        <v>41032</v>
      </c>
      <c r="V2" s="7"/>
    </row>
    <row r="3" spans="1:22" ht="15" customHeight="1" x14ac:dyDescent="0.25">
      <c r="A3" s="11" t="s">
        <v>157</v>
      </c>
      <c r="B3" s="11" t="s">
        <v>158</v>
      </c>
      <c r="C3" s="11">
        <v>4</v>
      </c>
      <c r="D3" s="11" t="s">
        <v>159</v>
      </c>
      <c r="E3" s="11" t="s">
        <v>156</v>
      </c>
      <c r="F3" s="12">
        <v>180</v>
      </c>
      <c r="G3" s="12">
        <v>928</v>
      </c>
      <c r="H3" s="11">
        <v>2019</v>
      </c>
      <c r="I3" s="12">
        <v>5</v>
      </c>
      <c r="J3" s="13">
        <v>6.6667000000000004E-2</v>
      </c>
      <c r="K3" s="14">
        <v>2559</v>
      </c>
      <c r="L3" s="28">
        <v>2.76</v>
      </c>
      <c r="M3" s="14">
        <v>2345</v>
      </c>
      <c r="N3" s="28">
        <v>2.5299999999999998</v>
      </c>
      <c r="O3" s="13">
        <v>8.3000000000000004E-2</v>
      </c>
      <c r="P3" s="11"/>
      <c r="Q3" s="13">
        <v>0.78890000000000005</v>
      </c>
      <c r="R3" s="13">
        <v>0.21110000000000001</v>
      </c>
      <c r="S3" s="11"/>
      <c r="T3" s="11"/>
      <c r="U3" s="31">
        <v>45281</v>
      </c>
      <c r="V3" s="11"/>
    </row>
    <row r="4" spans="1:22" ht="15" customHeight="1" x14ac:dyDescent="0.25">
      <c r="A4" s="7" t="s">
        <v>160</v>
      </c>
      <c r="B4" s="7" t="s">
        <v>161</v>
      </c>
      <c r="C4" s="7">
        <v>4</v>
      </c>
      <c r="D4" s="7" t="s">
        <v>155</v>
      </c>
      <c r="E4" s="7" t="s">
        <v>156</v>
      </c>
      <c r="F4" s="8">
        <v>903</v>
      </c>
      <c r="G4" s="8">
        <v>798</v>
      </c>
      <c r="H4" s="7">
        <v>2015</v>
      </c>
      <c r="I4" s="8">
        <v>4</v>
      </c>
      <c r="J4" s="9">
        <v>6.7553000000000002E-2</v>
      </c>
      <c r="K4" s="10">
        <v>1705</v>
      </c>
      <c r="L4" s="27">
        <v>2.14</v>
      </c>
      <c r="M4" s="10">
        <v>1492</v>
      </c>
      <c r="N4" s="27">
        <v>1.87</v>
      </c>
      <c r="O4" s="9">
        <v>0.125</v>
      </c>
      <c r="P4" s="9">
        <v>0.15279999999999999</v>
      </c>
      <c r="Q4" s="9">
        <v>0.55259999999999998</v>
      </c>
      <c r="R4" s="9">
        <v>0.29459999999999997</v>
      </c>
      <c r="S4" s="7"/>
      <c r="T4" s="29">
        <v>1.266</v>
      </c>
      <c r="U4" s="7"/>
      <c r="V4" s="7"/>
    </row>
    <row r="5" spans="1:22" ht="15" customHeight="1" x14ac:dyDescent="0.25">
      <c r="A5" s="11" t="s">
        <v>162</v>
      </c>
      <c r="B5" s="11" t="s">
        <v>163</v>
      </c>
      <c r="C5" s="11">
        <v>5</v>
      </c>
      <c r="D5" s="11" t="s">
        <v>155</v>
      </c>
      <c r="E5" s="11" t="s">
        <v>156</v>
      </c>
      <c r="F5" s="12">
        <v>142</v>
      </c>
      <c r="G5" s="12">
        <v>844</v>
      </c>
      <c r="H5" s="11">
        <v>2019</v>
      </c>
      <c r="I5" s="12">
        <v>11</v>
      </c>
      <c r="J5" s="13">
        <v>4.2254E-2</v>
      </c>
      <c r="K5" s="14">
        <v>6261</v>
      </c>
      <c r="L5" s="28">
        <v>7.42</v>
      </c>
      <c r="M5" s="14">
        <v>6226</v>
      </c>
      <c r="N5" s="28">
        <v>7.38</v>
      </c>
      <c r="O5" s="13">
        <v>6.0000000000000001E-3</v>
      </c>
      <c r="P5" s="11"/>
      <c r="Q5" s="13">
        <v>1</v>
      </c>
      <c r="R5" s="11"/>
      <c r="S5" s="11"/>
      <c r="T5" s="11"/>
      <c r="U5" s="11"/>
      <c r="V5" s="11"/>
    </row>
    <row r="6" spans="1:22" ht="15" customHeight="1" x14ac:dyDescent="0.25">
      <c r="A6" s="7" t="s">
        <v>164</v>
      </c>
      <c r="B6" s="7" t="s">
        <v>165</v>
      </c>
      <c r="C6" s="7">
        <v>4</v>
      </c>
      <c r="D6" s="7" t="s">
        <v>155</v>
      </c>
      <c r="E6" s="7" t="s">
        <v>156</v>
      </c>
      <c r="F6" s="8">
        <v>364</v>
      </c>
      <c r="G6" s="8">
        <v>822</v>
      </c>
      <c r="H6" s="7">
        <v>2020</v>
      </c>
      <c r="I6" s="8">
        <v>5</v>
      </c>
      <c r="J6" s="9">
        <v>4.3956000000000002E-2</v>
      </c>
      <c r="K6" s="10">
        <v>2405</v>
      </c>
      <c r="L6" s="27">
        <v>2.92</v>
      </c>
      <c r="M6" s="10">
        <v>2391</v>
      </c>
      <c r="N6" s="27">
        <v>2.91</v>
      </c>
      <c r="O6" s="9">
        <v>6.0000000000000001E-3</v>
      </c>
      <c r="P6" s="9">
        <v>0.1429</v>
      </c>
      <c r="Q6" s="9">
        <v>0.64839999999999998</v>
      </c>
      <c r="R6" s="9">
        <v>0.1978</v>
      </c>
      <c r="S6" s="9">
        <v>1.0999999999999999E-2</v>
      </c>
      <c r="T6" s="7"/>
      <c r="U6" s="30">
        <v>44253</v>
      </c>
      <c r="V6" s="7"/>
    </row>
    <row r="7" spans="1:22" ht="15" customHeight="1" x14ac:dyDescent="0.25">
      <c r="A7" s="11" t="s">
        <v>166</v>
      </c>
      <c r="B7" s="11" t="s">
        <v>167</v>
      </c>
      <c r="C7" s="11">
        <v>4</v>
      </c>
      <c r="D7" s="11" t="s">
        <v>159</v>
      </c>
      <c r="E7" s="11" t="s">
        <v>156</v>
      </c>
      <c r="F7" s="12">
        <v>389</v>
      </c>
      <c r="G7" s="12">
        <v>905</v>
      </c>
      <c r="H7" s="11">
        <v>2006</v>
      </c>
      <c r="I7" s="12">
        <v>5</v>
      </c>
      <c r="J7" s="13">
        <v>2.3136E-2</v>
      </c>
      <c r="K7" s="14">
        <v>1514</v>
      </c>
      <c r="L7" s="28">
        <v>1.67</v>
      </c>
      <c r="M7" s="14">
        <v>1507</v>
      </c>
      <c r="N7" s="28">
        <v>1.67</v>
      </c>
      <c r="O7" s="13">
        <v>4.0000000000000001E-3</v>
      </c>
      <c r="P7" s="13">
        <v>6.4299999999999996E-2</v>
      </c>
      <c r="Q7" s="13">
        <v>0.79430000000000001</v>
      </c>
      <c r="R7" s="13">
        <v>0.1414</v>
      </c>
      <c r="S7" s="11"/>
      <c r="T7" s="32">
        <v>1.028</v>
      </c>
      <c r="U7" s="31">
        <v>41032</v>
      </c>
      <c r="V7" s="11"/>
    </row>
    <row r="8" spans="1:22" ht="15" customHeight="1" x14ac:dyDescent="0.25">
      <c r="A8" s="7" t="s">
        <v>168</v>
      </c>
      <c r="B8" s="7" t="s">
        <v>169</v>
      </c>
      <c r="C8" s="7">
        <v>4</v>
      </c>
      <c r="D8" s="7" t="s">
        <v>155</v>
      </c>
      <c r="E8" s="7" t="s">
        <v>156</v>
      </c>
      <c r="F8" s="8">
        <v>563</v>
      </c>
      <c r="G8" s="8">
        <v>809</v>
      </c>
      <c r="H8" s="7">
        <v>2016</v>
      </c>
      <c r="I8" s="8">
        <v>4</v>
      </c>
      <c r="J8" s="9">
        <v>4.6181E-2</v>
      </c>
      <c r="K8" s="10">
        <v>1769</v>
      </c>
      <c r="L8" s="27">
        <v>2.19</v>
      </c>
      <c r="M8" s="10">
        <v>1622</v>
      </c>
      <c r="N8" s="27">
        <v>2</v>
      </c>
      <c r="O8" s="9">
        <v>8.3000000000000004E-2</v>
      </c>
      <c r="P8" s="9">
        <v>0.12790000000000001</v>
      </c>
      <c r="Q8" s="9">
        <v>0.65010000000000001</v>
      </c>
      <c r="R8" s="9">
        <v>0.222</v>
      </c>
      <c r="S8" s="7"/>
      <c r="T8" s="29">
        <v>0.53300000000000003</v>
      </c>
      <c r="U8" s="7"/>
      <c r="V8" s="7"/>
    </row>
    <row r="9" spans="1:22" ht="15" customHeight="1" x14ac:dyDescent="0.25">
      <c r="A9" s="11" t="s">
        <v>170</v>
      </c>
      <c r="B9" s="11" t="s">
        <v>171</v>
      </c>
      <c r="C9" s="11">
        <v>4</v>
      </c>
      <c r="D9" s="11" t="s">
        <v>159</v>
      </c>
      <c r="E9" s="11" t="s">
        <v>156</v>
      </c>
      <c r="F9" s="12">
        <v>755</v>
      </c>
      <c r="G9" s="12">
        <v>832</v>
      </c>
      <c r="H9" s="11">
        <v>2012</v>
      </c>
      <c r="I9" s="12">
        <v>4</v>
      </c>
      <c r="J9" s="13">
        <v>2.7814999999999999E-2</v>
      </c>
      <c r="K9" s="14">
        <v>1720</v>
      </c>
      <c r="L9" s="28">
        <v>2.0699999999999998</v>
      </c>
      <c r="M9" s="14">
        <v>1720</v>
      </c>
      <c r="N9" s="28">
        <v>2.0699999999999998</v>
      </c>
      <c r="O9" s="13">
        <v>0</v>
      </c>
      <c r="P9" s="13">
        <v>0.14699999999999999</v>
      </c>
      <c r="Q9" s="13">
        <v>0.58940000000000003</v>
      </c>
      <c r="R9" s="13">
        <v>0.2636</v>
      </c>
      <c r="S9" s="11"/>
      <c r="T9" s="11"/>
      <c r="U9" s="31">
        <v>44291</v>
      </c>
      <c r="V9" s="11"/>
    </row>
    <row r="10" spans="1:22" ht="15" customHeight="1" x14ac:dyDescent="0.25">
      <c r="A10" s="7" t="s">
        <v>172</v>
      </c>
      <c r="B10" s="7" t="s">
        <v>173</v>
      </c>
      <c r="C10" s="7">
        <v>4</v>
      </c>
      <c r="D10" s="7" t="s">
        <v>155</v>
      </c>
      <c r="E10" s="7" t="s">
        <v>156</v>
      </c>
      <c r="F10" s="8">
        <v>279</v>
      </c>
      <c r="G10" s="8">
        <v>850</v>
      </c>
      <c r="H10" s="7">
        <v>2014</v>
      </c>
      <c r="I10" s="8">
        <v>6</v>
      </c>
      <c r="J10" s="9">
        <v>0.111111</v>
      </c>
      <c r="K10" s="10">
        <v>1891</v>
      </c>
      <c r="L10" s="27">
        <v>2.2200000000000002</v>
      </c>
      <c r="M10" s="10">
        <v>1733</v>
      </c>
      <c r="N10" s="27">
        <v>2.04</v>
      </c>
      <c r="O10" s="9">
        <v>8.3000000000000004E-2</v>
      </c>
      <c r="P10" s="9">
        <v>0.12189999999999999</v>
      </c>
      <c r="Q10" s="9">
        <v>0.56269999999999998</v>
      </c>
      <c r="R10" s="9">
        <v>0.26519999999999999</v>
      </c>
      <c r="S10" s="9">
        <v>5.0200000000000002E-2</v>
      </c>
      <c r="T10" s="29">
        <v>1.075</v>
      </c>
      <c r="U10" s="30">
        <v>45888</v>
      </c>
      <c r="V10" s="10">
        <v>83515000</v>
      </c>
    </row>
    <row r="11" spans="1:22" ht="15" customHeight="1" x14ac:dyDescent="0.25">
      <c r="A11" s="11" t="s">
        <v>174</v>
      </c>
      <c r="B11" s="11" t="s">
        <v>175</v>
      </c>
      <c r="C11" s="11">
        <v>4</v>
      </c>
      <c r="D11" s="11" t="s">
        <v>155</v>
      </c>
      <c r="E11" s="11" t="s">
        <v>156</v>
      </c>
      <c r="F11" s="12">
        <v>339</v>
      </c>
      <c r="G11" s="12">
        <v>963</v>
      </c>
      <c r="H11" s="11">
        <v>2021</v>
      </c>
      <c r="I11" s="12">
        <v>19</v>
      </c>
      <c r="J11" s="13">
        <v>2.9499000000000001E-2</v>
      </c>
      <c r="K11" s="14">
        <v>3163</v>
      </c>
      <c r="L11" s="28">
        <v>3.28</v>
      </c>
      <c r="M11" s="14">
        <v>2798</v>
      </c>
      <c r="N11" s="28">
        <v>2.9</v>
      </c>
      <c r="O11" s="13">
        <v>0.115</v>
      </c>
      <c r="P11" s="13">
        <v>9.1399999999999995E-2</v>
      </c>
      <c r="Q11" s="13">
        <v>0.53979999999999995</v>
      </c>
      <c r="R11" s="13">
        <v>0.3569</v>
      </c>
      <c r="S11" s="13">
        <v>1.18E-2</v>
      </c>
      <c r="T11" s="11"/>
      <c r="U11" s="11"/>
      <c r="V11" s="11"/>
    </row>
    <row r="12" spans="1:22" ht="15" customHeight="1" x14ac:dyDescent="0.25">
      <c r="A12" s="7" t="s">
        <v>176</v>
      </c>
      <c r="B12" s="7" t="s">
        <v>177</v>
      </c>
      <c r="C12" s="7">
        <v>4</v>
      </c>
      <c r="D12" s="7" t="s">
        <v>159</v>
      </c>
      <c r="E12" s="7" t="s">
        <v>156</v>
      </c>
      <c r="F12" s="8">
        <v>189</v>
      </c>
      <c r="G12" s="8">
        <v>938</v>
      </c>
      <c r="H12" s="7">
        <v>2018</v>
      </c>
      <c r="I12" s="8">
        <v>5</v>
      </c>
      <c r="J12" s="9">
        <v>9.5238000000000003E-2</v>
      </c>
      <c r="K12" s="10">
        <v>2736</v>
      </c>
      <c r="L12" s="27">
        <v>2.92</v>
      </c>
      <c r="M12" s="10">
        <v>2315</v>
      </c>
      <c r="N12" s="27">
        <v>2.4700000000000002</v>
      </c>
      <c r="O12" s="9">
        <v>0.154</v>
      </c>
      <c r="P12" s="9">
        <v>2.12E-2</v>
      </c>
      <c r="Q12" s="9">
        <v>0.51319999999999999</v>
      </c>
      <c r="R12" s="9">
        <v>0.46560000000000001</v>
      </c>
      <c r="S12" s="7"/>
      <c r="T12" s="7"/>
      <c r="U12" s="7"/>
      <c r="V12" s="7"/>
    </row>
    <row r="13" spans="1:22" ht="15" customHeight="1" x14ac:dyDescent="0.25">
      <c r="A13" s="11" t="s">
        <v>178</v>
      </c>
      <c r="B13" s="11" t="s">
        <v>179</v>
      </c>
      <c r="C13" s="11">
        <v>4</v>
      </c>
      <c r="D13" s="11" t="s">
        <v>155</v>
      </c>
      <c r="E13" s="11" t="s">
        <v>156</v>
      </c>
      <c r="F13" s="12">
        <v>314</v>
      </c>
      <c r="G13" s="12">
        <v>878</v>
      </c>
      <c r="H13" s="11">
        <v>2023</v>
      </c>
      <c r="I13" s="12">
        <v>1</v>
      </c>
      <c r="J13" s="13">
        <v>3.8217000000000001E-2</v>
      </c>
      <c r="K13" s="14">
        <v>1983</v>
      </c>
      <c r="L13" s="28">
        <v>2.2599999999999998</v>
      </c>
      <c r="M13" s="14">
        <v>1602</v>
      </c>
      <c r="N13" s="28">
        <v>1.82</v>
      </c>
      <c r="O13" s="13">
        <v>0.192</v>
      </c>
      <c r="P13" s="13">
        <v>0.10829999999999999</v>
      </c>
      <c r="Q13" s="13">
        <v>0.58919999999999995</v>
      </c>
      <c r="R13" s="13">
        <v>0.30249999999999999</v>
      </c>
      <c r="S13" s="11"/>
      <c r="T13" s="11"/>
      <c r="U13" s="11"/>
      <c r="V13" s="11"/>
    </row>
    <row r="14" spans="1:22" ht="15" customHeight="1" x14ac:dyDescent="0.25">
      <c r="A14" s="7" t="s">
        <v>180</v>
      </c>
      <c r="B14" s="7" t="s">
        <v>181</v>
      </c>
      <c r="C14" s="7">
        <v>4</v>
      </c>
      <c r="D14" s="7" t="s">
        <v>159</v>
      </c>
      <c r="E14" s="7" t="s">
        <v>182</v>
      </c>
      <c r="F14" s="8">
        <v>608</v>
      </c>
      <c r="G14" s="7"/>
      <c r="H14" s="7">
        <v>2028</v>
      </c>
      <c r="I14" s="8">
        <v>35</v>
      </c>
      <c r="J14" s="7"/>
      <c r="K14" s="7"/>
      <c r="L14" s="7"/>
      <c r="M14" s="7"/>
      <c r="N14" s="7"/>
      <c r="O14" s="7"/>
      <c r="P14" s="9">
        <v>1</v>
      </c>
      <c r="Q14" s="7"/>
      <c r="R14" s="7"/>
      <c r="S14" s="7"/>
      <c r="T14" s="7"/>
      <c r="U14" s="7"/>
      <c r="V14" s="7"/>
    </row>
    <row r="16" spans="1:22" ht="15" customHeight="1" x14ac:dyDescent="0.25">
      <c r="A16" s="15" t="s">
        <v>183</v>
      </c>
    </row>
  </sheetData>
  <pageMargins left="0.75" right="0.75" top="1" bottom="1" header="0.511811023622047" footer="0.511811023622047"/>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398"/>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8.7109375" defaultRowHeight="15" x14ac:dyDescent="0.25"/>
  <cols>
    <col min="1" max="1" width="30" customWidth="1"/>
    <col min="2" max="22" width="14" customWidth="1"/>
  </cols>
  <sheetData>
    <row r="1" spans="1:22" ht="15" customHeight="1" x14ac:dyDescent="0.25">
      <c r="A1" s="6" t="s">
        <v>214</v>
      </c>
      <c r="B1" s="6" t="s">
        <v>47</v>
      </c>
      <c r="C1" s="6" t="s">
        <v>2</v>
      </c>
      <c r="D1" s="6" t="s">
        <v>3</v>
      </c>
      <c r="E1" s="6" t="s">
        <v>4</v>
      </c>
      <c r="F1" s="6" t="s">
        <v>5</v>
      </c>
      <c r="G1" s="6" t="s">
        <v>1</v>
      </c>
      <c r="H1" s="6" t="s">
        <v>48</v>
      </c>
      <c r="I1" s="6" t="s">
        <v>6</v>
      </c>
      <c r="J1" s="6" t="s">
        <v>7</v>
      </c>
      <c r="K1" s="6" t="s">
        <v>49</v>
      </c>
      <c r="L1" s="6" t="s">
        <v>11</v>
      </c>
      <c r="M1" s="6" t="s">
        <v>50</v>
      </c>
      <c r="N1" s="6" t="s">
        <v>51</v>
      </c>
      <c r="O1" s="6" t="s">
        <v>12</v>
      </c>
      <c r="P1" s="6" t="s">
        <v>215</v>
      </c>
      <c r="Q1" s="6" t="s">
        <v>216</v>
      </c>
      <c r="R1" s="6" t="s">
        <v>217</v>
      </c>
      <c r="S1" s="6" t="s">
        <v>218</v>
      </c>
      <c r="T1" s="6" t="s">
        <v>219</v>
      </c>
      <c r="U1" s="6" t="s">
        <v>220</v>
      </c>
      <c r="V1" s="6" t="s">
        <v>221</v>
      </c>
    </row>
    <row r="2" spans="1:22" ht="15" customHeight="1" x14ac:dyDescent="0.25">
      <c r="A2" s="7" t="s">
        <v>222</v>
      </c>
      <c r="B2" s="33">
        <v>628673249296</v>
      </c>
      <c r="C2" s="9">
        <v>2.9610000000000001E-2</v>
      </c>
      <c r="D2" s="9">
        <v>1.975E-2</v>
      </c>
      <c r="E2" s="10">
        <v>3667.2446</v>
      </c>
      <c r="F2" s="9">
        <v>3.116E-2</v>
      </c>
      <c r="G2" s="8">
        <v>1516772</v>
      </c>
      <c r="H2" s="8">
        <v>27606</v>
      </c>
      <c r="I2" s="8">
        <v>43319</v>
      </c>
      <c r="J2" s="9">
        <v>2.8559999999999999E-2</v>
      </c>
      <c r="K2" s="8">
        <v>28318</v>
      </c>
      <c r="L2" s="10">
        <v>402972.16590000002</v>
      </c>
      <c r="M2" s="33">
        <v>8938759906</v>
      </c>
      <c r="N2" s="9">
        <v>-9.1819999999999999E-2</v>
      </c>
      <c r="O2" s="9">
        <v>5.4890000000000001E-2</v>
      </c>
      <c r="P2" s="9">
        <v>5.0513000000000002E-2</v>
      </c>
      <c r="Q2" s="8">
        <v>6434957</v>
      </c>
      <c r="R2" s="9">
        <v>9.8329999999999997E-3</v>
      </c>
      <c r="S2" s="8">
        <v>12304906</v>
      </c>
      <c r="T2" s="9">
        <v>1.75E-4</v>
      </c>
      <c r="U2" s="10">
        <v>92696</v>
      </c>
      <c r="V2" s="9">
        <v>2.0455999999999998E-2</v>
      </c>
    </row>
    <row r="3" spans="1:22" ht="15" customHeight="1" x14ac:dyDescent="0.25">
      <c r="A3" s="11" t="s">
        <v>223</v>
      </c>
      <c r="B3" s="34">
        <v>379137724426</v>
      </c>
      <c r="C3" s="13">
        <v>5.4280000000000002E-2</v>
      </c>
      <c r="D3" s="13">
        <v>4.9009999999999998E-2</v>
      </c>
      <c r="E3" s="14">
        <v>2369.5868999999998</v>
      </c>
      <c r="F3" s="13">
        <v>4.5599999999999998E-3</v>
      </c>
      <c r="G3" s="12">
        <v>1066256</v>
      </c>
      <c r="H3" s="12">
        <v>9627</v>
      </c>
      <c r="I3" s="12">
        <v>17408</v>
      </c>
      <c r="J3" s="13">
        <v>1.6330000000000001E-2</v>
      </c>
      <c r="K3" s="12">
        <v>7931</v>
      </c>
      <c r="L3" s="14">
        <v>349877.79440000001</v>
      </c>
      <c r="M3" s="34">
        <v>8965869394</v>
      </c>
      <c r="N3" s="13">
        <v>0.30991999999999997</v>
      </c>
      <c r="O3" s="13">
        <v>5.1869999999999999E-2</v>
      </c>
      <c r="P3" s="13">
        <v>5.3536E-2</v>
      </c>
      <c r="Q3" s="12">
        <v>4627970</v>
      </c>
      <c r="R3" s="13">
        <v>5.0000000000000001E-3</v>
      </c>
      <c r="S3" s="12">
        <v>9638359</v>
      </c>
      <c r="T3" s="13">
        <v>-6.4809999999999998E-3</v>
      </c>
      <c r="U3" s="14">
        <v>96811</v>
      </c>
      <c r="V3" s="13">
        <v>3.6919E-2</v>
      </c>
    </row>
    <row r="4" spans="1:22" ht="15" customHeight="1" x14ac:dyDescent="0.25">
      <c r="A4" s="7" t="s">
        <v>224</v>
      </c>
      <c r="B4" s="33">
        <v>189234469101</v>
      </c>
      <c r="C4" s="9">
        <v>7.8219999999999998E-2</v>
      </c>
      <c r="D4" s="9">
        <v>7.2179999999999994E-2</v>
      </c>
      <c r="E4" s="10">
        <v>2263.7341000000001</v>
      </c>
      <c r="F4" s="9">
        <v>2.7399999999999998E-3</v>
      </c>
      <c r="G4" s="8">
        <v>593584</v>
      </c>
      <c r="H4" s="8">
        <v>5807</v>
      </c>
      <c r="I4" s="8">
        <v>16134</v>
      </c>
      <c r="J4" s="9">
        <v>2.7179999999999999E-2</v>
      </c>
      <c r="K4" s="8">
        <v>6779</v>
      </c>
      <c r="L4" s="10">
        <v>310363.92090000003</v>
      </c>
      <c r="M4" s="33">
        <v>6760430402</v>
      </c>
      <c r="N4" s="9">
        <v>0.25470999999999999</v>
      </c>
      <c r="O4" s="9">
        <v>5.7790000000000001E-2</v>
      </c>
      <c r="P4" s="9">
        <v>4.1203999999999998E-2</v>
      </c>
      <c r="Q4" s="8">
        <v>3307060</v>
      </c>
      <c r="R4" s="9">
        <v>-2.1642000000000002E-2</v>
      </c>
      <c r="S4" s="8">
        <v>6496470</v>
      </c>
      <c r="T4" s="9">
        <v>5.1440000000000001E-3</v>
      </c>
      <c r="U4" s="10">
        <v>128748</v>
      </c>
      <c r="V4" s="9">
        <v>1.4610000000000001E-3</v>
      </c>
    </row>
    <row r="5" spans="1:22" ht="15" customHeight="1" x14ac:dyDescent="0.25">
      <c r="A5" s="11" t="s">
        <v>225</v>
      </c>
      <c r="B5" s="34">
        <v>178542052594</v>
      </c>
      <c r="C5" s="13">
        <v>0.11311</v>
      </c>
      <c r="D5" s="13">
        <v>9.3890000000000001E-2</v>
      </c>
      <c r="E5" s="14">
        <v>1552.8166000000001</v>
      </c>
      <c r="F5" s="13">
        <v>-8.09E-3</v>
      </c>
      <c r="G5" s="12">
        <v>944946</v>
      </c>
      <c r="H5" s="12">
        <v>28597</v>
      </c>
      <c r="I5" s="12">
        <v>29245</v>
      </c>
      <c r="J5" s="13">
        <v>3.0949999999999998E-2</v>
      </c>
      <c r="K5" s="12">
        <v>32087</v>
      </c>
      <c r="L5" s="14">
        <v>183272.12280000001</v>
      </c>
      <c r="M5" s="34">
        <v>1132553865</v>
      </c>
      <c r="N5" s="13">
        <v>-0.23504</v>
      </c>
      <c r="O5" s="13">
        <v>5.9380000000000002E-2</v>
      </c>
      <c r="P5" s="13">
        <v>4.0083000000000001E-2</v>
      </c>
      <c r="Q5" s="12">
        <v>4355479</v>
      </c>
      <c r="R5" s="13">
        <v>8.0459999999999993E-3</v>
      </c>
      <c r="S5" s="12">
        <v>8572836</v>
      </c>
      <c r="T5" s="13">
        <v>1.2215E-2</v>
      </c>
      <c r="U5" s="14">
        <v>95871</v>
      </c>
      <c r="V5" s="13">
        <v>1.4154999999999999E-2</v>
      </c>
    </row>
    <row r="6" spans="1:22" ht="15" customHeight="1" x14ac:dyDescent="0.25">
      <c r="A6" s="7" t="s">
        <v>226</v>
      </c>
      <c r="B6" s="33">
        <v>151181772279</v>
      </c>
      <c r="C6" s="9">
        <v>6.6129999999999994E-2</v>
      </c>
      <c r="D6" s="9">
        <v>5.772E-2</v>
      </c>
      <c r="E6" s="10">
        <v>2122.0711000000001</v>
      </c>
      <c r="F6" s="9">
        <v>1.026E-2</v>
      </c>
      <c r="G6" s="8">
        <v>407774</v>
      </c>
      <c r="H6" s="8">
        <v>5654</v>
      </c>
      <c r="I6" s="8">
        <v>14622</v>
      </c>
      <c r="J6" s="9">
        <v>3.5860000000000003E-2</v>
      </c>
      <c r="K6" s="8">
        <v>7582</v>
      </c>
      <c r="L6" s="10">
        <v>357914.78200000001</v>
      </c>
      <c r="M6" s="33">
        <v>5843528703</v>
      </c>
      <c r="N6" s="9">
        <v>0.23835999999999999</v>
      </c>
      <c r="O6" s="9">
        <v>5.0939999999999999E-2</v>
      </c>
      <c r="P6" s="9">
        <v>5.2907999999999997E-2</v>
      </c>
      <c r="Q6" s="8">
        <v>2133837</v>
      </c>
      <c r="R6" s="9">
        <v>3.1510000000000002E-3</v>
      </c>
      <c r="S6" s="8">
        <v>4186453</v>
      </c>
      <c r="T6" s="9">
        <v>6.4949999999999999E-3</v>
      </c>
      <c r="U6" s="10">
        <v>117192</v>
      </c>
      <c r="V6" s="9">
        <v>2.2962E-2</v>
      </c>
    </row>
    <row r="7" spans="1:22" ht="15" customHeight="1" x14ac:dyDescent="0.25">
      <c r="A7" s="11" t="s">
        <v>227</v>
      </c>
      <c r="B7" s="34">
        <v>145414164067</v>
      </c>
      <c r="C7" s="13">
        <v>5.6090000000000001E-2</v>
      </c>
      <c r="D7" s="13">
        <v>4.3389999999999998E-2</v>
      </c>
      <c r="E7" s="14">
        <v>3009.2426999999998</v>
      </c>
      <c r="F7" s="13">
        <v>2.1170000000000001E-2</v>
      </c>
      <c r="G7" s="12">
        <v>304853</v>
      </c>
      <c r="H7" s="12">
        <v>6950</v>
      </c>
      <c r="I7" s="12">
        <v>13836</v>
      </c>
      <c r="J7" s="13">
        <v>4.539E-2</v>
      </c>
      <c r="K7" s="12">
        <v>8603</v>
      </c>
      <c r="L7" s="14">
        <v>456365.94870000001</v>
      </c>
      <c r="M7" s="34">
        <v>3902705354</v>
      </c>
      <c r="N7" s="13">
        <v>-0.14974000000000001</v>
      </c>
      <c r="O7" s="13">
        <v>5.1869999999999999E-2</v>
      </c>
      <c r="P7" s="13">
        <v>4.3388999999999997E-2</v>
      </c>
      <c r="Q7" s="12">
        <v>2740934</v>
      </c>
      <c r="R7" s="13">
        <v>-4.8299999999999998E-4</v>
      </c>
      <c r="S7" s="12">
        <v>5044296</v>
      </c>
      <c r="T7" s="13">
        <v>1.9689999999999998E-3</v>
      </c>
      <c r="U7" s="14">
        <v>123273</v>
      </c>
      <c r="V7" s="13">
        <v>2.4634E-2</v>
      </c>
    </row>
    <row r="8" spans="1:22" ht="15" customHeight="1" x14ac:dyDescent="0.25">
      <c r="A8" s="7" t="s">
        <v>228</v>
      </c>
      <c r="B8" s="33">
        <v>136147548594</v>
      </c>
      <c r="C8" s="9">
        <v>4.879E-2</v>
      </c>
      <c r="D8" s="9">
        <v>4.3799999999999999E-2</v>
      </c>
      <c r="E8" s="10">
        <v>1980.9770000000001</v>
      </c>
      <c r="F8" s="9">
        <v>3.6080000000000001E-2</v>
      </c>
      <c r="G8" s="8">
        <v>578739</v>
      </c>
      <c r="H8" s="8">
        <v>5816</v>
      </c>
      <c r="I8" s="8">
        <v>10167</v>
      </c>
      <c r="J8" s="9">
        <v>1.7569999999999999E-2</v>
      </c>
      <c r="K8" s="8">
        <v>5218</v>
      </c>
      <c r="L8" s="10">
        <v>231209.21900000001</v>
      </c>
      <c r="M8" s="33">
        <v>6418400742</v>
      </c>
      <c r="N8" s="9">
        <v>0.25313000000000002</v>
      </c>
      <c r="O8" s="9">
        <v>6.7919999999999994E-2</v>
      </c>
      <c r="P8" s="9">
        <v>4.8582E-2</v>
      </c>
      <c r="Q8" s="8">
        <v>4765820</v>
      </c>
      <c r="R8" s="9">
        <v>1.537E-3</v>
      </c>
      <c r="S8" s="8">
        <v>9411238</v>
      </c>
      <c r="T8" s="9">
        <v>-2.4529999999999999E-3</v>
      </c>
      <c r="U8" s="10">
        <v>95271</v>
      </c>
      <c r="V8" s="9">
        <v>2.5857999999999999E-2</v>
      </c>
    </row>
    <row r="9" spans="1:22" ht="15" customHeight="1" x14ac:dyDescent="0.25">
      <c r="A9" s="11" t="s">
        <v>229</v>
      </c>
      <c r="B9" s="34">
        <v>123724375523</v>
      </c>
      <c r="C9" s="13">
        <v>0.10689</v>
      </c>
      <c r="D9" s="13">
        <v>9.1219999999999996E-2</v>
      </c>
      <c r="E9" s="14">
        <v>1673.5934</v>
      </c>
      <c r="F9" s="13">
        <v>2.7899999999999999E-3</v>
      </c>
      <c r="G9" s="12">
        <v>556811</v>
      </c>
      <c r="H9" s="12">
        <v>13721</v>
      </c>
      <c r="I9" s="12">
        <v>12694</v>
      </c>
      <c r="J9" s="13">
        <v>2.2800000000000001E-2</v>
      </c>
      <c r="K9" s="12">
        <v>19298</v>
      </c>
      <c r="L9" s="14">
        <v>217248.97150000001</v>
      </c>
      <c r="M9" s="34">
        <v>5747482671</v>
      </c>
      <c r="N9" s="13">
        <v>4.4389999999999999E-2</v>
      </c>
      <c r="O9" s="13">
        <v>5.6610000000000001E-2</v>
      </c>
      <c r="P9" s="13">
        <v>3.4440999999999999E-2</v>
      </c>
      <c r="Q9" s="12">
        <v>3129329</v>
      </c>
      <c r="R9" s="13">
        <v>2.503E-3</v>
      </c>
      <c r="S9" s="12">
        <v>6536970</v>
      </c>
      <c r="T9" s="13">
        <v>8.9829999999999997E-3</v>
      </c>
      <c r="U9" s="14">
        <v>95408</v>
      </c>
      <c r="V9" s="13">
        <v>1.2826000000000001E-2</v>
      </c>
    </row>
    <row r="10" spans="1:22" ht="15" customHeight="1" x14ac:dyDescent="0.25">
      <c r="A10" s="7" t="s">
        <v>230</v>
      </c>
      <c r="B10" s="33">
        <v>122523957242</v>
      </c>
      <c r="C10" s="9">
        <v>0.10678</v>
      </c>
      <c r="D10" s="9">
        <v>8.3320000000000005E-2</v>
      </c>
      <c r="E10" s="10">
        <v>1572.4014999999999</v>
      </c>
      <c r="F10" s="9">
        <v>-1.089E-2</v>
      </c>
      <c r="G10" s="8">
        <v>440155</v>
      </c>
      <c r="H10" s="8">
        <v>18588</v>
      </c>
      <c r="I10" s="8">
        <v>16157</v>
      </c>
      <c r="J10" s="9">
        <v>3.671E-2</v>
      </c>
      <c r="K10" s="8">
        <v>23881</v>
      </c>
      <c r="L10" s="10">
        <v>268509.17190000002</v>
      </c>
      <c r="M10" s="33">
        <v>3288994077</v>
      </c>
      <c r="N10" s="9">
        <v>-0.30102000000000001</v>
      </c>
      <c r="O10" s="9">
        <v>5.0650000000000001E-2</v>
      </c>
      <c r="P10" s="9">
        <v>3.9710000000000002E-2</v>
      </c>
      <c r="Q10" s="8">
        <v>2490064</v>
      </c>
      <c r="R10" s="9">
        <v>1.0701E-2</v>
      </c>
      <c r="S10" s="8">
        <v>5279265</v>
      </c>
      <c r="T10" s="9">
        <v>1.0293E-2</v>
      </c>
      <c r="U10" s="10">
        <v>93631</v>
      </c>
      <c r="V10" s="9">
        <v>2.1472000000000002E-2</v>
      </c>
    </row>
    <row r="11" spans="1:22" ht="15" customHeight="1" x14ac:dyDescent="0.25">
      <c r="A11" s="11" t="s">
        <v>231</v>
      </c>
      <c r="B11" s="34">
        <v>121871044393</v>
      </c>
      <c r="C11" s="13">
        <v>6.0010000000000001E-2</v>
      </c>
      <c r="D11" s="13">
        <v>4.8469999999999999E-2</v>
      </c>
      <c r="E11" s="14">
        <v>2596.8845000000001</v>
      </c>
      <c r="F11" s="13">
        <v>1.234E-2</v>
      </c>
      <c r="G11" s="12">
        <v>292509</v>
      </c>
      <c r="H11" s="12">
        <v>6397</v>
      </c>
      <c r="I11" s="12">
        <v>7975</v>
      </c>
      <c r="J11" s="13">
        <v>2.726E-2</v>
      </c>
      <c r="K11" s="12">
        <v>4857</v>
      </c>
      <c r="L11" s="14">
        <v>405593.2733</v>
      </c>
      <c r="M11" s="34">
        <v>2689936567</v>
      </c>
      <c r="N11" s="13">
        <v>-0.17768</v>
      </c>
      <c r="O11" s="13">
        <v>4.8480000000000002E-2</v>
      </c>
      <c r="P11" s="13">
        <v>4.5078E-2</v>
      </c>
      <c r="Q11" s="12">
        <v>1582686</v>
      </c>
      <c r="R11" s="13">
        <v>1.1573999999999999E-2</v>
      </c>
      <c r="S11" s="12">
        <v>3274182</v>
      </c>
      <c r="T11" s="13">
        <v>-2.7980000000000001E-3</v>
      </c>
      <c r="U11" s="14">
        <v>115209</v>
      </c>
      <c r="V11" s="13">
        <v>3.3140999999999997E-2</v>
      </c>
    </row>
    <row r="12" spans="1:22" ht="15" customHeight="1" x14ac:dyDescent="0.25">
      <c r="A12" s="7" t="s">
        <v>232</v>
      </c>
      <c r="B12" s="33">
        <v>118508362109</v>
      </c>
      <c r="C12" s="9">
        <v>4.1540000000000001E-2</v>
      </c>
      <c r="D12" s="9">
        <v>3.1870000000000002E-2</v>
      </c>
      <c r="E12" s="10">
        <v>2818.6822999999999</v>
      </c>
      <c r="F12" s="9">
        <v>2.35E-2</v>
      </c>
      <c r="G12" s="8">
        <v>261873</v>
      </c>
      <c r="H12" s="8">
        <v>3846</v>
      </c>
      <c r="I12" s="8">
        <v>3286</v>
      </c>
      <c r="J12" s="9">
        <v>1.255E-2</v>
      </c>
      <c r="K12" s="8">
        <v>3308</v>
      </c>
      <c r="L12" s="10">
        <v>446933.20649999997</v>
      </c>
      <c r="M12" s="33">
        <v>1490652144</v>
      </c>
      <c r="N12" s="9">
        <v>0.31167</v>
      </c>
      <c r="O12" s="9">
        <v>4.5469999999999997E-2</v>
      </c>
      <c r="P12" s="9">
        <v>4.0555000000000001E-2</v>
      </c>
      <c r="Q12" s="8">
        <v>1696368</v>
      </c>
      <c r="R12" s="9">
        <v>3.3649999999999999E-3</v>
      </c>
      <c r="S12" s="8">
        <v>3141486</v>
      </c>
      <c r="T12" s="9">
        <v>-2.9719999999999998E-3</v>
      </c>
      <c r="U12" s="10">
        <v>121557</v>
      </c>
      <c r="V12" s="9">
        <v>3.1002999999999999E-2</v>
      </c>
    </row>
    <row r="13" spans="1:22" ht="15" customHeight="1" x14ac:dyDescent="0.25">
      <c r="A13" s="11" t="s">
        <v>233</v>
      </c>
      <c r="B13" s="34">
        <v>116748373095</v>
      </c>
      <c r="C13" s="13">
        <v>0.12612000000000001</v>
      </c>
      <c r="D13" s="13">
        <v>0.11404</v>
      </c>
      <c r="E13" s="14">
        <v>1370.5551</v>
      </c>
      <c r="F13" s="13">
        <v>-1.043E-2</v>
      </c>
      <c r="G13" s="12">
        <v>751283</v>
      </c>
      <c r="H13" s="12">
        <v>16106</v>
      </c>
      <c r="I13" s="12">
        <v>12312</v>
      </c>
      <c r="J13" s="13">
        <v>1.6389999999999998E-2</v>
      </c>
      <c r="K13" s="12">
        <v>10296</v>
      </c>
      <c r="L13" s="14">
        <v>152893.05600000001</v>
      </c>
      <c r="M13" s="34">
        <v>872103372</v>
      </c>
      <c r="N13" s="13">
        <v>0.20643</v>
      </c>
      <c r="O13" s="13">
        <v>6.7369999999999999E-2</v>
      </c>
      <c r="P13" s="13">
        <v>4.5596999999999999E-2</v>
      </c>
      <c r="Q13" s="12">
        <v>3509360</v>
      </c>
      <c r="R13" s="13">
        <v>9.9590000000000008E-3</v>
      </c>
      <c r="S13" s="12">
        <v>8001437</v>
      </c>
      <c r="T13" s="13">
        <v>1.3291000000000001E-2</v>
      </c>
      <c r="U13" s="14">
        <v>83696</v>
      </c>
      <c r="V13" s="13">
        <v>1.41E-2</v>
      </c>
    </row>
    <row r="14" spans="1:22" ht="15" customHeight="1" x14ac:dyDescent="0.25">
      <c r="A14" s="7" t="s">
        <v>234</v>
      </c>
      <c r="B14" s="33">
        <v>108969527042</v>
      </c>
      <c r="C14" s="9">
        <v>3.5290000000000002E-2</v>
      </c>
      <c r="D14" s="9">
        <v>3.4729999999999997E-2</v>
      </c>
      <c r="E14" s="10">
        <v>3763.7534999999998</v>
      </c>
      <c r="F14" s="9">
        <v>0.12587000000000001</v>
      </c>
      <c r="G14" s="8">
        <v>191475</v>
      </c>
      <c r="H14" s="8">
        <v>431</v>
      </c>
      <c r="I14" s="8">
        <v>4121</v>
      </c>
      <c r="J14" s="9">
        <v>2.1520000000000001E-2</v>
      </c>
      <c r="K14" s="8">
        <v>2338</v>
      </c>
      <c r="L14" s="10">
        <v>557115.31440000003</v>
      </c>
      <c r="M14" s="33">
        <v>2629869084</v>
      </c>
      <c r="N14" s="9">
        <v>-0.14405999999999999</v>
      </c>
      <c r="O14" s="9">
        <v>4.5319999999999999E-2</v>
      </c>
      <c r="P14" s="9">
        <v>3.8308000000000002E-2</v>
      </c>
      <c r="Q14" s="8">
        <v>1134146</v>
      </c>
      <c r="R14" s="9">
        <v>1.0435E-2</v>
      </c>
      <c r="S14" s="8">
        <v>1566006</v>
      </c>
      <c r="T14" s="9">
        <v>-2.1359999999999999E-3</v>
      </c>
      <c r="U14" s="10">
        <v>158655</v>
      </c>
      <c r="V14" s="9">
        <v>4.233E-2</v>
      </c>
    </row>
    <row r="15" spans="1:22" ht="15" customHeight="1" x14ac:dyDescent="0.25">
      <c r="A15" s="11" t="s">
        <v>235</v>
      </c>
      <c r="B15" s="34">
        <v>104815677638</v>
      </c>
      <c r="C15" s="13">
        <v>9.9809999999999996E-2</v>
      </c>
      <c r="D15" s="13">
        <v>8.4559999999999996E-2</v>
      </c>
      <c r="E15" s="14">
        <v>1809.7248</v>
      </c>
      <c r="F15" s="13">
        <v>-1.444E-2</v>
      </c>
      <c r="G15" s="12">
        <v>325056</v>
      </c>
      <c r="H15" s="12">
        <v>8262</v>
      </c>
      <c r="I15" s="12">
        <v>14009</v>
      </c>
      <c r="J15" s="13">
        <v>4.3099999999999999E-2</v>
      </c>
      <c r="K15" s="12">
        <v>13328</v>
      </c>
      <c r="L15" s="14">
        <v>309131.51650000003</v>
      </c>
      <c r="M15" s="34">
        <v>2280931130</v>
      </c>
      <c r="N15" s="13">
        <v>-0.37686999999999998</v>
      </c>
      <c r="O15" s="13">
        <v>5.4809999999999998E-2</v>
      </c>
      <c r="P15" s="13">
        <v>3.8330000000000003E-2</v>
      </c>
      <c r="Q15" s="12">
        <v>1646284</v>
      </c>
      <c r="R15" s="13">
        <v>2.0040000000000001E-3</v>
      </c>
      <c r="S15" s="12">
        <v>3098399</v>
      </c>
      <c r="T15" s="13">
        <v>2.1159999999999998E-3</v>
      </c>
      <c r="U15" s="14">
        <v>113199</v>
      </c>
      <c r="V15" s="13">
        <v>2.1760999999999999E-2</v>
      </c>
    </row>
    <row r="16" spans="1:22" ht="15" customHeight="1" x14ac:dyDescent="0.25">
      <c r="A16" s="7" t="s">
        <v>236</v>
      </c>
      <c r="B16" s="33">
        <v>85011818894</v>
      </c>
      <c r="C16" s="9">
        <v>3.0960000000000001E-2</v>
      </c>
      <c r="D16" s="9">
        <v>2.9510000000000002E-2</v>
      </c>
      <c r="E16" s="10">
        <v>3466.6442000000002</v>
      </c>
      <c r="F16" s="9">
        <v>8.0369999999999997E-2</v>
      </c>
      <c r="G16" s="8">
        <v>162777</v>
      </c>
      <c r="H16" s="8">
        <v>0</v>
      </c>
      <c r="I16" s="8">
        <v>4985</v>
      </c>
      <c r="J16" s="9">
        <v>3.0620000000000001E-2</v>
      </c>
      <c r="K16" s="8">
        <v>2902</v>
      </c>
      <c r="L16" s="10">
        <v>506740.614</v>
      </c>
      <c r="M16" s="33">
        <v>3041097968</v>
      </c>
      <c r="N16" s="9">
        <v>0.32201000000000002</v>
      </c>
      <c r="O16" s="9">
        <v>4.6219999999999997E-2</v>
      </c>
      <c r="P16" s="9">
        <v>4.0787999999999998E-2</v>
      </c>
      <c r="Q16" s="8">
        <v>1175893</v>
      </c>
      <c r="R16" s="9">
        <v>1.3495999999999999E-2</v>
      </c>
      <c r="S16" s="8">
        <v>1983117</v>
      </c>
      <c r="T16" s="9">
        <v>-6.0599999999999998E-4</v>
      </c>
      <c r="U16" s="10">
        <v>184568</v>
      </c>
      <c r="V16" s="9">
        <v>5.5787000000000003E-2</v>
      </c>
    </row>
    <row r="17" spans="1:22" ht="15" customHeight="1" x14ac:dyDescent="0.25">
      <c r="A17" s="11" t="s">
        <v>237</v>
      </c>
      <c r="B17" s="34">
        <v>81329749697</v>
      </c>
      <c r="C17" s="13">
        <v>6.4019999999999994E-2</v>
      </c>
      <c r="D17" s="13">
        <v>5.6649999999999999E-2</v>
      </c>
      <c r="E17" s="14">
        <v>1868.5852</v>
      </c>
      <c r="F17" s="13">
        <v>1.949E-2</v>
      </c>
      <c r="G17" s="12">
        <v>387611</v>
      </c>
      <c r="H17" s="12">
        <v>4697</v>
      </c>
      <c r="I17" s="12">
        <v>7638</v>
      </c>
      <c r="J17" s="13">
        <v>1.9709999999999998E-2</v>
      </c>
      <c r="K17" s="12">
        <v>7974</v>
      </c>
      <c r="L17" s="14">
        <v>205778.8009</v>
      </c>
      <c r="M17" s="34">
        <v>1915462709</v>
      </c>
      <c r="N17" s="13">
        <v>0.24368000000000001</v>
      </c>
      <c r="O17" s="13">
        <v>6.3710000000000003E-2</v>
      </c>
      <c r="P17" s="13">
        <v>4.4691000000000002E-2</v>
      </c>
      <c r="Q17" s="12">
        <v>3145383</v>
      </c>
      <c r="R17" s="13">
        <v>3.8869999999999998E-3</v>
      </c>
      <c r="S17" s="12">
        <v>6326006</v>
      </c>
      <c r="T17" s="13">
        <v>-5.1199999999999998E-4</v>
      </c>
      <c r="U17" s="14">
        <v>95524</v>
      </c>
      <c r="V17" s="13">
        <v>2.3878E-2</v>
      </c>
    </row>
    <row r="18" spans="1:22" ht="15" customHeight="1" x14ac:dyDescent="0.25">
      <c r="A18" s="7" t="s">
        <v>238</v>
      </c>
      <c r="B18" s="33">
        <v>78434026276</v>
      </c>
      <c r="C18" s="9">
        <v>0.11611</v>
      </c>
      <c r="D18" s="9">
        <v>9.2009999999999995E-2</v>
      </c>
      <c r="E18" s="10">
        <v>1563.3126</v>
      </c>
      <c r="F18" s="9">
        <v>-8.5800000000000008E-3</v>
      </c>
      <c r="G18" s="8">
        <v>342698</v>
      </c>
      <c r="H18" s="8">
        <v>13407</v>
      </c>
      <c r="I18" s="8">
        <v>13987</v>
      </c>
      <c r="J18" s="9">
        <v>4.0809999999999999E-2</v>
      </c>
      <c r="K18" s="8">
        <v>21414</v>
      </c>
      <c r="L18" s="10">
        <v>219897.18179999999</v>
      </c>
      <c r="M18" s="33">
        <v>443165156</v>
      </c>
      <c r="N18" s="9">
        <v>-0.3901</v>
      </c>
      <c r="O18" s="9">
        <v>5.7360000000000001E-2</v>
      </c>
      <c r="P18" s="9">
        <v>3.4780999999999999E-2</v>
      </c>
      <c r="Q18" s="8">
        <v>1425433</v>
      </c>
      <c r="R18" s="9">
        <v>1.304E-2</v>
      </c>
      <c r="S18" s="8">
        <v>2663751</v>
      </c>
      <c r="T18" s="9">
        <v>1.7736999999999999E-2</v>
      </c>
      <c r="U18" s="10">
        <v>104289</v>
      </c>
      <c r="V18" s="9">
        <v>1.9812E-2</v>
      </c>
    </row>
    <row r="19" spans="1:22" ht="15" customHeight="1" x14ac:dyDescent="0.25">
      <c r="A19" s="11" t="s">
        <v>239</v>
      </c>
      <c r="B19" s="34">
        <v>77450053043</v>
      </c>
      <c r="C19" s="13">
        <v>7.3169999999999999E-2</v>
      </c>
      <c r="D19" s="13">
        <v>5.237E-2</v>
      </c>
      <c r="E19" s="14">
        <v>2493.3051999999998</v>
      </c>
      <c r="F19" s="13">
        <v>1.0869999999999999E-2</v>
      </c>
      <c r="G19" s="12">
        <v>212284</v>
      </c>
      <c r="H19" s="12">
        <v>7574</v>
      </c>
      <c r="I19" s="12">
        <v>16793</v>
      </c>
      <c r="J19" s="13">
        <v>7.911E-2</v>
      </c>
      <c r="K19" s="12">
        <v>7744</v>
      </c>
      <c r="L19" s="14">
        <v>338096.1556</v>
      </c>
      <c r="M19" s="34">
        <v>1779617791</v>
      </c>
      <c r="N19" s="13">
        <v>3.3399999999999999E-2</v>
      </c>
      <c r="O19" s="13">
        <v>5.4550000000000001E-2</v>
      </c>
      <c r="P19" s="13">
        <v>2.6653E-2</v>
      </c>
      <c r="Q19" s="12">
        <v>1360009</v>
      </c>
      <c r="R19" s="13">
        <v>4.6680000000000003E-3</v>
      </c>
      <c r="S19" s="12">
        <v>2800110</v>
      </c>
      <c r="T19" s="13">
        <v>-1.1820000000000001E-3</v>
      </c>
      <c r="U19" s="14">
        <v>80668</v>
      </c>
      <c r="V19" s="13">
        <v>2.6702E-2</v>
      </c>
    </row>
    <row r="20" spans="1:22" ht="15" customHeight="1" x14ac:dyDescent="0.25">
      <c r="A20" s="7" t="s">
        <v>240</v>
      </c>
      <c r="B20" s="33">
        <v>67683515983</v>
      </c>
      <c r="C20" s="9">
        <v>4.8500000000000001E-2</v>
      </c>
      <c r="D20" s="9">
        <v>4.7669999999999997E-2</v>
      </c>
      <c r="E20" s="10">
        <v>2582.0028000000002</v>
      </c>
      <c r="F20" s="9">
        <v>4.9689999999999998E-2</v>
      </c>
      <c r="G20" s="8">
        <v>193002</v>
      </c>
      <c r="H20" s="8">
        <v>510</v>
      </c>
      <c r="I20" s="8">
        <v>2290</v>
      </c>
      <c r="J20" s="9">
        <v>1.187E-2</v>
      </c>
      <c r="K20" s="8">
        <v>3142</v>
      </c>
      <c r="L20" s="10">
        <v>346575.97840000002</v>
      </c>
      <c r="M20" s="33">
        <v>1560799034</v>
      </c>
      <c r="N20" s="9">
        <v>-0.29670999999999997</v>
      </c>
      <c r="O20" s="9">
        <v>5.4649999999999997E-2</v>
      </c>
      <c r="P20" s="9">
        <v>4.5442000000000003E-2</v>
      </c>
      <c r="Q20" s="8">
        <v>1193665</v>
      </c>
      <c r="R20" s="9">
        <v>6.4650000000000003E-3</v>
      </c>
      <c r="S20" s="8">
        <v>2811693</v>
      </c>
      <c r="T20" s="9">
        <v>1.5759999999999999E-3</v>
      </c>
      <c r="U20" s="10">
        <v>136646</v>
      </c>
      <c r="V20" s="9">
        <v>3.9033999999999999E-2</v>
      </c>
    </row>
    <row r="21" spans="1:22" ht="15" customHeight="1" x14ac:dyDescent="0.25">
      <c r="A21" s="11" t="s">
        <v>241</v>
      </c>
      <c r="B21" s="34">
        <v>66551448102</v>
      </c>
      <c r="C21" s="13">
        <v>0.11352</v>
      </c>
      <c r="D21" s="13">
        <v>7.9589999999999994E-2</v>
      </c>
      <c r="E21" s="14">
        <v>1639.0002999999999</v>
      </c>
      <c r="F21" s="13">
        <v>-7.3600000000000002E-3</v>
      </c>
      <c r="G21" s="12">
        <v>256357</v>
      </c>
      <c r="H21" s="12">
        <v>13472</v>
      </c>
      <c r="I21" s="12">
        <v>17087</v>
      </c>
      <c r="J21" s="13">
        <v>6.6650000000000001E-2</v>
      </c>
      <c r="K21" s="12">
        <v>14555</v>
      </c>
      <c r="L21" s="14">
        <v>243423.3173</v>
      </c>
      <c r="M21" s="34">
        <v>2026547074</v>
      </c>
      <c r="N21" s="13">
        <v>-0.32635999999999998</v>
      </c>
      <c r="O21" s="13">
        <v>5.4789999999999998E-2</v>
      </c>
      <c r="P21" s="13">
        <v>3.9229E-2</v>
      </c>
      <c r="Q21" s="12">
        <v>1400471</v>
      </c>
      <c r="R21" s="13">
        <v>1.004E-2</v>
      </c>
      <c r="S21" s="12">
        <v>2980166</v>
      </c>
      <c r="T21" s="13">
        <v>1.5299999999999999E-2</v>
      </c>
      <c r="U21" s="14">
        <v>89349</v>
      </c>
      <c r="V21" s="13">
        <v>1.6986000000000001E-2</v>
      </c>
    </row>
    <row r="22" spans="1:22" ht="15" customHeight="1" x14ac:dyDescent="0.25">
      <c r="A22" s="7" t="s">
        <v>242</v>
      </c>
      <c r="B22" s="33">
        <v>61409149994</v>
      </c>
      <c r="C22" s="9">
        <v>9.4740000000000005E-2</v>
      </c>
      <c r="D22" s="9">
        <v>7.0099999999999996E-2</v>
      </c>
      <c r="E22" s="10">
        <v>1785.3359</v>
      </c>
      <c r="F22" s="9">
        <v>-9.2800000000000001E-3</v>
      </c>
      <c r="G22" s="8">
        <v>245186</v>
      </c>
      <c r="H22" s="8">
        <v>8958</v>
      </c>
      <c r="I22" s="8">
        <v>8636</v>
      </c>
      <c r="J22" s="9">
        <v>3.5220000000000001E-2</v>
      </c>
      <c r="K22" s="8">
        <v>10950</v>
      </c>
      <c r="L22" s="10">
        <v>241937.8541</v>
      </c>
      <c r="M22" s="33">
        <v>1281983400</v>
      </c>
      <c r="N22" s="9">
        <v>-0.52207000000000003</v>
      </c>
      <c r="O22" s="9">
        <v>5.4170000000000003E-2</v>
      </c>
      <c r="P22" s="9">
        <v>4.4749999999999998E-2</v>
      </c>
      <c r="Q22" s="8">
        <v>1514715</v>
      </c>
      <c r="R22" s="9">
        <v>9.7420000000000007E-3</v>
      </c>
      <c r="S22" s="8">
        <v>2981447</v>
      </c>
      <c r="T22" s="9">
        <v>8.8199999999999997E-3</v>
      </c>
      <c r="U22" s="10">
        <v>85719</v>
      </c>
      <c r="V22" s="9">
        <v>2.7370999999999999E-2</v>
      </c>
    </row>
    <row r="23" spans="1:22" ht="15" customHeight="1" x14ac:dyDescent="0.25">
      <c r="A23" s="11" t="s">
        <v>243</v>
      </c>
      <c r="B23" s="34">
        <v>58481347424</v>
      </c>
      <c r="C23" s="13">
        <v>6.7229999999999998E-2</v>
      </c>
      <c r="D23" s="13">
        <v>6.0699999999999997E-2</v>
      </c>
      <c r="E23" s="14">
        <v>1674.7655</v>
      </c>
      <c r="F23" s="13">
        <v>1.23E-3</v>
      </c>
      <c r="G23" s="12">
        <v>241341</v>
      </c>
      <c r="H23" s="12">
        <v>2836</v>
      </c>
      <c r="I23" s="12">
        <v>2310</v>
      </c>
      <c r="J23" s="13">
        <v>9.5700000000000004E-3</v>
      </c>
      <c r="K23" s="12">
        <v>3942</v>
      </c>
      <c r="L23" s="14">
        <v>240020.9621</v>
      </c>
      <c r="M23" s="34">
        <v>990765202</v>
      </c>
      <c r="N23" s="13">
        <v>-0.48946000000000001</v>
      </c>
      <c r="O23" s="13">
        <v>5.7549999999999997E-2</v>
      </c>
      <c r="P23" s="13">
        <v>5.0375000000000003E-2</v>
      </c>
      <c r="Q23" s="12">
        <v>1215768</v>
      </c>
      <c r="R23" s="13">
        <v>-1.6645E-2</v>
      </c>
      <c r="S23" s="12">
        <v>2548270</v>
      </c>
      <c r="T23" s="13">
        <v>2.4759999999999999E-3</v>
      </c>
      <c r="U23" s="14">
        <v>102509</v>
      </c>
      <c r="V23" s="13">
        <v>1.4973999999999999E-2</v>
      </c>
    </row>
    <row r="24" spans="1:22" ht="15" customHeight="1" x14ac:dyDescent="0.25">
      <c r="A24" s="7" t="s">
        <v>244</v>
      </c>
      <c r="B24" s="33">
        <v>57721379016</v>
      </c>
      <c r="C24" s="9">
        <v>9.9220000000000003E-2</v>
      </c>
      <c r="D24" s="9">
        <v>7.9490000000000005E-2</v>
      </c>
      <c r="E24" s="10">
        <v>1828.0888</v>
      </c>
      <c r="F24" s="9">
        <v>-9.2999999999999992E-3</v>
      </c>
      <c r="G24" s="8">
        <v>249231</v>
      </c>
      <c r="H24" s="8">
        <v>7489</v>
      </c>
      <c r="I24" s="8">
        <v>11647</v>
      </c>
      <c r="J24" s="9">
        <v>4.6730000000000001E-2</v>
      </c>
      <c r="K24" s="8">
        <v>7097</v>
      </c>
      <c r="L24" s="10">
        <v>221258.13219999999</v>
      </c>
      <c r="M24" s="33">
        <v>1511959692</v>
      </c>
      <c r="N24" s="9">
        <v>-0.28763</v>
      </c>
      <c r="O24" s="9">
        <v>5.7360000000000001E-2</v>
      </c>
      <c r="P24" s="9">
        <v>4.5877000000000001E-2</v>
      </c>
      <c r="Q24" s="8">
        <v>1556927</v>
      </c>
      <c r="R24" s="9">
        <v>2.8389999999999999E-3</v>
      </c>
      <c r="S24" s="8">
        <v>3427978</v>
      </c>
      <c r="T24" s="9">
        <v>2.748E-3</v>
      </c>
      <c r="U24" s="10">
        <v>82491</v>
      </c>
      <c r="V24" s="9">
        <v>2.4541E-2</v>
      </c>
    </row>
    <row r="25" spans="1:22" ht="15" customHeight="1" x14ac:dyDescent="0.25">
      <c r="A25" s="11" t="s">
        <v>245</v>
      </c>
      <c r="B25" s="34">
        <v>56392575363</v>
      </c>
      <c r="C25" s="13">
        <v>5.8160000000000003E-2</v>
      </c>
      <c r="D25" s="13">
        <v>5.0509999999999999E-2</v>
      </c>
      <c r="E25" s="14">
        <v>1601.5077000000001</v>
      </c>
      <c r="F25" s="13">
        <v>2.0420000000000001E-2</v>
      </c>
      <c r="G25" s="12">
        <v>289807</v>
      </c>
      <c r="H25" s="12">
        <v>4409</v>
      </c>
      <c r="I25" s="12">
        <v>5770</v>
      </c>
      <c r="J25" s="13">
        <v>1.9910000000000001E-2</v>
      </c>
      <c r="K25" s="12">
        <v>5801</v>
      </c>
      <c r="L25" s="14">
        <v>190791.33129999999</v>
      </c>
      <c r="M25" s="34">
        <v>1995751196</v>
      </c>
      <c r="N25" s="13">
        <v>-7.6859999999999998E-2</v>
      </c>
      <c r="O25" s="13">
        <v>6.5769999999999995E-2</v>
      </c>
      <c r="P25" s="13">
        <v>4.1085000000000003E-2</v>
      </c>
      <c r="Q25" s="12">
        <v>2003071</v>
      </c>
      <c r="R25" s="13">
        <v>2.016E-3</v>
      </c>
      <c r="S25" s="12">
        <v>3806175</v>
      </c>
      <c r="T25" s="13">
        <v>4.5779999999999996E-3</v>
      </c>
      <c r="U25" s="14">
        <v>101654</v>
      </c>
      <c r="V25" s="13">
        <v>1.7174999999999999E-2</v>
      </c>
    </row>
    <row r="26" spans="1:22" ht="15" customHeight="1" x14ac:dyDescent="0.25">
      <c r="A26" s="7" t="s">
        <v>246</v>
      </c>
      <c r="B26" s="33">
        <v>51660442124</v>
      </c>
      <c r="C26" s="9">
        <v>6.0400000000000002E-2</v>
      </c>
      <c r="D26" s="9">
        <v>5.0540000000000002E-2</v>
      </c>
      <c r="E26" s="10">
        <v>2155.3420999999998</v>
      </c>
      <c r="F26" s="9">
        <v>1.545E-2</v>
      </c>
      <c r="G26" s="8">
        <v>183590</v>
      </c>
      <c r="H26" s="8">
        <v>3307</v>
      </c>
      <c r="I26" s="8">
        <v>3606</v>
      </c>
      <c r="J26" s="9">
        <v>1.9640000000000001E-2</v>
      </c>
      <c r="K26" s="8">
        <v>4269</v>
      </c>
      <c r="L26" s="10">
        <v>275969.79700000002</v>
      </c>
      <c r="M26" s="33">
        <v>951525391</v>
      </c>
      <c r="N26" s="9">
        <v>-0.10691000000000001</v>
      </c>
      <c r="O26" s="9">
        <v>5.3240000000000003E-2</v>
      </c>
      <c r="P26" s="9">
        <v>5.4452E-2</v>
      </c>
      <c r="Q26" s="8">
        <v>1735235</v>
      </c>
      <c r="R26" s="9">
        <v>8.8149999999999999E-3</v>
      </c>
      <c r="S26" s="8">
        <v>4784327</v>
      </c>
      <c r="T26" s="9">
        <v>3.3400000000000001E-3</v>
      </c>
      <c r="U26" s="10">
        <v>96695</v>
      </c>
      <c r="V26" s="9">
        <v>3.0515E-2</v>
      </c>
    </row>
    <row r="27" spans="1:22" ht="15" customHeight="1" x14ac:dyDescent="0.25">
      <c r="A27" s="11" t="s">
        <v>247</v>
      </c>
      <c r="B27" s="34">
        <v>48052401627</v>
      </c>
      <c r="C27" s="13">
        <v>9.8229999999999998E-2</v>
      </c>
      <c r="D27" s="13">
        <v>7.3529999999999998E-2</v>
      </c>
      <c r="E27" s="14">
        <v>1717.7754</v>
      </c>
      <c r="F27" s="13">
        <v>-5.5900000000000004E-3</v>
      </c>
      <c r="G27" s="12">
        <v>191682</v>
      </c>
      <c r="H27" s="12">
        <v>6499</v>
      </c>
      <c r="I27" s="12">
        <v>8189</v>
      </c>
      <c r="J27" s="13">
        <v>4.2720000000000001E-2</v>
      </c>
      <c r="K27" s="12">
        <v>9587</v>
      </c>
      <c r="L27" s="14">
        <v>240417.07709999999</v>
      </c>
      <c r="M27" s="34">
        <v>1455387726</v>
      </c>
      <c r="N27" s="13">
        <v>0.20454</v>
      </c>
      <c r="O27" s="13">
        <v>5.7079999999999999E-2</v>
      </c>
      <c r="P27" s="13">
        <v>3.0129E-2</v>
      </c>
      <c r="Q27" s="12">
        <v>1202131</v>
      </c>
      <c r="R27" s="13">
        <v>7.6160000000000004E-3</v>
      </c>
      <c r="S27" s="12">
        <v>2215644</v>
      </c>
      <c r="T27" s="13">
        <v>9.3150000000000004E-3</v>
      </c>
      <c r="U27" s="14">
        <v>93182</v>
      </c>
      <c r="V27" s="13">
        <v>2.5196E-2</v>
      </c>
    </row>
    <row r="28" spans="1:22" ht="15" customHeight="1" x14ac:dyDescent="0.25">
      <c r="A28" s="7" t="s">
        <v>248</v>
      </c>
      <c r="B28" s="33">
        <v>45668954332</v>
      </c>
      <c r="C28" s="9">
        <v>7.0319999999999994E-2</v>
      </c>
      <c r="D28" s="9">
        <v>5.5E-2</v>
      </c>
      <c r="E28" s="10">
        <v>2362.9634999999998</v>
      </c>
      <c r="F28" s="9">
        <v>2.0699999999999998E-3</v>
      </c>
      <c r="G28" s="8">
        <v>149224</v>
      </c>
      <c r="H28" s="8">
        <v>4045</v>
      </c>
      <c r="I28" s="8">
        <v>6310</v>
      </c>
      <c r="J28" s="9">
        <v>4.2290000000000001E-2</v>
      </c>
      <c r="K28" s="8">
        <v>4561</v>
      </c>
      <c r="L28" s="10">
        <v>293649.47940000001</v>
      </c>
      <c r="M28" s="33">
        <v>1517744719</v>
      </c>
      <c r="N28" s="9">
        <v>-0.17555999999999999</v>
      </c>
      <c r="O28" s="9">
        <v>5.6320000000000002E-2</v>
      </c>
      <c r="P28" s="9">
        <v>4.3345000000000002E-2</v>
      </c>
      <c r="Q28" s="8">
        <v>920443</v>
      </c>
      <c r="R28" s="9">
        <v>-2.8270000000000001E-3</v>
      </c>
      <c r="S28" s="8">
        <v>2013744</v>
      </c>
      <c r="T28" s="9">
        <v>-1.9000000000000001E-5</v>
      </c>
      <c r="U28" s="10">
        <v>85269</v>
      </c>
      <c r="V28" s="9">
        <v>1.9554999999999999E-2</v>
      </c>
    </row>
    <row r="29" spans="1:22" ht="15" customHeight="1" x14ac:dyDescent="0.25">
      <c r="A29" s="11" t="s">
        <v>249</v>
      </c>
      <c r="B29" s="34">
        <v>44118646059</v>
      </c>
      <c r="C29" s="13">
        <v>5.5059999999999998E-2</v>
      </c>
      <c r="D29" s="13">
        <v>3.5490000000000001E-2</v>
      </c>
      <c r="E29" s="14">
        <v>2257.1215000000002</v>
      </c>
      <c r="F29" s="13">
        <v>1.0290000000000001E-2</v>
      </c>
      <c r="G29" s="12">
        <v>161807</v>
      </c>
      <c r="H29" s="12">
        <v>5596</v>
      </c>
      <c r="I29" s="12">
        <v>4712</v>
      </c>
      <c r="J29" s="13">
        <v>2.912E-2</v>
      </c>
      <c r="K29" s="12">
        <v>5232</v>
      </c>
      <c r="L29" s="14">
        <v>264960.93959999998</v>
      </c>
      <c r="M29" s="34">
        <v>1726743802</v>
      </c>
      <c r="N29" s="13">
        <v>1.2968900000000001</v>
      </c>
      <c r="O29" s="13">
        <v>6.1800000000000001E-2</v>
      </c>
      <c r="P29" s="13">
        <v>5.1820999999999999E-2</v>
      </c>
      <c r="Q29" s="12">
        <v>1066796</v>
      </c>
      <c r="R29" s="13">
        <v>1.2509999999999999E-3</v>
      </c>
      <c r="S29" s="12">
        <v>2300421</v>
      </c>
      <c r="T29" s="13">
        <v>-6.2699999999999995E-4</v>
      </c>
      <c r="U29" s="14">
        <v>111479</v>
      </c>
      <c r="V29" s="13">
        <v>1.9584000000000001E-2</v>
      </c>
    </row>
    <row r="30" spans="1:22" ht="15" customHeight="1" x14ac:dyDescent="0.25">
      <c r="A30" s="7" t="s">
        <v>250</v>
      </c>
      <c r="B30" s="33">
        <v>43913919575</v>
      </c>
      <c r="C30" s="9">
        <v>0.10607</v>
      </c>
      <c r="D30" s="9">
        <v>9.3100000000000002E-2</v>
      </c>
      <c r="E30" s="10">
        <v>1464.5094999999999</v>
      </c>
      <c r="F30" s="9">
        <v>-1.423E-2</v>
      </c>
      <c r="G30" s="8">
        <v>196661</v>
      </c>
      <c r="H30" s="8">
        <v>3591</v>
      </c>
      <c r="I30" s="8">
        <v>3886</v>
      </c>
      <c r="J30" s="9">
        <v>1.976E-2</v>
      </c>
      <c r="K30" s="8">
        <v>2349</v>
      </c>
      <c r="L30" s="10">
        <v>218970.71299999999</v>
      </c>
      <c r="M30" s="33">
        <v>1387753000</v>
      </c>
      <c r="N30" s="9">
        <v>-0.25794</v>
      </c>
      <c r="O30" s="9">
        <v>5.3949999999999998E-2</v>
      </c>
      <c r="P30" s="9">
        <v>5.4704999999999997E-2</v>
      </c>
      <c r="Q30" s="8">
        <v>1181199</v>
      </c>
      <c r="R30" s="9">
        <v>1.3171E-2</v>
      </c>
      <c r="S30" s="8">
        <v>2421867</v>
      </c>
      <c r="T30" s="9">
        <v>6.5620000000000001E-3</v>
      </c>
      <c r="U30" s="10">
        <v>83750</v>
      </c>
      <c r="V30" s="9">
        <v>2.0750999999999999E-2</v>
      </c>
    </row>
    <row r="31" spans="1:22" ht="15" customHeight="1" x14ac:dyDescent="0.25">
      <c r="A31" s="11" t="s">
        <v>251</v>
      </c>
      <c r="B31" s="34">
        <v>41181119359</v>
      </c>
      <c r="C31" s="13">
        <v>7.1080000000000004E-2</v>
      </c>
      <c r="D31" s="13">
        <v>6.6729999999999998E-2</v>
      </c>
      <c r="E31" s="14">
        <v>1762.0373</v>
      </c>
      <c r="F31" s="13">
        <v>2.035E-2</v>
      </c>
      <c r="G31" s="12">
        <v>217513</v>
      </c>
      <c r="H31" s="12">
        <v>1776</v>
      </c>
      <c r="I31" s="12">
        <v>2818</v>
      </c>
      <c r="J31" s="13">
        <v>1.2959999999999999E-2</v>
      </c>
      <c r="K31" s="12">
        <v>2223</v>
      </c>
      <c r="L31" s="14">
        <v>186904.8498</v>
      </c>
      <c r="M31" s="34">
        <v>1224058933</v>
      </c>
      <c r="N31" s="13">
        <v>0.24834000000000001</v>
      </c>
      <c r="O31" s="13">
        <v>6.5369999999999998E-2</v>
      </c>
      <c r="P31" s="13">
        <v>4.1929000000000001E-2</v>
      </c>
      <c r="Q31" s="12">
        <v>1447198</v>
      </c>
      <c r="R31" s="13">
        <v>-1.655E-3</v>
      </c>
      <c r="S31" s="12">
        <v>2857204</v>
      </c>
      <c r="T31" s="13">
        <v>-3.0200000000000002E-4</v>
      </c>
      <c r="U31" s="14">
        <v>101591</v>
      </c>
      <c r="V31" s="13">
        <v>1.2459E-2</v>
      </c>
    </row>
    <row r="32" spans="1:22" ht="15" customHeight="1" x14ac:dyDescent="0.25">
      <c r="A32" s="7" t="s">
        <v>252</v>
      </c>
      <c r="B32" s="33">
        <v>36838567527</v>
      </c>
      <c r="C32" s="9">
        <v>8.7669999999999998E-2</v>
      </c>
      <c r="D32" s="9">
        <v>6.5610000000000002E-2</v>
      </c>
      <c r="E32" s="10">
        <v>1578.2429</v>
      </c>
      <c r="F32" s="9">
        <v>3.6700000000000001E-3</v>
      </c>
      <c r="G32" s="8">
        <v>141287</v>
      </c>
      <c r="H32" s="8">
        <v>4526</v>
      </c>
      <c r="I32" s="8">
        <v>7204</v>
      </c>
      <c r="J32" s="9">
        <v>5.0990000000000001E-2</v>
      </c>
      <c r="K32" s="8">
        <v>7566</v>
      </c>
      <c r="L32" s="10">
        <v>248086.1973</v>
      </c>
      <c r="M32" s="33">
        <v>1179010000</v>
      </c>
      <c r="N32" s="9">
        <v>0.29310000000000003</v>
      </c>
      <c r="O32" s="9">
        <v>5.3289999999999997E-2</v>
      </c>
      <c r="P32" s="9">
        <v>3.2150999999999999E-2</v>
      </c>
      <c r="Q32" s="8">
        <v>781335</v>
      </c>
      <c r="R32" s="9">
        <v>1.7722999999999999E-2</v>
      </c>
      <c r="S32" s="8">
        <v>1619271</v>
      </c>
      <c r="T32" s="9">
        <v>1.6362000000000002E-2</v>
      </c>
      <c r="U32" s="10">
        <v>106431</v>
      </c>
      <c r="V32" s="9">
        <v>2.1464E-2</v>
      </c>
    </row>
    <row r="33" spans="1:22" ht="15" customHeight="1" x14ac:dyDescent="0.25">
      <c r="A33" s="11" t="s">
        <v>253</v>
      </c>
      <c r="B33" s="34">
        <v>36239469186</v>
      </c>
      <c r="C33" s="13">
        <v>5.237E-2</v>
      </c>
      <c r="D33" s="13">
        <v>4.2790000000000002E-2</v>
      </c>
      <c r="E33" s="14">
        <v>2362.2291</v>
      </c>
      <c r="F33" s="13">
        <v>1.129E-2</v>
      </c>
      <c r="G33" s="12">
        <v>131076</v>
      </c>
      <c r="H33" s="12">
        <v>2273</v>
      </c>
      <c r="I33" s="12">
        <v>6752</v>
      </c>
      <c r="J33" s="13">
        <v>5.151E-2</v>
      </c>
      <c r="K33" s="12">
        <v>1159</v>
      </c>
      <c r="L33" s="14">
        <v>263001.25689999998</v>
      </c>
      <c r="M33" s="34">
        <v>309144200</v>
      </c>
      <c r="N33" s="13">
        <v>-0.22089</v>
      </c>
      <c r="O33" s="13">
        <v>5.8110000000000002E-2</v>
      </c>
      <c r="P33" s="13">
        <v>4.7729000000000001E-2</v>
      </c>
      <c r="Q33" s="12">
        <v>1207084</v>
      </c>
      <c r="R33" s="13">
        <v>2.3259999999999999E-3</v>
      </c>
      <c r="S33" s="12">
        <v>2563447</v>
      </c>
      <c r="T33" s="13">
        <v>-3.4000000000000002E-4</v>
      </c>
      <c r="U33" s="14">
        <v>120184</v>
      </c>
      <c r="V33" s="13">
        <v>2.5051E-2</v>
      </c>
    </row>
    <row r="34" spans="1:22" ht="15" customHeight="1" x14ac:dyDescent="0.25">
      <c r="A34" s="7" t="s">
        <v>254</v>
      </c>
      <c r="B34" s="33">
        <v>36026231959</v>
      </c>
      <c r="C34" s="9">
        <v>0.10208</v>
      </c>
      <c r="D34" s="9">
        <v>7.5950000000000004E-2</v>
      </c>
      <c r="E34" s="10">
        <v>1403.0613000000001</v>
      </c>
      <c r="F34" s="9">
        <v>1.2500000000000001E-2</v>
      </c>
      <c r="G34" s="8">
        <v>236639</v>
      </c>
      <c r="H34" s="8">
        <v>10633</v>
      </c>
      <c r="I34" s="8">
        <v>7856</v>
      </c>
      <c r="J34" s="9">
        <v>3.32E-2</v>
      </c>
      <c r="K34" s="8">
        <v>7800</v>
      </c>
      <c r="L34" s="10">
        <v>147349.56529999999</v>
      </c>
      <c r="M34" s="33">
        <v>332828300</v>
      </c>
      <c r="N34" s="9">
        <v>-0.65212999999999999</v>
      </c>
      <c r="O34" s="9">
        <v>6.7919999999999994E-2</v>
      </c>
      <c r="P34" s="9">
        <v>3.7325999999999998E-2</v>
      </c>
      <c r="Q34" s="8">
        <v>1197191</v>
      </c>
      <c r="R34" s="9">
        <v>2.0799999999999999E-4</v>
      </c>
      <c r="S34" s="8">
        <v>2260158</v>
      </c>
      <c r="T34" s="9">
        <v>8.6130000000000009E-3</v>
      </c>
      <c r="U34" s="10">
        <v>86956</v>
      </c>
      <c r="V34" s="9">
        <v>1.5869999999999999E-2</v>
      </c>
    </row>
    <row r="35" spans="1:22" ht="15" customHeight="1" x14ac:dyDescent="0.25">
      <c r="A35" s="11" t="s">
        <v>255</v>
      </c>
      <c r="B35" s="34">
        <v>34709091608</v>
      </c>
      <c r="C35" s="13">
        <v>6.3829999999999998E-2</v>
      </c>
      <c r="D35" s="13">
        <v>5.8959999999999999E-2</v>
      </c>
      <c r="E35" s="14">
        <v>1881.8367000000001</v>
      </c>
      <c r="F35" s="13">
        <v>4.4799999999999996E-3</v>
      </c>
      <c r="G35" s="12">
        <v>146488</v>
      </c>
      <c r="H35" s="12">
        <v>1561</v>
      </c>
      <c r="I35" s="12">
        <v>1304</v>
      </c>
      <c r="J35" s="13">
        <v>8.8999999999999999E-3</v>
      </c>
      <c r="K35" s="12">
        <v>2082</v>
      </c>
      <c r="L35" s="14">
        <v>234850.95</v>
      </c>
      <c r="M35" s="34">
        <v>1297243585</v>
      </c>
      <c r="N35" s="13">
        <v>0.60262000000000004</v>
      </c>
      <c r="O35" s="13">
        <v>5.5309999999999998E-2</v>
      </c>
      <c r="P35" s="13">
        <v>4.8632000000000002E-2</v>
      </c>
      <c r="Q35" s="12">
        <v>1113988</v>
      </c>
      <c r="R35" s="13">
        <v>1.0606000000000001E-2</v>
      </c>
      <c r="S35" s="12">
        <v>2480938</v>
      </c>
      <c r="T35" s="13">
        <v>1.8109999999999999E-3</v>
      </c>
      <c r="U35" s="14">
        <v>105037</v>
      </c>
      <c r="V35" s="13">
        <v>3.3797000000000001E-2</v>
      </c>
    </row>
    <row r="36" spans="1:22" ht="15" customHeight="1" x14ac:dyDescent="0.25">
      <c r="A36" s="7" t="s">
        <v>256</v>
      </c>
      <c r="B36" s="33">
        <v>32862376685</v>
      </c>
      <c r="C36" s="9">
        <v>5.8090000000000003E-2</v>
      </c>
      <c r="D36" s="9">
        <v>5.6329999999999998E-2</v>
      </c>
      <c r="E36" s="10">
        <v>2558.91</v>
      </c>
      <c r="F36" s="9">
        <v>2.9440000000000001E-2</v>
      </c>
      <c r="G36" s="8">
        <v>84532</v>
      </c>
      <c r="H36" s="8">
        <v>577</v>
      </c>
      <c r="I36" s="8">
        <v>7046</v>
      </c>
      <c r="J36" s="9">
        <v>8.3349999999999994E-2</v>
      </c>
      <c r="K36" s="8">
        <v>1992</v>
      </c>
      <c r="L36" s="10">
        <v>358845.75650000002</v>
      </c>
      <c r="M36" s="33">
        <v>1618386170</v>
      </c>
      <c r="N36" s="9">
        <v>0.35521000000000003</v>
      </c>
      <c r="O36" s="9">
        <v>4.9209999999999997E-2</v>
      </c>
      <c r="P36" s="9">
        <v>4.5872999999999997E-2</v>
      </c>
      <c r="Q36" s="8">
        <v>706329</v>
      </c>
      <c r="R36" s="9">
        <v>-1.2639999999999999E-3</v>
      </c>
      <c r="S36" s="8">
        <v>1584199</v>
      </c>
      <c r="T36" s="9">
        <v>5.2370000000000003E-3</v>
      </c>
      <c r="U36" s="10">
        <v>87532</v>
      </c>
      <c r="V36" s="9">
        <v>1.4428E-2</v>
      </c>
    </row>
    <row r="37" spans="1:22" ht="15" customHeight="1" x14ac:dyDescent="0.25">
      <c r="A37" s="11" t="s">
        <v>257</v>
      </c>
      <c r="B37" s="34">
        <v>32347848762</v>
      </c>
      <c r="C37" s="13">
        <v>0.14727000000000001</v>
      </c>
      <c r="D37" s="13">
        <v>0.13608000000000001</v>
      </c>
      <c r="E37" s="14">
        <v>1249.8252</v>
      </c>
      <c r="F37" s="13">
        <v>-2.0549999999999999E-2</v>
      </c>
      <c r="G37" s="12">
        <v>235276</v>
      </c>
      <c r="H37" s="12">
        <v>5410</v>
      </c>
      <c r="I37" s="12">
        <v>3880</v>
      </c>
      <c r="J37" s="13">
        <v>1.6490000000000001E-2</v>
      </c>
      <c r="K37" s="12">
        <v>5960</v>
      </c>
      <c r="L37" s="14">
        <v>135258.36180000001</v>
      </c>
      <c r="M37" s="34">
        <v>59168536</v>
      </c>
      <c r="N37" s="13">
        <v>-0.74043999999999999</v>
      </c>
      <c r="O37" s="13">
        <v>6.6830000000000001E-2</v>
      </c>
      <c r="P37" s="13">
        <v>4.0202000000000002E-2</v>
      </c>
      <c r="Q37" s="12">
        <v>1198219</v>
      </c>
      <c r="R37" s="13">
        <v>7.9869999999999993E-3</v>
      </c>
      <c r="S37" s="12">
        <v>2840955</v>
      </c>
      <c r="T37" s="13">
        <v>1.0742E-2</v>
      </c>
      <c r="U37" s="14">
        <v>80526</v>
      </c>
      <c r="V37" s="13">
        <v>1.2070000000000001E-2</v>
      </c>
    </row>
    <row r="38" spans="1:22" ht="15" customHeight="1" x14ac:dyDescent="0.25">
      <c r="A38" s="7" t="s">
        <v>258</v>
      </c>
      <c r="B38" s="33">
        <v>32325826697</v>
      </c>
      <c r="C38" s="9">
        <v>8.3589999999999998E-2</v>
      </c>
      <c r="D38" s="9">
        <v>6.8769999999999998E-2</v>
      </c>
      <c r="E38" s="10">
        <v>1423.0320999999999</v>
      </c>
      <c r="F38" s="9">
        <v>2.2210000000000001E-2</v>
      </c>
      <c r="G38" s="8">
        <v>186281</v>
      </c>
      <c r="H38" s="8">
        <v>4300</v>
      </c>
      <c r="I38" s="8">
        <v>5197</v>
      </c>
      <c r="J38" s="9">
        <v>2.7900000000000001E-2</v>
      </c>
      <c r="K38" s="8">
        <v>4758</v>
      </c>
      <c r="L38" s="10">
        <v>168822.6673</v>
      </c>
      <c r="M38" s="33">
        <v>374367608</v>
      </c>
      <c r="N38" s="9">
        <v>-0.39909</v>
      </c>
      <c r="O38" s="9">
        <v>6.318E-2</v>
      </c>
      <c r="P38" s="9">
        <v>3.7971999999999999E-2</v>
      </c>
      <c r="Q38" s="8">
        <v>1172835</v>
      </c>
      <c r="R38" s="9">
        <v>2.2499999999999998E-3</v>
      </c>
      <c r="S38" s="8">
        <v>2281239</v>
      </c>
      <c r="T38" s="9">
        <v>5.0299999999999997E-3</v>
      </c>
      <c r="U38" s="10">
        <v>88118</v>
      </c>
      <c r="V38" s="9">
        <v>2.0653999999999999E-2</v>
      </c>
    </row>
    <row r="39" spans="1:22" ht="15" customHeight="1" x14ac:dyDescent="0.25">
      <c r="A39" s="11" t="s">
        <v>259</v>
      </c>
      <c r="B39" s="34">
        <v>30933016148</v>
      </c>
      <c r="C39" s="13">
        <v>9.153E-2</v>
      </c>
      <c r="D39" s="13">
        <v>7.1400000000000005E-2</v>
      </c>
      <c r="E39" s="14">
        <v>1626.59</v>
      </c>
      <c r="F39" s="13">
        <v>-1.57E-3</v>
      </c>
      <c r="G39" s="12">
        <v>102725</v>
      </c>
      <c r="H39" s="12">
        <v>2802</v>
      </c>
      <c r="I39" s="12">
        <v>3478</v>
      </c>
      <c r="J39" s="13">
        <v>3.3860000000000001E-2</v>
      </c>
      <c r="K39" s="12">
        <v>4234</v>
      </c>
      <c r="L39" s="14">
        <v>290751.16220000002</v>
      </c>
      <c r="M39" s="34">
        <v>92075000</v>
      </c>
      <c r="N39" s="13">
        <v>-0.46174999999999999</v>
      </c>
      <c r="O39" s="13">
        <v>5.4280000000000002E-2</v>
      </c>
      <c r="P39" s="13">
        <v>3.6454E-2</v>
      </c>
      <c r="Q39" s="12">
        <v>851182</v>
      </c>
      <c r="R39" s="13">
        <v>1.3285999999999999E-2</v>
      </c>
      <c r="S39" s="12">
        <v>1313487</v>
      </c>
      <c r="T39" s="13">
        <v>4.052E-3</v>
      </c>
      <c r="U39" s="14">
        <v>105571</v>
      </c>
      <c r="V39" s="13">
        <v>2.7050999999999999E-2</v>
      </c>
    </row>
    <row r="40" spans="1:22" ht="15" customHeight="1" x14ac:dyDescent="0.25">
      <c r="A40" s="7" t="s">
        <v>260</v>
      </c>
      <c r="B40" s="33">
        <v>27065465627</v>
      </c>
      <c r="C40" s="9">
        <v>7.1609999999999993E-2</v>
      </c>
      <c r="D40" s="9">
        <v>6.7360000000000003E-2</v>
      </c>
      <c r="E40" s="10">
        <v>1392.0643</v>
      </c>
      <c r="F40" s="9">
        <v>2.3990000000000001E-2</v>
      </c>
      <c r="G40" s="8">
        <v>236296</v>
      </c>
      <c r="H40" s="8">
        <v>1867</v>
      </c>
      <c r="I40" s="8">
        <v>3791</v>
      </c>
      <c r="J40" s="9">
        <v>1.6039999999999999E-2</v>
      </c>
      <c r="K40" s="8">
        <v>2782</v>
      </c>
      <c r="L40" s="10">
        <v>112731.9081</v>
      </c>
      <c r="M40" s="33">
        <v>630195764</v>
      </c>
      <c r="N40" s="9">
        <v>0.33823999999999999</v>
      </c>
      <c r="O40" s="9">
        <v>7.3590000000000003E-2</v>
      </c>
      <c r="P40" s="9">
        <v>5.0837E-2</v>
      </c>
      <c r="Q40" s="8">
        <v>2038213</v>
      </c>
      <c r="R40" s="9">
        <v>-2.666E-3</v>
      </c>
      <c r="S40" s="8">
        <v>4385229</v>
      </c>
      <c r="T40" s="9">
        <v>-1.2650000000000001E-3</v>
      </c>
      <c r="U40" s="10">
        <v>79400</v>
      </c>
      <c r="V40" s="9">
        <v>2.053E-2</v>
      </c>
    </row>
    <row r="41" spans="1:22" ht="15" customHeight="1" x14ac:dyDescent="0.25">
      <c r="A41" s="11" t="s">
        <v>261</v>
      </c>
      <c r="B41" s="34">
        <v>25758239892</v>
      </c>
      <c r="C41" s="13">
        <v>0.10538</v>
      </c>
      <c r="D41" s="13">
        <v>8.813E-2</v>
      </c>
      <c r="E41" s="14">
        <v>1368.4331</v>
      </c>
      <c r="F41" s="13">
        <v>1.273E-2</v>
      </c>
      <c r="G41" s="12">
        <v>179470</v>
      </c>
      <c r="H41" s="12">
        <v>3684</v>
      </c>
      <c r="I41" s="12">
        <v>3769</v>
      </c>
      <c r="J41" s="13">
        <v>2.1000000000000001E-2</v>
      </c>
      <c r="K41" s="12">
        <v>3753</v>
      </c>
      <c r="L41" s="14">
        <v>140571.82089999999</v>
      </c>
      <c r="M41" s="34">
        <v>673026895</v>
      </c>
      <c r="N41" s="13">
        <v>-8.233E-2</v>
      </c>
      <c r="O41" s="13">
        <v>6.6159999999999997E-2</v>
      </c>
      <c r="P41" s="13">
        <v>3.1275999999999998E-2</v>
      </c>
      <c r="Q41" s="12">
        <v>1176759</v>
      </c>
      <c r="R41" s="13">
        <v>-6.1380000000000002E-3</v>
      </c>
      <c r="S41" s="12">
        <v>2219500</v>
      </c>
      <c r="T41" s="13">
        <v>6.8310000000000003E-3</v>
      </c>
      <c r="U41" s="14">
        <v>82765</v>
      </c>
      <c r="V41" s="13">
        <v>1.0130999999999999E-2</v>
      </c>
    </row>
    <row r="42" spans="1:22" ht="15" customHeight="1" x14ac:dyDescent="0.25">
      <c r="A42" s="7" t="s">
        <v>262</v>
      </c>
      <c r="B42" s="33">
        <v>24067102451</v>
      </c>
      <c r="C42" s="9">
        <v>0.10408000000000001</v>
      </c>
      <c r="D42" s="9">
        <v>8.9319999999999997E-2</v>
      </c>
      <c r="E42" s="10">
        <v>1516.2119</v>
      </c>
      <c r="F42" s="9">
        <v>2.6800000000000001E-3</v>
      </c>
      <c r="G42" s="8">
        <v>129582</v>
      </c>
      <c r="H42" s="8">
        <v>2857</v>
      </c>
      <c r="I42" s="8">
        <v>3277</v>
      </c>
      <c r="J42" s="9">
        <v>2.529E-2</v>
      </c>
      <c r="K42" s="8">
        <v>4968</v>
      </c>
      <c r="L42" s="10">
        <v>181147.70129999999</v>
      </c>
      <c r="M42" s="33">
        <v>972979183</v>
      </c>
      <c r="N42" s="9">
        <v>0.32935999999999999</v>
      </c>
      <c r="O42" s="9">
        <v>5.9470000000000002E-2</v>
      </c>
      <c r="P42" s="9">
        <v>4.7364000000000003E-2</v>
      </c>
      <c r="Q42" s="8">
        <v>804846</v>
      </c>
      <c r="R42" s="9">
        <v>6.0700000000000001E-4</v>
      </c>
      <c r="S42" s="8">
        <v>1799725</v>
      </c>
      <c r="T42" s="9">
        <v>8.8979999999999997E-3</v>
      </c>
      <c r="U42" s="10">
        <v>85448</v>
      </c>
      <c r="V42" s="9">
        <v>1.8966E-2</v>
      </c>
    </row>
    <row r="43" spans="1:22" ht="15" customHeight="1" x14ac:dyDescent="0.25">
      <c r="A43" s="11" t="s">
        <v>263</v>
      </c>
      <c r="B43" s="34">
        <v>23490838066</v>
      </c>
      <c r="C43" s="13">
        <v>8.0729999999999996E-2</v>
      </c>
      <c r="D43" s="13">
        <v>7.0870000000000002E-2</v>
      </c>
      <c r="E43" s="14">
        <v>1606.4226000000001</v>
      </c>
      <c r="F43" s="13">
        <v>1.221E-2</v>
      </c>
      <c r="G43" s="12">
        <v>109069</v>
      </c>
      <c r="H43" s="12">
        <v>2162</v>
      </c>
      <c r="I43" s="12">
        <v>5919</v>
      </c>
      <c r="J43" s="13">
        <v>5.4269999999999999E-2</v>
      </c>
      <c r="K43" s="12">
        <v>2604</v>
      </c>
      <c r="L43" s="14">
        <v>204289.4743</v>
      </c>
      <c r="M43" s="34">
        <v>828407563</v>
      </c>
      <c r="N43" s="13">
        <v>0.24476000000000001</v>
      </c>
      <c r="O43" s="13">
        <v>6.3460000000000003E-2</v>
      </c>
      <c r="P43" s="13">
        <v>3.6347999999999998E-2</v>
      </c>
      <c r="Q43" s="12">
        <v>728977</v>
      </c>
      <c r="R43" s="13">
        <v>-5.8970000000000003E-3</v>
      </c>
      <c r="S43" s="12">
        <v>1396769</v>
      </c>
      <c r="T43" s="13">
        <v>5.953E-3</v>
      </c>
      <c r="U43" s="14">
        <v>86385</v>
      </c>
      <c r="V43" s="13">
        <v>1.8804000000000001E-2</v>
      </c>
    </row>
    <row r="44" spans="1:22" ht="15" customHeight="1" x14ac:dyDescent="0.25">
      <c r="A44" s="7" t="s">
        <v>264</v>
      </c>
      <c r="B44" s="33">
        <v>22765483689</v>
      </c>
      <c r="C44" s="9">
        <v>4.4060000000000002E-2</v>
      </c>
      <c r="D44" s="9">
        <v>4.283E-2</v>
      </c>
      <c r="E44" s="10">
        <v>1670.0744999999999</v>
      </c>
      <c r="F44" s="9">
        <v>5.806E-2</v>
      </c>
      <c r="G44" s="8">
        <v>127821</v>
      </c>
      <c r="H44" s="8">
        <v>1235</v>
      </c>
      <c r="I44" s="8">
        <v>2261</v>
      </c>
      <c r="J44" s="9">
        <v>1.7690000000000001E-2</v>
      </c>
      <c r="K44" s="8">
        <v>2584</v>
      </c>
      <c r="L44" s="10">
        <v>175008.71520000001</v>
      </c>
      <c r="M44" s="33">
        <v>1146200849</v>
      </c>
      <c r="N44" s="9">
        <v>7.5399999999999995E-2</v>
      </c>
      <c r="O44" s="9">
        <v>6.4329999999999998E-2</v>
      </c>
      <c r="P44" s="9">
        <v>3.8502000000000002E-2</v>
      </c>
      <c r="Q44" s="8">
        <v>831566</v>
      </c>
      <c r="R44" s="9">
        <v>-4.5110000000000003E-3</v>
      </c>
      <c r="S44" s="8">
        <v>1798610</v>
      </c>
      <c r="T44" s="9">
        <v>7.2400000000000003E-4</v>
      </c>
      <c r="U44" s="10">
        <v>86196</v>
      </c>
      <c r="V44" s="9">
        <v>2.2297999999999998E-2</v>
      </c>
    </row>
    <row r="45" spans="1:22" ht="15" customHeight="1" x14ac:dyDescent="0.25">
      <c r="A45" s="11" t="s">
        <v>265</v>
      </c>
      <c r="B45" s="34">
        <v>22221251131</v>
      </c>
      <c r="C45" s="13">
        <v>9.4909999999999994E-2</v>
      </c>
      <c r="D45" s="13">
        <v>9.0149999999999994E-2</v>
      </c>
      <c r="E45" s="14">
        <v>1336.0188000000001</v>
      </c>
      <c r="F45" s="13">
        <v>1.864E-2</v>
      </c>
      <c r="G45" s="12">
        <v>155672</v>
      </c>
      <c r="H45" s="12">
        <v>1363</v>
      </c>
      <c r="I45" s="12">
        <v>3021</v>
      </c>
      <c r="J45" s="13">
        <v>1.941E-2</v>
      </c>
      <c r="K45" s="12">
        <v>3109</v>
      </c>
      <c r="L45" s="14">
        <v>140039.89920000001</v>
      </c>
      <c r="M45" s="34">
        <v>399127514</v>
      </c>
      <c r="N45" s="13">
        <v>-0.57598000000000005</v>
      </c>
      <c r="O45" s="13">
        <v>7.2410000000000002E-2</v>
      </c>
      <c r="P45" s="13">
        <v>3.9544999999999997E-2</v>
      </c>
      <c r="Q45" s="12">
        <v>1428212</v>
      </c>
      <c r="R45" s="13">
        <v>-5.6400000000000005E-4</v>
      </c>
      <c r="S45" s="12">
        <v>2810442</v>
      </c>
      <c r="T45" s="13">
        <v>-1.5460000000000001E-3</v>
      </c>
      <c r="U45" s="14">
        <v>84948</v>
      </c>
      <c r="V45" s="13">
        <v>1.9467999999999999E-2</v>
      </c>
    </row>
    <row r="46" spans="1:22" ht="15" customHeight="1" x14ac:dyDescent="0.25">
      <c r="A46" s="7" t="s">
        <v>266</v>
      </c>
      <c r="B46" s="33">
        <v>22174120214</v>
      </c>
      <c r="C46" s="9">
        <v>3.8510000000000003E-2</v>
      </c>
      <c r="D46" s="9">
        <v>2.8930000000000001E-2</v>
      </c>
      <c r="E46" s="10">
        <v>3073.2892999999999</v>
      </c>
      <c r="F46" s="9">
        <v>3.2770000000000001E-2</v>
      </c>
      <c r="G46" s="8">
        <v>60918</v>
      </c>
      <c r="H46" s="8">
        <v>1133</v>
      </c>
      <c r="I46" s="8">
        <v>1707</v>
      </c>
      <c r="J46" s="9">
        <v>2.802E-2</v>
      </c>
      <c r="K46" s="8">
        <v>1484</v>
      </c>
      <c r="L46" s="10">
        <v>354077.76789999998</v>
      </c>
      <c r="M46" s="33">
        <v>304475000</v>
      </c>
      <c r="N46" s="9">
        <v>1.31819</v>
      </c>
      <c r="O46" s="9">
        <v>5.4010000000000002E-2</v>
      </c>
      <c r="P46" s="9">
        <v>3.4722000000000003E-2</v>
      </c>
      <c r="Q46" s="8">
        <v>1391121</v>
      </c>
      <c r="R46" s="9">
        <v>8.7550000000000006E-3</v>
      </c>
      <c r="S46" s="8">
        <v>2927604</v>
      </c>
      <c r="T46" s="9">
        <v>-6.0289999999999996E-3</v>
      </c>
      <c r="U46" s="10">
        <v>142651</v>
      </c>
      <c r="V46" s="9">
        <v>3.6339999999999997E-2</v>
      </c>
    </row>
    <row r="47" spans="1:22" ht="15" customHeight="1" x14ac:dyDescent="0.25">
      <c r="A47" s="11" t="s">
        <v>267</v>
      </c>
      <c r="B47" s="34">
        <v>20028673741</v>
      </c>
      <c r="C47" s="13">
        <v>4.2049999999999997E-2</v>
      </c>
      <c r="D47" s="13">
        <v>3.5409999999999997E-2</v>
      </c>
      <c r="E47" s="14">
        <v>1514.3004000000001</v>
      </c>
      <c r="F47" s="13">
        <v>2.6630000000000001E-2</v>
      </c>
      <c r="G47" s="12">
        <v>124003</v>
      </c>
      <c r="H47" s="12">
        <v>1281</v>
      </c>
      <c r="I47" s="12">
        <v>3826</v>
      </c>
      <c r="J47" s="13">
        <v>3.0849999999999999E-2</v>
      </c>
      <c r="K47" s="12">
        <v>3042</v>
      </c>
      <c r="L47" s="14">
        <v>156683.3327</v>
      </c>
      <c r="M47" s="34">
        <v>565946541</v>
      </c>
      <c r="N47" s="13">
        <v>0.36076000000000003</v>
      </c>
      <c r="O47" s="13">
        <v>7.2999999999999995E-2</v>
      </c>
      <c r="P47" s="13">
        <v>3.6595999999999997E-2</v>
      </c>
      <c r="Q47" s="12">
        <v>856434</v>
      </c>
      <c r="R47" s="13">
        <v>-3.1909999999999998E-3</v>
      </c>
      <c r="S47" s="12">
        <v>1570415</v>
      </c>
      <c r="T47" s="13">
        <v>-3.0100000000000001E-3</v>
      </c>
      <c r="U47" s="14">
        <v>81051</v>
      </c>
      <c r="V47" s="13">
        <v>2.0844999999999999E-2</v>
      </c>
    </row>
    <row r="48" spans="1:22" ht="15" customHeight="1" x14ac:dyDescent="0.25">
      <c r="A48" s="7" t="s">
        <v>268</v>
      </c>
      <c r="B48" s="33">
        <v>18952928555</v>
      </c>
      <c r="C48" s="9">
        <v>8.5779999999999995E-2</v>
      </c>
      <c r="D48" s="9">
        <v>6.8599999999999994E-2</v>
      </c>
      <c r="E48" s="10">
        <v>1905.0594000000001</v>
      </c>
      <c r="F48" s="9">
        <v>3.0960000000000001E-2</v>
      </c>
      <c r="G48" s="8">
        <v>76491</v>
      </c>
      <c r="H48" s="8">
        <v>2080</v>
      </c>
      <c r="I48" s="8">
        <v>2640</v>
      </c>
      <c r="J48" s="9">
        <v>3.4509999999999999E-2</v>
      </c>
      <c r="K48" s="8">
        <v>3939</v>
      </c>
      <c r="L48" s="10">
        <v>239513.3204</v>
      </c>
      <c r="M48" s="33">
        <v>1005150588</v>
      </c>
      <c r="N48" s="9">
        <v>0.59550000000000003</v>
      </c>
      <c r="O48" s="9">
        <v>5.45E-2</v>
      </c>
      <c r="P48" s="9">
        <v>4.1238999999999998E-2</v>
      </c>
      <c r="Q48" s="8">
        <v>433742</v>
      </c>
      <c r="R48" s="9">
        <v>2.5820000000000001E-3</v>
      </c>
      <c r="S48" s="8">
        <v>899943</v>
      </c>
      <c r="T48" s="9">
        <v>1.3136E-2</v>
      </c>
      <c r="U48" s="10">
        <v>93089</v>
      </c>
      <c r="V48" s="9">
        <v>6.3410000000000003E-3</v>
      </c>
    </row>
    <row r="49" spans="1:22" ht="15" customHeight="1" x14ac:dyDescent="0.25">
      <c r="A49" s="11" t="s">
        <v>269</v>
      </c>
      <c r="B49" s="34">
        <v>18671969954</v>
      </c>
      <c r="C49" s="13">
        <v>8.3650000000000002E-2</v>
      </c>
      <c r="D49" s="13">
        <v>6.9339999999999999E-2</v>
      </c>
      <c r="E49" s="14">
        <v>1380.7244000000001</v>
      </c>
      <c r="F49" s="13">
        <v>1.729E-2</v>
      </c>
      <c r="G49" s="12">
        <v>152434</v>
      </c>
      <c r="H49" s="12">
        <v>3912</v>
      </c>
      <c r="I49" s="12">
        <v>4377</v>
      </c>
      <c r="J49" s="13">
        <v>2.8709999999999999E-2</v>
      </c>
      <c r="K49" s="12">
        <v>2359</v>
      </c>
      <c r="L49" s="14">
        <v>119068.5318</v>
      </c>
      <c r="M49" s="34">
        <v>401342006</v>
      </c>
      <c r="N49" s="13">
        <v>2.37297</v>
      </c>
      <c r="O49" s="13">
        <v>7.621E-2</v>
      </c>
      <c r="P49" s="13">
        <v>3.8585000000000001E-2</v>
      </c>
      <c r="Q49" s="12">
        <v>1175623</v>
      </c>
      <c r="R49" s="13">
        <v>3.4329999999999999E-3</v>
      </c>
      <c r="S49" s="12">
        <v>2318082</v>
      </c>
      <c r="T49" s="13">
        <v>2.483E-3</v>
      </c>
      <c r="U49" s="14">
        <v>84871</v>
      </c>
      <c r="V49" s="13">
        <v>1.6362000000000002E-2</v>
      </c>
    </row>
    <row r="50" spans="1:22" ht="15" customHeight="1" x14ac:dyDescent="0.25">
      <c r="A50" s="7" t="s">
        <v>270</v>
      </c>
      <c r="B50" s="33">
        <v>16133851485</v>
      </c>
      <c r="C50" s="9">
        <v>7.4079999999999993E-2</v>
      </c>
      <c r="D50" s="9">
        <v>4.9279999999999997E-2</v>
      </c>
      <c r="E50" s="10">
        <v>1661.5231000000001</v>
      </c>
      <c r="F50" s="9">
        <v>6.11E-3</v>
      </c>
      <c r="G50" s="8">
        <v>83820</v>
      </c>
      <c r="H50" s="8">
        <v>3770</v>
      </c>
      <c r="I50" s="8">
        <v>3051</v>
      </c>
      <c r="J50" s="9">
        <v>3.6400000000000002E-2</v>
      </c>
      <c r="K50" s="8">
        <v>2594</v>
      </c>
      <c r="L50" s="10">
        <v>185721.94959999999</v>
      </c>
      <c r="M50" s="33">
        <v>352815006</v>
      </c>
      <c r="N50" s="9">
        <v>0.49363000000000001</v>
      </c>
      <c r="O50" s="9">
        <v>6.4729999999999996E-2</v>
      </c>
      <c r="P50" s="9">
        <v>2.6721000000000002E-2</v>
      </c>
      <c r="Q50" s="8">
        <v>430442</v>
      </c>
      <c r="R50" s="9">
        <v>-4.1009999999999996E-3</v>
      </c>
      <c r="S50" s="8">
        <v>713006</v>
      </c>
      <c r="T50" s="9">
        <v>4.9179999999999996E-3</v>
      </c>
      <c r="U50" s="10">
        <v>93730</v>
      </c>
      <c r="V50" s="9">
        <v>1.8525E-2</v>
      </c>
    </row>
    <row r="51" spans="1:22" ht="15" customHeight="1" x14ac:dyDescent="0.25">
      <c r="A51" s="11" t="s">
        <v>271</v>
      </c>
      <c r="B51" s="34">
        <v>15901438258</v>
      </c>
      <c r="C51" s="13">
        <v>0.10573</v>
      </c>
      <c r="D51" s="13">
        <v>8.8599999999999998E-2</v>
      </c>
      <c r="E51" s="14">
        <v>1572.1858999999999</v>
      </c>
      <c r="F51" s="13">
        <v>-4.1599999999999996E-3</v>
      </c>
      <c r="G51" s="12">
        <v>66057</v>
      </c>
      <c r="H51" s="12">
        <v>2079</v>
      </c>
      <c r="I51" s="12">
        <v>5569</v>
      </c>
      <c r="J51" s="13">
        <v>8.4309999999999996E-2</v>
      </c>
      <c r="K51" s="12">
        <v>2550</v>
      </c>
      <c r="L51" s="14">
        <v>222006.50959999999</v>
      </c>
      <c r="M51" s="34">
        <v>361403467</v>
      </c>
      <c r="N51" s="13">
        <v>-4.6190000000000002E-2</v>
      </c>
      <c r="O51" s="13">
        <v>5.6239999999999998E-2</v>
      </c>
      <c r="P51" s="13">
        <v>3.4107999999999999E-2</v>
      </c>
      <c r="Q51" s="12">
        <v>359042</v>
      </c>
      <c r="R51" s="13">
        <v>-1.7440000000000001E-3</v>
      </c>
      <c r="S51" s="12">
        <v>630171</v>
      </c>
      <c r="T51" s="13">
        <v>8.1919999999999996E-3</v>
      </c>
      <c r="U51" s="14">
        <v>86844</v>
      </c>
      <c r="V51" s="13">
        <v>1.695E-2</v>
      </c>
    </row>
    <row r="52" spans="1:22" ht="15" customHeight="1" x14ac:dyDescent="0.25">
      <c r="A52" s="7" t="s">
        <v>272</v>
      </c>
      <c r="B52" s="33">
        <v>15749477934</v>
      </c>
      <c r="C52" s="9">
        <v>8.8370000000000004E-2</v>
      </c>
      <c r="D52" s="9">
        <v>6.0609999999999997E-2</v>
      </c>
      <c r="E52" s="10">
        <v>2879.4573</v>
      </c>
      <c r="F52" s="9">
        <v>1.554E-2</v>
      </c>
      <c r="G52" s="8">
        <v>44782</v>
      </c>
      <c r="H52" s="8">
        <v>2161</v>
      </c>
      <c r="I52" s="8">
        <v>2280</v>
      </c>
      <c r="J52" s="9">
        <v>5.0909999999999997E-2</v>
      </c>
      <c r="K52" s="8">
        <v>1418</v>
      </c>
      <c r="L52" s="10">
        <v>334653.81699999998</v>
      </c>
      <c r="M52" s="33">
        <v>1291678889</v>
      </c>
      <c r="N52" s="9">
        <v>1.0220199999999999</v>
      </c>
      <c r="O52" s="9">
        <v>6.0569999999999999E-2</v>
      </c>
      <c r="P52" s="9">
        <v>4.4635000000000001E-2</v>
      </c>
      <c r="Q52" s="8">
        <v>412060</v>
      </c>
      <c r="R52" s="9">
        <v>1.6949999999999999E-3</v>
      </c>
      <c r="S52" s="8">
        <v>976261</v>
      </c>
      <c r="T52" s="9">
        <v>-1.853E-3</v>
      </c>
      <c r="U52" s="10">
        <v>120553</v>
      </c>
      <c r="V52" s="9">
        <v>2.2898999999999999E-2</v>
      </c>
    </row>
    <row r="53" spans="1:22" ht="15" customHeight="1" x14ac:dyDescent="0.25">
      <c r="A53" s="11" t="s">
        <v>273</v>
      </c>
      <c r="B53" s="34">
        <v>14873066885</v>
      </c>
      <c r="C53" s="13">
        <v>4.8489999999999998E-2</v>
      </c>
      <c r="D53" s="13">
        <v>3.6139999999999999E-2</v>
      </c>
      <c r="E53" s="14">
        <v>2647.7112000000002</v>
      </c>
      <c r="F53" s="13">
        <v>-2.2599999999999999E-3</v>
      </c>
      <c r="G53" s="12">
        <v>38618</v>
      </c>
      <c r="H53" s="12">
        <v>908</v>
      </c>
      <c r="I53" s="12">
        <v>291</v>
      </c>
      <c r="J53" s="13">
        <v>7.5399999999999998E-3</v>
      </c>
      <c r="K53" s="12">
        <v>708</v>
      </c>
      <c r="L53" s="14">
        <v>382252.61210000003</v>
      </c>
      <c r="M53" s="34">
        <v>359568557</v>
      </c>
      <c r="N53" s="13">
        <v>0.19681999999999999</v>
      </c>
      <c r="O53" s="13">
        <v>4.7879999999999999E-2</v>
      </c>
      <c r="P53" s="13">
        <v>4.7128999999999997E-2</v>
      </c>
      <c r="Q53" s="12">
        <v>319299</v>
      </c>
      <c r="R53" s="13">
        <v>-1.093E-3</v>
      </c>
      <c r="S53" s="12">
        <v>827724</v>
      </c>
      <c r="T53" s="13">
        <v>-4.2199999999999998E-3</v>
      </c>
      <c r="U53" s="14">
        <v>120618</v>
      </c>
      <c r="V53" s="13">
        <v>2.6211000000000002E-2</v>
      </c>
    </row>
    <row r="54" spans="1:22" ht="15" customHeight="1" x14ac:dyDescent="0.25">
      <c r="A54" s="7" t="s">
        <v>274</v>
      </c>
      <c r="B54" s="33">
        <v>14589533334</v>
      </c>
      <c r="C54" s="9">
        <v>5.4960000000000002E-2</v>
      </c>
      <c r="D54" s="9">
        <v>4.3659999999999997E-2</v>
      </c>
      <c r="E54" s="10">
        <v>1456.8891000000001</v>
      </c>
      <c r="F54" s="9">
        <v>2.4570000000000002E-2</v>
      </c>
      <c r="G54" s="8">
        <v>110456</v>
      </c>
      <c r="H54" s="8">
        <v>2184</v>
      </c>
      <c r="I54" s="8">
        <v>1632</v>
      </c>
      <c r="J54" s="9">
        <v>1.478E-2</v>
      </c>
      <c r="K54" s="8">
        <v>2297</v>
      </c>
      <c r="L54" s="10">
        <v>130203.239</v>
      </c>
      <c r="M54" s="33">
        <v>283548975</v>
      </c>
      <c r="N54" s="9">
        <v>1.5494399999999999</v>
      </c>
      <c r="O54" s="9">
        <v>8.0199999999999994E-2</v>
      </c>
      <c r="P54" s="9">
        <v>4.0849000000000003E-2</v>
      </c>
      <c r="Q54" s="8">
        <v>1206447</v>
      </c>
      <c r="R54" s="9">
        <v>-1.6899999999999999E-4</v>
      </c>
      <c r="S54" s="8">
        <v>2413817</v>
      </c>
      <c r="T54" s="9">
        <v>-3.692E-3</v>
      </c>
      <c r="U54" s="10">
        <v>81079</v>
      </c>
      <c r="V54" s="9">
        <v>2.5658E-2</v>
      </c>
    </row>
    <row r="55" spans="1:22" ht="15" customHeight="1" x14ac:dyDescent="0.25">
      <c r="A55" s="11" t="s">
        <v>275</v>
      </c>
      <c r="B55" s="34">
        <v>14533067947</v>
      </c>
      <c r="C55" s="13">
        <v>0.16136</v>
      </c>
      <c r="D55" s="13">
        <v>0.10127</v>
      </c>
      <c r="E55" s="14">
        <v>1908.6393</v>
      </c>
      <c r="F55" s="13">
        <v>-2.111E-2</v>
      </c>
      <c r="G55" s="12">
        <v>52814</v>
      </c>
      <c r="H55" s="12">
        <v>4814</v>
      </c>
      <c r="I55" s="12">
        <v>4865</v>
      </c>
      <c r="J55" s="13">
        <v>9.2119999999999994E-2</v>
      </c>
      <c r="K55" s="12">
        <v>4211</v>
      </c>
      <c r="L55" s="14">
        <v>251964.63089999999</v>
      </c>
      <c r="M55" s="34">
        <v>167757700</v>
      </c>
      <c r="N55" s="13">
        <v>-0.25229000000000001</v>
      </c>
      <c r="O55" s="13">
        <v>5.7020000000000001E-2</v>
      </c>
      <c r="P55" s="13">
        <v>4.8460000000000003E-2</v>
      </c>
      <c r="Q55" s="12">
        <v>359260</v>
      </c>
      <c r="R55" s="13">
        <v>4.0769999999999999E-3</v>
      </c>
      <c r="S55" s="12">
        <v>957368</v>
      </c>
      <c r="T55" s="13">
        <v>1.059E-2</v>
      </c>
      <c r="U55" s="14">
        <v>85010</v>
      </c>
      <c r="V55" s="13">
        <v>1.8790000000000001E-2</v>
      </c>
    </row>
    <row r="56" spans="1:22" ht="15" customHeight="1" x14ac:dyDescent="0.25">
      <c r="A56" s="7" t="s">
        <v>276</v>
      </c>
      <c r="B56" s="33">
        <v>14352818244</v>
      </c>
      <c r="C56" s="9">
        <v>9.4299999999999995E-2</v>
      </c>
      <c r="D56" s="9">
        <v>8.5040000000000004E-2</v>
      </c>
      <c r="E56" s="10">
        <v>1498.2483</v>
      </c>
      <c r="F56" s="9">
        <v>7.0699999999999999E-3</v>
      </c>
      <c r="G56" s="8">
        <v>58639</v>
      </c>
      <c r="H56" s="8">
        <v>780</v>
      </c>
      <c r="I56" s="8">
        <v>1647</v>
      </c>
      <c r="J56" s="9">
        <v>2.809E-2</v>
      </c>
      <c r="K56" s="8">
        <v>2812</v>
      </c>
      <c r="L56" s="10">
        <v>238078.79509999999</v>
      </c>
      <c r="M56" s="33">
        <v>94687000</v>
      </c>
      <c r="N56" s="9">
        <v>-0.80034000000000005</v>
      </c>
      <c r="O56" s="9">
        <v>5.7099999999999998E-2</v>
      </c>
      <c r="P56" s="9">
        <v>4.1050999999999997E-2</v>
      </c>
      <c r="Q56" s="8">
        <v>328337</v>
      </c>
      <c r="R56" s="9">
        <v>-4.4190000000000002E-3</v>
      </c>
      <c r="S56" s="8">
        <v>784282</v>
      </c>
      <c r="T56" s="9">
        <v>3.431E-3</v>
      </c>
      <c r="U56" s="10">
        <v>94635</v>
      </c>
      <c r="V56" s="9">
        <v>2.0767000000000001E-2</v>
      </c>
    </row>
    <row r="57" spans="1:22" ht="15" customHeight="1" x14ac:dyDescent="0.25">
      <c r="A57" s="11" t="s">
        <v>277</v>
      </c>
      <c r="B57" s="34">
        <v>13352341930</v>
      </c>
      <c r="C57" s="13">
        <v>5.4269999999999999E-2</v>
      </c>
      <c r="D57" s="13">
        <v>4.0689999999999997E-2</v>
      </c>
      <c r="E57" s="14">
        <v>1859.0944999999999</v>
      </c>
      <c r="F57" s="13">
        <v>2.6380000000000001E-2</v>
      </c>
      <c r="G57" s="12">
        <v>73817</v>
      </c>
      <c r="H57" s="12">
        <v>1683</v>
      </c>
      <c r="I57" s="12">
        <v>2369</v>
      </c>
      <c r="J57" s="13">
        <v>3.209E-2</v>
      </c>
      <c r="K57" s="12">
        <v>1528</v>
      </c>
      <c r="L57" s="14">
        <v>175301.20170000001</v>
      </c>
      <c r="M57" s="34">
        <v>508949005</v>
      </c>
      <c r="N57" s="13">
        <v>2.4133599999999999</v>
      </c>
      <c r="O57" s="13">
        <v>7.0809999999999998E-2</v>
      </c>
      <c r="P57" s="13">
        <v>4.6456999999999998E-2</v>
      </c>
      <c r="Q57" s="12">
        <v>621769</v>
      </c>
      <c r="R57" s="13">
        <v>3.692E-3</v>
      </c>
      <c r="S57" s="12">
        <v>1168949</v>
      </c>
      <c r="T57" s="13">
        <v>-1.9859999999999999E-3</v>
      </c>
      <c r="U57" s="14">
        <v>99341</v>
      </c>
      <c r="V57" s="13">
        <v>2.8257999999999998E-2</v>
      </c>
    </row>
    <row r="58" spans="1:22" ht="15" customHeight="1" x14ac:dyDescent="0.25">
      <c r="A58" s="7" t="s">
        <v>278</v>
      </c>
      <c r="B58" s="33">
        <v>13183910622</v>
      </c>
      <c r="C58" s="9">
        <v>9.9839999999999998E-2</v>
      </c>
      <c r="D58" s="9">
        <v>9.3479999999999994E-2</v>
      </c>
      <c r="E58" s="10">
        <v>1294.828</v>
      </c>
      <c r="F58" s="9">
        <v>2.3279999999999999E-2</v>
      </c>
      <c r="G58" s="8">
        <v>144254</v>
      </c>
      <c r="H58" s="8">
        <v>1433</v>
      </c>
      <c r="I58" s="8">
        <v>2102</v>
      </c>
      <c r="J58" s="9">
        <v>1.457E-2</v>
      </c>
      <c r="K58" s="8">
        <v>761</v>
      </c>
      <c r="L58" s="10">
        <v>90081.107900000003</v>
      </c>
      <c r="M58" s="33">
        <v>137066951</v>
      </c>
      <c r="N58" s="9">
        <v>0.18395</v>
      </c>
      <c r="O58" s="9">
        <v>8.9630000000000001E-2</v>
      </c>
      <c r="P58" s="9">
        <v>3.6260000000000001E-2</v>
      </c>
      <c r="Q58" s="8">
        <v>1086464</v>
      </c>
      <c r="R58" s="9">
        <v>-6.9999999999999999E-4</v>
      </c>
      <c r="S58" s="8">
        <v>2159972</v>
      </c>
      <c r="T58" s="9">
        <v>-2.8040000000000001E-3</v>
      </c>
      <c r="U58" s="10">
        <v>75258</v>
      </c>
      <c r="V58" s="9">
        <v>1.4468999999999999E-2</v>
      </c>
    </row>
    <row r="59" spans="1:22" ht="15" customHeight="1" x14ac:dyDescent="0.25">
      <c r="A59" s="11" t="s">
        <v>279</v>
      </c>
      <c r="B59" s="34">
        <v>13124497986</v>
      </c>
      <c r="C59" s="13">
        <v>9.8140000000000005E-2</v>
      </c>
      <c r="D59" s="13">
        <v>7.8229999999999994E-2</v>
      </c>
      <c r="E59" s="14">
        <v>1248.3149000000001</v>
      </c>
      <c r="F59" s="13">
        <v>7.1500000000000001E-3</v>
      </c>
      <c r="G59" s="12">
        <v>98752</v>
      </c>
      <c r="H59" s="12">
        <v>2519</v>
      </c>
      <c r="I59" s="12">
        <v>2580</v>
      </c>
      <c r="J59" s="13">
        <v>2.613E-2</v>
      </c>
      <c r="K59" s="12">
        <v>1261</v>
      </c>
      <c r="L59" s="14">
        <v>129519.7764</v>
      </c>
      <c r="M59" s="34">
        <v>506569974</v>
      </c>
      <c r="N59" s="13">
        <v>-8.1360000000000002E-2</v>
      </c>
      <c r="O59" s="13">
        <v>6.7610000000000003E-2</v>
      </c>
      <c r="P59" s="13">
        <v>4.0016000000000003E-2</v>
      </c>
      <c r="Q59" s="12">
        <v>713802</v>
      </c>
      <c r="R59" s="13">
        <v>-1.08E-3</v>
      </c>
      <c r="S59" s="12">
        <v>1407499</v>
      </c>
      <c r="T59" s="13">
        <v>3.7499999999999999E-3</v>
      </c>
      <c r="U59" s="14">
        <v>76644</v>
      </c>
      <c r="V59" s="13">
        <v>1.2699E-2</v>
      </c>
    </row>
    <row r="60" spans="1:22" ht="15" customHeight="1" x14ac:dyDescent="0.25">
      <c r="A60" s="7" t="s">
        <v>280</v>
      </c>
      <c r="B60" s="33">
        <v>12573880238</v>
      </c>
      <c r="C60" s="9">
        <v>0.10410999999999999</v>
      </c>
      <c r="D60" s="9">
        <v>0.10119</v>
      </c>
      <c r="E60" s="10">
        <v>1163.2538</v>
      </c>
      <c r="F60" s="9">
        <v>0</v>
      </c>
      <c r="G60" s="8">
        <v>86024</v>
      </c>
      <c r="H60" s="8">
        <v>607</v>
      </c>
      <c r="I60" s="8">
        <v>1227</v>
      </c>
      <c r="J60" s="9">
        <v>1.426E-2</v>
      </c>
      <c r="K60" s="8">
        <v>1106</v>
      </c>
      <c r="L60" s="10">
        <v>144111.5888</v>
      </c>
      <c r="M60" s="33">
        <v>503399785</v>
      </c>
      <c r="N60" s="9">
        <v>0.43834000000000001</v>
      </c>
      <c r="O60" s="9">
        <v>6.0139999999999999E-2</v>
      </c>
      <c r="P60" s="9">
        <v>4.6134000000000001E-2</v>
      </c>
      <c r="Q60" s="8">
        <v>406000</v>
      </c>
      <c r="R60" s="9">
        <v>2.8349999999999998E-3</v>
      </c>
      <c r="S60" s="8">
        <v>1078166</v>
      </c>
      <c r="T60" s="9">
        <v>3.1099999999999999E-3</v>
      </c>
      <c r="U60" s="10">
        <v>74823</v>
      </c>
      <c r="V60" s="9">
        <v>2.0886999999999999E-2</v>
      </c>
    </row>
    <row r="61" spans="1:22" ht="15" customHeight="1" x14ac:dyDescent="0.25">
      <c r="A61" s="11" t="s">
        <v>281</v>
      </c>
      <c r="B61" s="34">
        <v>12362188633</v>
      </c>
      <c r="C61" s="13">
        <v>9.2369999999999994E-2</v>
      </c>
      <c r="D61" s="13">
        <v>6.5659999999999996E-2</v>
      </c>
      <c r="E61" s="14">
        <v>1305.3933</v>
      </c>
      <c r="F61" s="13">
        <v>6.2899999999999996E-3</v>
      </c>
      <c r="G61" s="12">
        <v>89624</v>
      </c>
      <c r="H61" s="12">
        <v>3483</v>
      </c>
      <c r="I61" s="12">
        <v>3503</v>
      </c>
      <c r="J61" s="13">
        <v>3.909E-2</v>
      </c>
      <c r="K61" s="12">
        <v>2221</v>
      </c>
      <c r="L61" s="14">
        <v>132745.4834</v>
      </c>
      <c r="M61" s="34">
        <v>369859460</v>
      </c>
      <c r="N61" s="13">
        <v>0.87009000000000003</v>
      </c>
      <c r="O61" s="13">
        <v>6.9040000000000004E-2</v>
      </c>
      <c r="P61" s="13">
        <v>3.1803999999999999E-2</v>
      </c>
      <c r="Q61" s="12">
        <v>521425</v>
      </c>
      <c r="R61" s="13">
        <v>2.385E-3</v>
      </c>
      <c r="S61" s="12">
        <v>1016494</v>
      </c>
      <c r="T61" s="13">
        <v>7.1170000000000001E-3</v>
      </c>
      <c r="U61" s="14">
        <v>89362</v>
      </c>
      <c r="V61" s="13">
        <v>2.3247E-2</v>
      </c>
    </row>
    <row r="62" spans="1:22" ht="15" customHeight="1" x14ac:dyDescent="0.25">
      <c r="A62" s="7" t="s">
        <v>282</v>
      </c>
      <c r="B62" s="33">
        <v>12163821884</v>
      </c>
      <c r="C62" s="9">
        <v>4.0410000000000001E-2</v>
      </c>
      <c r="D62" s="9">
        <v>3.6339999999999997E-2</v>
      </c>
      <c r="E62" s="10">
        <v>2097.3159999999998</v>
      </c>
      <c r="F62" s="9">
        <v>3.117E-2</v>
      </c>
      <c r="G62" s="8">
        <v>65956</v>
      </c>
      <c r="H62" s="8">
        <v>756</v>
      </c>
      <c r="I62" s="8">
        <v>2088</v>
      </c>
      <c r="J62" s="9">
        <v>3.1660000000000001E-2</v>
      </c>
      <c r="K62" s="8">
        <v>686</v>
      </c>
      <c r="L62" s="10">
        <v>178764.06270000001</v>
      </c>
      <c r="M62" s="33">
        <v>501186454</v>
      </c>
      <c r="N62" s="9">
        <v>0.47889999999999999</v>
      </c>
      <c r="O62" s="9">
        <v>7.492E-2</v>
      </c>
      <c r="P62" s="9">
        <v>4.8431000000000002E-2</v>
      </c>
      <c r="Q62" s="8">
        <v>741979</v>
      </c>
      <c r="R62" s="9">
        <v>-1.6799999999999999E-4</v>
      </c>
      <c r="S62" s="8">
        <v>1710319</v>
      </c>
      <c r="T62" s="9">
        <v>1.3600000000000001E-3</v>
      </c>
      <c r="U62" s="10">
        <v>86799</v>
      </c>
      <c r="V62" s="9">
        <v>2.9256999999999998E-2</v>
      </c>
    </row>
    <row r="63" spans="1:22" ht="15" customHeight="1" x14ac:dyDescent="0.25">
      <c r="A63" s="11" t="s">
        <v>283</v>
      </c>
      <c r="B63" s="34">
        <v>12027358452</v>
      </c>
      <c r="C63" s="13">
        <v>7.2529999999999997E-2</v>
      </c>
      <c r="D63" s="13">
        <v>4.7219999999999998E-2</v>
      </c>
      <c r="E63" s="14">
        <v>1704.1502</v>
      </c>
      <c r="F63" s="13">
        <v>5.629E-2</v>
      </c>
      <c r="G63" s="12">
        <v>45624</v>
      </c>
      <c r="H63" s="12">
        <v>2080</v>
      </c>
      <c r="I63" s="12">
        <v>943</v>
      </c>
      <c r="J63" s="13">
        <v>2.0670000000000001E-2</v>
      </c>
      <c r="K63" s="12">
        <v>2732</v>
      </c>
      <c r="L63" s="14">
        <v>258280.72349999999</v>
      </c>
      <c r="M63" s="34">
        <v>16387392</v>
      </c>
      <c r="N63" s="13">
        <v>-0.55532999999999999</v>
      </c>
      <c r="O63" s="13">
        <v>5.1790000000000003E-2</v>
      </c>
      <c r="P63" s="13">
        <v>3.4120999999999999E-2</v>
      </c>
      <c r="Q63" s="12">
        <v>414959</v>
      </c>
      <c r="R63" s="13">
        <v>6.8300000000000001E-4</v>
      </c>
      <c r="S63" s="12">
        <v>873344</v>
      </c>
      <c r="T63" s="13">
        <v>1.2029E-2</v>
      </c>
      <c r="U63" s="14">
        <v>92558</v>
      </c>
      <c r="V63" s="13">
        <v>1.4415000000000001E-2</v>
      </c>
    </row>
    <row r="64" spans="1:22" ht="15" customHeight="1" x14ac:dyDescent="0.25">
      <c r="A64" s="7" t="s">
        <v>284</v>
      </c>
      <c r="B64" s="33">
        <v>11874340774</v>
      </c>
      <c r="C64" s="9">
        <v>5.6800000000000003E-2</v>
      </c>
      <c r="D64" s="9">
        <v>5.4140000000000001E-2</v>
      </c>
      <c r="E64" s="10">
        <v>1762.7938999999999</v>
      </c>
      <c r="F64" s="9">
        <v>5.7599999999999998E-2</v>
      </c>
      <c r="G64" s="8">
        <v>48886</v>
      </c>
      <c r="H64" s="8">
        <v>23</v>
      </c>
      <c r="I64" s="8">
        <v>149</v>
      </c>
      <c r="J64" s="9">
        <v>3.0500000000000002E-3</v>
      </c>
      <c r="K64" s="8">
        <v>1209</v>
      </c>
      <c r="L64" s="10">
        <v>242160.5134</v>
      </c>
      <c r="M64" s="33">
        <v>253957798</v>
      </c>
      <c r="N64" s="9">
        <v>0.16822000000000001</v>
      </c>
      <c r="O64" s="9">
        <v>5.3740000000000003E-2</v>
      </c>
      <c r="P64" s="9">
        <v>4.1223999999999997E-2</v>
      </c>
      <c r="Q64" s="8">
        <v>288660</v>
      </c>
      <c r="R64" s="9">
        <v>1.4841E-2</v>
      </c>
      <c r="S64" s="8">
        <v>582440</v>
      </c>
      <c r="T64" s="9">
        <v>6.9150000000000001E-3</v>
      </c>
      <c r="U64" s="10">
        <v>92880</v>
      </c>
      <c r="V64" s="9">
        <v>1.8565999999999999E-2</v>
      </c>
    </row>
    <row r="65" spans="1:22" ht="15" customHeight="1" x14ac:dyDescent="0.25">
      <c r="A65" s="11" t="s">
        <v>285</v>
      </c>
      <c r="B65" s="34">
        <v>11171041345</v>
      </c>
      <c r="C65" s="13">
        <v>3.6510000000000001E-2</v>
      </c>
      <c r="D65" s="13">
        <v>3.6510000000000001E-2</v>
      </c>
      <c r="E65" s="14">
        <v>2359.4528</v>
      </c>
      <c r="F65" s="13">
        <v>4.1399999999999999E-2</v>
      </c>
      <c r="G65" s="12">
        <v>30003</v>
      </c>
      <c r="H65" s="12">
        <v>0</v>
      </c>
      <c r="I65" s="12">
        <v>0</v>
      </c>
      <c r="J65" s="13">
        <v>0</v>
      </c>
      <c r="K65" s="12">
        <v>49</v>
      </c>
      <c r="L65" s="14">
        <v>372405.28539999999</v>
      </c>
      <c r="M65" s="34">
        <v>261308389</v>
      </c>
      <c r="N65" s="13">
        <v>0.82330999999999999</v>
      </c>
      <c r="O65" s="13">
        <v>4.8930000000000001E-2</v>
      </c>
      <c r="P65" s="13">
        <v>2.1864000000000001E-2</v>
      </c>
      <c r="Q65" s="12">
        <v>464461</v>
      </c>
      <c r="R65" s="13">
        <v>4.4339999999999996E-3</v>
      </c>
      <c r="S65" s="12">
        <v>984234</v>
      </c>
      <c r="T65" s="13">
        <v>-4.8479999999999999E-3</v>
      </c>
      <c r="U65" s="14">
        <v>110829</v>
      </c>
      <c r="V65" s="13">
        <v>2.3574999999999999E-2</v>
      </c>
    </row>
    <row r="66" spans="1:22" ht="15" customHeight="1" x14ac:dyDescent="0.25">
      <c r="A66" s="7" t="s">
        <v>286</v>
      </c>
      <c r="B66" s="33">
        <v>10377397859</v>
      </c>
      <c r="C66" s="9">
        <v>4.4850000000000001E-2</v>
      </c>
      <c r="D66" s="9">
        <v>4.2709999999999998E-2</v>
      </c>
      <c r="E66" s="10">
        <v>1720.0574999999999</v>
      </c>
      <c r="F66" s="9">
        <v>3.8460000000000001E-2</v>
      </c>
      <c r="G66" s="8">
        <v>60144</v>
      </c>
      <c r="H66" s="8">
        <v>309</v>
      </c>
      <c r="I66" s="8">
        <v>1386</v>
      </c>
      <c r="J66" s="9">
        <v>2.3040000000000001E-2</v>
      </c>
      <c r="K66" s="8">
        <v>408</v>
      </c>
      <c r="L66" s="10">
        <v>168655.90539999999</v>
      </c>
      <c r="M66" s="33">
        <v>175218705</v>
      </c>
      <c r="N66" s="9">
        <v>-0.55628</v>
      </c>
      <c r="O66" s="9">
        <v>7.7090000000000006E-2</v>
      </c>
      <c r="P66" s="9">
        <v>3.4721000000000002E-2</v>
      </c>
      <c r="Q66" s="8">
        <v>480114</v>
      </c>
      <c r="R66" s="9">
        <v>2.5409999999999999E-3</v>
      </c>
      <c r="S66" s="8">
        <v>913601</v>
      </c>
      <c r="T66" s="9">
        <v>-2.2910000000000001E-3</v>
      </c>
      <c r="U66" s="10">
        <v>90842</v>
      </c>
      <c r="V66" s="9">
        <v>2.8087000000000001E-2</v>
      </c>
    </row>
    <row r="67" spans="1:22" ht="15" customHeight="1" x14ac:dyDescent="0.25">
      <c r="A67" s="11" t="s">
        <v>287</v>
      </c>
      <c r="B67" s="34">
        <v>10354188685</v>
      </c>
      <c r="C67" s="13">
        <v>0.19858000000000001</v>
      </c>
      <c r="D67" s="13">
        <v>0.11824999999999999</v>
      </c>
      <c r="E67" s="14">
        <v>1750.8743999999999</v>
      </c>
      <c r="F67" s="13">
        <v>-3.8679999999999999E-2</v>
      </c>
      <c r="G67" s="12">
        <v>42995</v>
      </c>
      <c r="H67" s="12">
        <v>4947</v>
      </c>
      <c r="I67" s="12">
        <v>1674</v>
      </c>
      <c r="J67" s="13">
        <v>3.8929999999999999E-2</v>
      </c>
      <c r="K67" s="12">
        <v>3638</v>
      </c>
      <c r="L67" s="14">
        <v>231798.08559999999</v>
      </c>
      <c r="M67" s="34">
        <v>266399000</v>
      </c>
      <c r="N67" s="13">
        <v>0.78313999999999995</v>
      </c>
      <c r="O67" s="13">
        <v>5.9380000000000002E-2</v>
      </c>
      <c r="P67" s="13">
        <v>5.0289E-2</v>
      </c>
      <c r="Q67" s="12">
        <v>316316</v>
      </c>
      <c r="R67" s="13">
        <v>1.8979999999999999E-3</v>
      </c>
      <c r="S67" s="12">
        <v>883628</v>
      </c>
      <c r="T67" s="13">
        <v>1.0192E-2</v>
      </c>
      <c r="U67" s="14">
        <v>85900</v>
      </c>
      <c r="V67" s="13">
        <v>1.0623E-2</v>
      </c>
    </row>
    <row r="68" spans="1:22" ht="15" customHeight="1" x14ac:dyDescent="0.25">
      <c r="A68" s="7" t="s">
        <v>288</v>
      </c>
      <c r="B68" s="33">
        <v>10211959640</v>
      </c>
      <c r="C68" s="9">
        <v>0.13919999999999999</v>
      </c>
      <c r="D68" s="9">
        <v>0.13405</v>
      </c>
      <c r="E68" s="10">
        <v>1181.2898</v>
      </c>
      <c r="F68" s="9">
        <v>2.66E-3</v>
      </c>
      <c r="G68" s="8">
        <v>102533</v>
      </c>
      <c r="H68" s="8">
        <v>871</v>
      </c>
      <c r="I68" s="8">
        <v>922</v>
      </c>
      <c r="J68" s="9">
        <v>8.9899999999999997E-3</v>
      </c>
      <c r="K68" s="8">
        <v>1425</v>
      </c>
      <c r="L68" s="10">
        <v>98709.193799999994</v>
      </c>
      <c r="M68" s="33">
        <v>240946013</v>
      </c>
      <c r="N68" s="9">
        <v>-7.0559999999999998E-2</v>
      </c>
      <c r="O68" s="9">
        <v>7.5329999999999994E-2</v>
      </c>
      <c r="P68" s="9">
        <v>4.4000999999999998E-2</v>
      </c>
      <c r="Q68" s="8">
        <v>654278</v>
      </c>
      <c r="R68" s="9">
        <v>-2.4239999999999999E-3</v>
      </c>
      <c r="S68" s="8">
        <v>1342314</v>
      </c>
      <c r="T68" s="9">
        <v>2.1100000000000001E-4</v>
      </c>
      <c r="U68" s="10">
        <v>70305</v>
      </c>
      <c r="V68" s="9">
        <v>2.0993999999999999E-2</v>
      </c>
    </row>
    <row r="69" spans="1:22" ht="15" customHeight="1" x14ac:dyDescent="0.25">
      <c r="A69" s="11" t="s">
        <v>289</v>
      </c>
      <c r="B69" s="34">
        <v>9865154848</v>
      </c>
      <c r="C69" s="13">
        <v>9.7320000000000004E-2</v>
      </c>
      <c r="D69" s="13">
        <v>8.3349999999999994E-2</v>
      </c>
      <c r="E69" s="14">
        <v>1426.8988999999999</v>
      </c>
      <c r="F69" s="13">
        <v>9.1400000000000006E-3</v>
      </c>
      <c r="G69" s="12">
        <v>56906</v>
      </c>
      <c r="H69" s="12">
        <v>1246</v>
      </c>
      <c r="I69" s="12">
        <v>1269</v>
      </c>
      <c r="J69" s="13">
        <v>2.23E-2</v>
      </c>
      <c r="K69" s="12">
        <v>1541</v>
      </c>
      <c r="L69" s="14">
        <v>169577.2213</v>
      </c>
      <c r="M69" s="34">
        <v>273179863</v>
      </c>
      <c r="N69" s="13">
        <v>-0.27048</v>
      </c>
      <c r="O69" s="13">
        <v>6.2219999999999998E-2</v>
      </c>
      <c r="P69" s="13">
        <v>4.3817000000000002E-2</v>
      </c>
      <c r="Q69" s="12">
        <v>485520</v>
      </c>
      <c r="R69" s="13">
        <v>1.1781E-2</v>
      </c>
      <c r="S69" s="12">
        <v>1023811</v>
      </c>
      <c r="T69" s="13">
        <v>1.0477E-2</v>
      </c>
      <c r="U69" s="14">
        <v>79305</v>
      </c>
      <c r="V69" s="13">
        <v>1.6587000000000001E-2</v>
      </c>
    </row>
    <row r="70" spans="1:22" ht="15" customHeight="1" x14ac:dyDescent="0.25">
      <c r="A70" s="7" t="s">
        <v>290</v>
      </c>
      <c r="B70" s="33">
        <v>9813035715</v>
      </c>
      <c r="C70" s="9">
        <v>7.6439999999999994E-2</v>
      </c>
      <c r="D70" s="9">
        <v>5.9049999999999998E-2</v>
      </c>
      <c r="E70" s="10">
        <v>1510.1536000000001</v>
      </c>
      <c r="F70" s="9">
        <v>4.7400000000000003E-3</v>
      </c>
      <c r="G70" s="8">
        <v>48484</v>
      </c>
      <c r="H70" s="8">
        <v>1710</v>
      </c>
      <c r="I70" s="8">
        <v>3098</v>
      </c>
      <c r="J70" s="9">
        <v>6.3899999999999998E-2</v>
      </c>
      <c r="K70" s="8">
        <v>1981</v>
      </c>
      <c r="L70" s="10">
        <v>190241.47409999999</v>
      </c>
      <c r="M70" s="33">
        <v>322372000</v>
      </c>
      <c r="N70" s="9">
        <v>-0.18198</v>
      </c>
      <c r="O70" s="9">
        <v>6.1510000000000002E-2</v>
      </c>
      <c r="P70" s="9">
        <v>3.0284999999999999E-2</v>
      </c>
      <c r="Q70" s="8">
        <v>459697</v>
      </c>
      <c r="R70" s="9">
        <v>7.7660000000000003E-3</v>
      </c>
      <c r="S70" s="8">
        <v>972897</v>
      </c>
      <c r="T70" s="9">
        <v>5.3969999999999999E-3</v>
      </c>
      <c r="U70" s="10">
        <v>77850</v>
      </c>
      <c r="V70" s="9">
        <v>2.7723999999999999E-2</v>
      </c>
    </row>
    <row r="71" spans="1:22" ht="15" customHeight="1" x14ac:dyDescent="0.25">
      <c r="A71" s="11" t="s">
        <v>291</v>
      </c>
      <c r="B71" s="34">
        <v>9389823312</v>
      </c>
      <c r="C71" s="13">
        <v>0.11815000000000001</v>
      </c>
      <c r="D71" s="13">
        <v>0.11146</v>
      </c>
      <c r="E71" s="14">
        <v>1049.7759000000001</v>
      </c>
      <c r="F71" s="13">
        <v>9.6799999999999994E-3</v>
      </c>
      <c r="G71" s="12">
        <v>102453</v>
      </c>
      <c r="H71" s="12">
        <v>1280</v>
      </c>
      <c r="I71" s="12">
        <v>285</v>
      </c>
      <c r="J71" s="13">
        <v>2.7799999999999999E-3</v>
      </c>
      <c r="K71" s="12">
        <v>994</v>
      </c>
      <c r="L71" s="14">
        <v>91395.815700000006</v>
      </c>
      <c r="M71" s="34">
        <v>144561471</v>
      </c>
      <c r="N71" s="13">
        <v>-0.41997000000000001</v>
      </c>
      <c r="O71" s="13">
        <v>7.7600000000000002E-2</v>
      </c>
      <c r="P71" s="13">
        <v>3.6055999999999998E-2</v>
      </c>
      <c r="Q71" s="12">
        <v>711178</v>
      </c>
      <c r="R71" s="13">
        <v>-4.7199999999999998E-4</v>
      </c>
      <c r="S71" s="12">
        <v>1520251</v>
      </c>
      <c r="T71" s="13">
        <v>5.4089999999999997E-3</v>
      </c>
      <c r="U71" s="14">
        <v>75328</v>
      </c>
      <c r="V71" s="13">
        <v>1.1315E-2</v>
      </c>
    </row>
    <row r="72" spans="1:22" ht="15" customHeight="1" x14ac:dyDescent="0.25">
      <c r="A72" s="7" t="s">
        <v>292</v>
      </c>
      <c r="B72" s="33">
        <v>9126120290</v>
      </c>
      <c r="C72" s="9">
        <v>4.258E-2</v>
      </c>
      <c r="D72" s="9">
        <v>4.2110000000000002E-2</v>
      </c>
      <c r="E72" s="10">
        <v>1500.5464999999999</v>
      </c>
      <c r="F72" s="9">
        <v>1.602E-2</v>
      </c>
      <c r="G72" s="8">
        <v>59193</v>
      </c>
      <c r="H72" s="8">
        <v>26</v>
      </c>
      <c r="I72" s="8">
        <v>63</v>
      </c>
      <c r="J72" s="9">
        <v>1.06E-3</v>
      </c>
      <c r="K72" s="8">
        <v>184</v>
      </c>
      <c r="L72" s="10">
        <v>154011.75049999999</v>
      </c>
      <c r="M72" s="33">
        <v>233604500</v>
      </c>
      <c r="N72" s="9">
        <v>1.4667300000000001</v>
      </c>
      <c r="O72" s="9">
        <v>6.4930000000000002E-2</v>
      </c>
      <c r="P72" s="9">
        <v>8.0640000000000003E-2</v>
      </c>
      <c r="Q72" s="8">
        <v>451402</v>
      </c>
      <c r="R72" s="9">
        <v>1.7117E-2</v>
      </c>
      <c r="S72" s="8">
        <v>1203481</v>
      </c>
      <c r="T72" s="9">
        <v>9.3999999999999994E-5</v>
      </c>
      <c r="U72" s="10">
        <v>80314</v>
      </c>
      <c r="V72" s="9">
        <v>3.6944999999999999E-2</v>
      </c>
    </row>
    <row r="73" spans="1:22" ht="15" customHeight="1" x14ac:dyDescent="0.25">
      <c r="A73" s="11" t="s">
        <v>293</v>
      </c>
      <c r="B73" s="34">
        <v>9074964622</v>
      </c>
      <c r="C73" s="13">
        <v>0.15770000000000001</v>
      </c>
      <c r="D73" s="13">
        <v>0.10376000000000001</v>
      </c>
      <c r="E73" s="14">
        <v>1694.1022</v>
      </c>
      <c r="F73" s="13">
        <v>-2.792E-2</v>
      </c>
      <c r="G73" s="12">
        <v>41495</v>
      </c>
      <c r="H73" s="12">
        <v>3011</v>
      </c>
      <c r="I73" s="12">
        <v>2570</v>
      </c>
      <c r="J73" s="13">
        <v>6.1940000000000002E-2</v>
      </c>
      <c r="K73" s="12">
        <v>2510</v>
      </c>
      <c r="L73" s="14">
        <v>205944.95910000001</v>
      </c>
      <c r="M73" s="34">
        <v>460534782</v>
      </c>
      <c r="N73" s="13">
        <v>0.35766999999999999</v>
      </c>
      <c r="O73" s="13">
        <v>5.6730000000000003E-2</v>
      </c>
      <c r="P73" s="13">
        <v>2.9742999999999999E-2</v>
      </c>
      <c r="Q73" s="12">
        <v>217406</v>
      </c>
      <c r="R73" s="13">
        <v>5.2659999999999998E-3</v>
      </c>
      <c r="S73" s="12">
        <v>440183</v>
      </c>
      <c r="T73" s="13">
        <v>4.8079999999999998E-3</v>
      </c>
      <c r="U73" s="14">
        <v>84477</v>
      </c>
      <c r="V73" s="13">
        <v>2.0392E-2</v>
      </c>
    </row>
    <row r="74" spans="1:22" ht="15" customHeight="1" x14ac:dyDescent="0.25">
      <c r="A74" s="7" t="s">
        <v>294</v>
      </c>
      <c r="B74" s="33">
        <v>8969153105</v>
      </c>
      <c r="C74" s="9">
        <v>4.9140000000000003E-2</v>
      </c>
      <c r="D74" s="9">
        <v>3.8830000000000003E-2</v>
      </c>
      <c r="E74" s="10">
        <v>1534.6925000000001</v>
      </c>
      <c r="F74" s="9">
        <v>2.0250000000000001E-2</v>
      </c>
      <c r="G74" s="8">
        <v>56582</v>
      </c>
      <c r="H74" s="8">
        <v>1424</v>
      </c>
      <c r="I74" s="8">
        <v>1183</v>
      </c>
      <c r="J74" s="9">
        <v>2.0910000000000002E-2</v>
      </c>
      <c r="K74" s="8">
        <v>1651</v>
      </c>
      <c r="L74" s="10">
        <v>155269.6807</v>
      </c>
      <c r="M74" s="33">
        <v>178535049</v>
      </c>
      <c r="N74" s="9">
        <v>0.4355</v>
      </c>
      <c r="O74" s="9">
        <v>6.4269999999999994E-2</v>
      </c>
      <c r="P74" s="9">
        <v>4.0365999999999999E-2</v>
      </c>
      <c r="Q74" s="8">
        <v>605792</v>
      </c>
      <c r="R74" s="9">
        <v>1.7979999999999999E-3</v>
      </c>
      <c r="S74" s="8">
        <v>1189114</v>
      </c>
      <c r="T74" s="9">
        <v>4.9069999999999999E-3</v>
      </c>
      <c r="U74" s="10">
        <v>85223</v>
      </c>
      <c r="V74" s="9">
        <v>2.2057E-2</v>
      </c>
    </row>
    <row r="75" spans="1:22" ht="15" customHeight="1" x14ac:dyDescent="0.25">
      <c r="A75" s="11" t="s">
        <v>295</v>
      </c>
      <c r="B75" s="34">
        <v>8729019821</v>
      </c>
      <c r="C75" s="13">
        <v>4.8180000000000001E-2</v>
      </c>
      <c r="D75" s="13">
        <v>4.4650000000000002E-2</v>
      </c>
      <c r="E75" s="14">
        <v>1577.56</v>
      </c>
      <c r="F75" s="13">
        <v>3.024E-2</v>
      </c>
      <c r="G75" s="12">
        <v>60292</v>
      </c>
      <c r="H75" s="12">
        <v>307</v>
      </c>
      <c r="I75" s="12">
        <v>682</v>
      </c>
      <c r="J75" s="13">
        <v>1.1310000000000001E-2</v>
      </c>
      <c r="K75" s="12">
        <v>522</v>
      </c>
      <c r="L75" s="14">
        <v>143159.70449999999</v>
      </c>
      <c r="M75" s="34">
        <v>72622362</v>
      </c>
      <c r="N75" s="13">
        <v>0.85816000000000003</v>
      </c>
      <c r="O75" s="13">
        <v>8.2500000000000004E-2</v>
      </c>
      <c r="P75" s="13">
        <v>3.9373999999999999E-2</v>
      </c>
      <c r="Q75" s="12">
        <v>519042</v>
      </c>
      <c r="R75" s="13">
        <v>-2.7590000000000002E-3</v>
      </c>
      <c r="S75" s="12">
        <v>1054407</v>
      </c>
      <c r="T75" s="13">
        <v>-1.8010000000000001E-3</v>
      </c>
      <c r="U75" s="14">
        <v>80394</v>
      </c>
      <c r="V75" s="13">
        <v>2.8316999999999998E-2</v>
      </c>
    </row>
    <row r="76" spans="1:22" ht="15" customHeight="1" x14ac:dyDescent="0.25">
      <c r="A76" s="7" t="s">
        <v>296</v>
      </c>
      <c r="B76" s="33">
        <v>8682035501</v>
      </c>
      <c r="C76" s="9">
        <v>0.06</v>
      </c>
      <c r="D76" s="9">
        <v>3.8219999999999997E-2</v>
      </c>
      <c r="E76" s="10">
        <v>1802.4373000000001</v>
      </c>
      <c r="F76" s="9">
        <v>2.1839999999999998E-2</v>
      </c>
      <c r="G76" s="8">
        <v>39889</v>
      </c>
      <c r="H76" s="8">
        <v>1408</v>
      </c>
      <c r="I76" s="8">
        <v>1206</v>
      </c>
      <c r="J76" s="9">
        <v>3.023E-2</v>
      </c>
      <c r="K76" s="8">
        <v>1094</v>
      </c>
      <c r="L76" s="10">
        <v>211267.44130000001</v>
      </c>
      <c r="M76" s="33">
        <v>450553452</v>
      </c>
      <c r="N76" s="9">
        <v>3.8464100000000001</v>
      </c>
      <c r="O76" s="9">
        <v>6.275E-2</v>
      </c>
      <c r="P76" s="9">
        <v>4.4311000000000003E-2</v>
      </c>
      <c r="Q76" s="8">
        <v>406011</v>
      </c>
      <c r="R76" s="9">
        <v>6.1630000000000001E-3</v>
      </c>
      <c r="S76" s="8">
        <v>887096</v>
      </c>
      <c r="T76" s="9">
        <v>-4.9799999999999996E-4</v>
      </c>
      <c r="U76" s="10">
        <v>88461</v>
      </c>
      <c r="V76" s="9">
        <v>2.8740999999999999E-2</v>
      </c>
    </row>
    <row r="77" spans="1:22" ht="15" customHeight="1" x14ac:dyDescent="0.25">
      <c r="A77" s="11" t="s">
        <v>297</v>
      </c>
      <c r="B77" s="34">
        <v>8538706753</v>
      </c>
      <c r="C77" s="13">
        <v>0.13636000000000001</v>
      </c>
      <c r="D77" s="13">
        <v>0.10878</v>
      </c>
      <c r="E77" s="14">
        <v>1250.2407000000001</v>
      </c>
      <c r="F77" s="13">
        <v>-1.644E-2</v>
      </c>
      <c r="G77" s="12">
        <v>50850</v>
      </c>
      <c r="H77" s="12">
        <v>1566</v>
      </c>
      <c r="I77" s="12">
        <v>1729</v>
      </c>
      <c r="J77" s="13">
        <v>3.4000000000000002E-2</v>
      </c>
      <c r="K77" s="12">
        <v>3514</v>
      </c>
      <c r="L77" s="14">
        <v>162397.6636</v>
      </c>
      <c r="M77" s="34">
        <v>243472500</v>
      </c>
      <c r="N77" s="13">
        <v>0.67056000000000004</v>
      </c>
      <c r="O77" s="13">
        <v>6.2239999999999997E-2</v>
      </c>
      <c r="P77" s="13">
        <v>2.3342000000000002E-2</v>
      </c>
      <c r="Q77" s="12">
        <v>293788</v>
      </c>
      <c r="R77" s="13">
        <v>4.0559999999999997E-3</v>
      </c>
      <c r="S77" s="12">
        <v>566156</v>
      </c>
      <c r="T77" s="13">
        <v>1.9275E-2</v>
      </c>
      <c r="U77" s="14">
        <v>89560</v>
      </c>
      <c r="V77" s="13">
        <v>7.2020000000000001E-3</v>
      </c>
    </row>
    <row r="78" spans="1:22" ht="15" customHeight="1" x14ac:dyDescent="0.25">
      <c r="A78" s="7" t="s">
        <v>298</v>
      </c>
      <c r="B78" s="33">
        <v>8515989786</v>
      </c>
      <c r="C78" s="9">
        <v>9.4229999999999994E-2</v>
      </c>
      <c r="D78" s="9">
        <v>8.1879999999999994E-2</v>
      </c>
      <c r="E78" s="10">
        <v>1639.8643999999999</v>
      </c>
      <c r="F78" s="9">
        <v>3.031E-2</v>
      </c>
      <c r="G78" s="8">
        <v>38300</v>
      </c>
      <c r="H78" s="8">
        <v>956</v>
      </c>
      <c r="I78" s="8">
        <v>2139</v>
      </c>
      <c r="J78" s="9">
        <v>5.5849999999999997E-2</v>
      </c>
      <c r="K78" s="8">
        <v>2952</v>
      </c>
      <c r="L78" s="10">
        <v>210588.5355</v>
      </c>
      <c r="M78" s="33">
        <v>248855000</v>
      </c>
      <c r="N78" s="9">
        <v>-0.20491999999999999</v>
      </c>
      <c r="O78" s="9">
        <v>6.0389999999999999E-2</v>
      </c>
      <c r="P78" s="9">
        <v>3.5999000000000003E-2</v>
      </c>
      <c r="Q78" s="8">
        <v>199675</v>
      </c>
      <c r="R78" s="9">
        <v>1.3424E-2</v>
      </c>
      <c r="S78" s="8">
        <v>501185</v>
      </c>
      <c r="T78" s="9">
        <v>1.8846000000000002E-2</v>
      </c>
      <c r="U78" s="10">
        <v>81971</v>
      </c>
      <c r="V78" s="9">
        <v>2.1080999999999999E-2</v>
      </c>
    </row>
    <row r="79" spans="1:22" ht="15" customHeight="1" x14ac:dyDescent="0.25">
      <c r="A79" s="11" t="s">
        <v>299</v>
      </c>
      <c r="B79" s="34">
        <v>8425584979</v>
      </c>
      <c r="C79" s="13">
        <v>7.9960000000000003E-2</v>
      </c>
      <c r="D79" s="13">
        <v>6.8580000000000002E-2</v>
      </c>
      <c r="E79" s="14">
        <v>1311.0554</v>
      </c>
      <c r="F79" s="13">
        <v>5.9699999999999996E-3</v>
      </c>
      <c r="G79" s="12">
        <v>56837</v>
      </c>
      <c r="H79" s="12">
        <v>1156</v>
      </c>
      <c r="I79" s="12">
        <v>1039</v>
      </c>
      <c r="J79" s="13">
        <v>1.8280000000000001E-2</v>
      </c>
      <c r="K79" s="12">
        <v>582</v>
      </c>
      <c r="L79" s="14">
        <v>145579.94639999999</v>
      </c>
      <c r="M79" s="34">
        <v>18600517</v>
      </c>
      <c r="N79" s="13">
        <v>-0.58326999999999996</v>
      </c>
      <c r="O79" s="13">
        <v>6.5610000000000002E-2</v>
      </c>
      <c r="P79" s="13">
        <v>4.3017E-2</v>
      </c>
      <c r="Q79" s="12">
        <v>419059</v>
      </c>
      <c r="R79" s="13">
        <v>-4.8679999999999999E-3</v>
      </c>
      <c r="S79" s="12">
        <v>926029</v>
      </c>
      <c r="T79" s="13">
        <v>6.4800000000000003E-4</v>
      </c>
      <c r="U79" s="14">
        <v>80236</v>
      </c>
      <c r="V79" s="13">
        <v>1.7766000000000001E-2</v>
      </c>
    </row>
    <row r="80" spans="1:22" ht="15" customHeight="1" x14ac:dyDescent="0.25">
      <c r="A80" s="7" t="s">
        <v>300</v>
      </c>
      <c r="B80" s="33">
        <v>8415634753</v>
      </c>
      <c r="C80" s="9">
        <v>0.11289</v>
      </c>
      <c r="D80" s="9">
        <v>0.10623</v>
      </c>
      <c r="E80" s="10">
        <v>1281.4517000000001</v>
      </c>
      <c r="F80" s="9">
        <v>1.082E-2</v>
      </c>
      <c r="G80" s="8">
        <v>68072</v>
      </c>
      <c r="H80" s="8">
        <v>1326</v>
      </c>
      <c r="I80" s="8">
        <v>659</v>
      </c>
      <c r="J80" s="9">
        <v>9.6799999999999994E-3</v>
      </c>
      <c r="K80" s="8">
        <v>2168</v>
      </c>
      <c r="L80" s="10">
        <v>122453.7614</v>
      </c>
      <c r="M80" s="33">
        <v>383581188</v>
      </c>
      <c r="N80" s="9">
        <v>-8.5769999999999999E-2</v>
      </c>
      <c r="O80" s="9">
        <v>7.1650000000000005E-2</v>
      </c>
      <c r="P80" s="9">
        <v>2.6248E-2</v>
      </c>
      <c r="Q80" s="8">
        <v>570803</v>
      </c>
      <c r="R80" s="9">
        <v>6.7340000000000004E-3</v>
      </c>
      <c r="S80" s="8">
        <v>1198949</v>
      </c>
      <c r="T80" s="9">
        <v>9.9400000000000009E-4</v>
      </c>
      <c r="U80" s="10">
        <v>77427</v>
      </c>
      <c r="V80" s="9">
        <v>1.1886000000000001E-2</v>
      </c>
    </row>
    <row r="81" spans="1:22" ht="15" customHeight="1" x14ac:dyDescent="0.25">
      <c r="A81" s="11" t="s">
        <v>301</v>
      </c>
      <c r="B81" s="34">
        <v>8237452885</v>
      </c>
      <c r="C81" s="13">
        <v>5.6809999999999999E-2</v>
      </c>
      <c r="D81" s="13">
        <v>4.8919999999999998E-2</v>
      </c>
      <c r="E81" s="14">
        <v>2274.1493</v>
      </c>
      <c r="F81" s="13">
        <v>9.75E-3</v>
      </c>
      <c r="G81" s="12">
        <v>25325</v>
      </c>
      <c r="H81" s="12">
        <v>335</v>
      </c>
      <c r="I81" s="12">
        <v>543</v>
      </c>
      <c r="J81" s="13">
        <v>2.1440000000000001E-2</v>
      </c>
      <c r="K81" s="12">
        <v>446</v>
      </c>
      <c r="L81" s="14">
        <v>318441.81559999997</v>
      </c>
      <c r="M81" s="34">
        <v>102176076</v>
      </c>
      <c r="N81" s="13">
        <v>0.46776000000000001</v>
      </c>
      <c r="O81" s="13">
        <v>5.45E-2</v>
      </c>
      <c r="P81" s="13">
        <v>4.2657E-2</v>
      </c>
      <c r="Q81" s="12">
        <v>206926</v>
      </c>
      <c r="R81" s="13">
        <v>1.2283000000000001E-2</v>
      </c>
      <c r="S81" s="12">
        <v>485176</v>
      </c>
      <c r="T81" s="13">
        <v>-2.6489999999999999E-3</v>
      </c>
      <c r="U81" s="14">
        <v>112541</v>
      </c>
      <c r="V81" s="13">
        <v>3.1281000000000003E-2</v>
      </c>
    </row>
    <row r="82" spans="1:22" ht="15" customHeight="1" x14ac:dyDescent="0.25">
      <c r="A82" s="7" t="s">
        <v>302</v>
      </c>
      <c r="B82" s="33">
        <v>8234762195</v>
      </c>
      <c r="C82" s="9">
        <v>9.9760000000000001E-2</v>
      </c>
      <c r="D82" s="9">
        <v>6.9379999999999997E-2</v>
      </c>
      <c r="E82" s="10">
        <v>1526.6605999999999</v>
      </c>
      <c r="F82" s="9">
        <v>1.052E-2</v>
      </c>
      <c r="G82" s="8">
        <v>28364</v>
      </c>
      <c r="H82" s="8">
        <v>1217</v>
      </c>
      <c r="I82" s="8">
        <v>1199</v>
      </c>
      <c r="J82" s="9">
        <v>4.2270000000000002E-2</v>
      </c>
      <c r="K82" s="8">
        <v>1135</v>
      </c>
      <c r="L82" s="10">
        <v>278549.61249999999</v>
      </c>
      <c r="M82" s="33">
        <v>6220000</v>
      </c>
      <c r="N82" s="9">
        <v>-0.84877000000000002</v>
      </c>
      <c r="O82" s="9">
        <v>5.4960000000000002E-2</v>
      </c>
      <c r="P82" s="9">
        <v>3.5449000000000001E-2</v>
      </c>
      <c r="Q82" s="8">
        <v>271120</v>
      </c>
      <c r="R82" s="9">
        <v>-7.3629999999999998E-3</v>
      </c>
      <c r="S82" s="8">
        <v>677866</v>
      </c>
      <c r="T82" s="9">
        <v>7.9170000000000004E-3</v>
      </c>
      <c r="U82" s="10">
        <v>102061</v>
      </c>
      <c r="V82" s="9">
        <v>1.3527000000000001E-2</v>
      </c>
    </row>
    <row r="83" spans="1:22" ht="15" customHeight="1" x14ac:dyDescent="0.25">
      <c r="A83" s="11" t="s">
        <v>303</v>
      </c>
      <c r="B83" s="34">
        <v>8210391815</v>
      </c>
      <c r="C83" s="13">
        <v>7.3370000000000005E-2</v>
      </c>
      <c r="D83" s="13">
        <v>5.9540000000000003E-2</v>
      </c>
      <c r="E83" s="14">
        <v>1398.3936000000001</v>
      </c>
      <c r="F83" s="13">
        <v>1.2630000000000001E-2</v>
      </c>
      <c r="G83" s="12">
        <v>44963</v>
      </c>
      <c r="H83" s="12">
        <v>942</v>
      </c>
      <c r="I83" s="12">
        <v>893</v>
      </c>
      <c r="J83" s="13">
        <v>1.9859999999999999E-2</v>
      </c>
      <c r="K83" s="12">
        <v>934</v>
      </c>
      <c r="L83" s="14">
        <v>179047.27439999999</v>
      </c>
      <c r="M83" s="34">
        <v>82723161</v>
      </c>
      <c r="N83" s="13">
        <v>-0.39928999999999998</v>
      </c>
      <c r="O83" s="13">
        <v>6.3089999999999993E-2</v>
      </c>
      <c r="P83" s="13">
        <v>4.3747000000000001E-2</v>
      </c>
      <c r="Q83" s="12">
        <v>267467</v>
      </c>
      <c r="R83" s="13">
        <v>2.2620000000000001E-3</v>
      </c>
      <c r="S83" s="12">
        <v>609890</v>
      </c>
      <c r="T83" s="13">
        <v>3.3010000000000001E-3</v>
      </c>
      <c r="U83" s="14">
        <v>88288</v>
      </c>
      <c r="V83" s="13">
        <v>2.0583000000000001E-2</v>
      </c>
    </row>
    <row r="84" spans="1:22" ht="15" customHeight="1" x14ac:dyDescent="0.25">
      <c r="A84" s="7" t="s">
        <v>304</v>
      </c>
      <c r="B84" s="33">
        <v>8093024151</v>
      </c>
      <c r="C84" s="9">
        <v>6.59E-2</v>
      </c>
      <c r="D84" s="9">
        <v>4.3929999999999997E-2</v>
      </c>
      <c r="E84" s="10">
        <v>2093.4277000000002</v>
      </c>
      <c r="F84" s="9">
        <v>1.57E-3</v>
      </c>
      <c r="G84" s="8">
        <v>32661</v>
      </c>
      <c r="H84" s="8">
        <v>1626</v>
      </c>
      <c r="I84" s="8">
        <v>820</v>
      </c>
      <c r="J84" s="9">
        <v>2.511E-2</v>
      </c>
      <c r="K84" s="8">
        <v>1007</v>
      </c>
      <c r="L84" s="10">
        <v>241719.90539999999</v>
      </c>
      <c r="M84" s="33">
        <v>379380573</v>
      </c>
      <c r="N84" s="9">
        <v>-0.10866000000000001</v>
      </c>
      <c r="O84" s="9">
        <v>6.3979999999999995E-2</v>
      </c>
      <c r="P84" s="9">
        <v>4.7673E-2</v>
      </c>
      <c r="Q84" s="8">
        <v>366506</v>
      </c>
      <c r="R84" s="9">
        <v>8.7829999999999991E-3</v>
      </c>
      <c r="S84" s="8">
        <v>890759</v>
      </c>
      <c r="T84" s="9">
        <v>2.7420000000000001E-3</v>
      </c>
      <c r="U84" s="10">
        <v>100805</v>
      </c>
      <c r="V84" s="9">
        <v>2.5838E-2</v>
      </c>
    </row>
    <row r="85" spans="1:22" ht="15" customHeight="1" x14ac:dyDescent="0.25">
      <c r="A85" s="11" t="s">
        <v>305</v>
      </c>
      <c r="B85" s="34">
        <v>7957922995</v>
      </c>
      <c r="C85" s="13">
        <v>0.11033999999999999</v>
      </c>
      <c r="D85" s="13">
        <v>7.6789999999999997E-2</v>
      </c>
      <c r="E85" s="14">
        <v>1239.7375</v>
      </c>
      <c r="F85" s="13">
        <v>-3.64E-3</v>
      </c>
      <c r="G85" s="12">
        <v>49061</v>
      </c>
      <c r="H85" s="12">
        <v>2472</v>
      </c>
      <c r="I85" s="12">
        <v>3427</v>
      </c>
      <c r="J85" s="13">
        <v>6.9849999999999995E-2</v>
      </c>
      <c r="K85" s="12">
        <v>1716</v>
      </c>
      <c r="L85" s="14">
        <v>151614.1403</v>
      </c>
      <c r="M85" s="34">
        <v>445108941</v>
      </c>
      <c r="N85" s="13">
        <v>0.79507000000000005</v>
      </c>
      <c r="O85" s="13">
        <v>6.3170000000000004E-2</v>
      </c>
      <c r="P85" s="13">
        <v>3.3292000000000002E-2</v>
      </c>
      <c r="Q85" s="12">
        <v>307926</v>
      </c>
      <c r="R85" s="13">
        <v>1.6386000000000001E-2</v>
      </c>
      <c r="S85" s="12">
        <v>628652</v>
      </c>
      <c r="T85" s="13">
        <v>1.2054E-2</v>
      </c>
      <c r="U85" s="14">
        <v>83718</v>
      </c>
      <c r="V85" s="13">
        <v>6.4910000000000002E-3</v>
      </c>
    </row>
    <row r="86" spans="1:22" ht="15" customHeight="1" x14ac:dyDescent="0.25">
      <c r="A86" s="7" t="s">
        <v>306</v>
      </c>
      <c r="B86" s="33">
        <v>7807706293</v>
      </c>
      <c r="C86" s="9">
        <v>6.3700000000000007E-2</v>
      </c>
      <c r="D86" s="9">
        <v>5.4170000000000003E-2</v>
      </c>
      <c r="E86" s="10">
        <v>1917.1161999999999</v>
      </c>
      <c r="F86" s="9">
        <v>3.13E-3</v>
      </c>
      <c r="G86" s="8">
        <v>41957</v>
      </c>
      <c r="H86" s="8">
        <v>833</v>
      </c>
      <c r="I86" s="8">
        <v>835</v>
      </c>
      <c r="J86" s="9">
        <v>1.9900000000000001E-2</v>
      </c>
      <c r="K86" s="8">
        <v>692</v>
      </c>
      <c r="L86" s="10">
        <v>182457.14840000001</v>
      </c>
      <c r="M86" s="33">
        <v>168660171</v>
      </c>
      <c r="N86" s="9">
        <v>-0.48187000000000002</v>
      </c>
      <c r="O86" s="9">
        <v>7.1190000000000003E-2</v>
      </c>
      <c r="P86" s="9">
        <v>4.7544000000000003E-2</v>
      </c>
      <c r="Q86" s="8">
        <v>289638</v>
      </c>
      <c r="R86" s="9">
        <v>2E-3</v>
      </c>
      <c r="S86" s="8">
        <v>576621</v>
      </c>
      <c r="T86" s="9">
        <v>-3.7169999999999998E-3</v>
      </c>
      <c r="U86" s="10">
        <v>93359</v>
      </c>
      <c r="V86" s="9">
        <v>2.1125000000000001E-2</v>
      </c>
    </row>
    <row r="87" spans="1:22" ht="15" customHeight="1" x14ac:dyDescent="0.25">
      <c r="A87" s="11" t="s">
        <v>307</v>
      </c>
      <c r="B87" s="34">
        <v>7736307119</v>
      </c>
      <c r="C87" s="13">
        <v>8.4229999999999999E-2</v>
      </c>
      <c r="D87" s="13">
        <v>6.5720000000000001E-2</v>
      </c>
      <c r="E87" s="14">
        <v>1185.0753</v>
      </c>
      <c r="F87" s="13">
        <v>8.7299999999999999E-3</v>
      </c>
      <c r="G87" s="12">
        <v>65871</v>
      </c>
      <c r="H87" s="12">
        <v>2021</v>
      </c>
      <c r="I87" s="12">
        <v>1041</v>
      </c>
      <c r="J87" s="13">
        <v>1.5800000000000002E-2</v>
      </c>
      <c r="K87" s="12">
        <v>2443</v>
      </c>
      <c r="L87" s="14">
        <v>115619.1284</v>
      </c>
      <c r="M87" s="34">
        <v>294428830</v>
      </c>
      <c r="N87" s="13">
        <v>-0.26063999999999998</v>
      </c>
      <c r="O87" s="13">
        <v>8.1460000000000005E-2</v>
      </c>
      <c r="P87" s="13">
        <v>3.3210999999999997E-2</v>
      </c>
      <c r="Q87" s="12">
        <v>411124</v>
      </c>
      <c r="R87" s="13">
        <v>-1.583E-3</v>
      </c>
      <c r="S87" s="12">
        <v>765200</v>
      </c>
      <c r="T87" s="13">
        <v>9.3659999999999993E-3</v>
      </c>
      <c r="U87" s="14">
        <v>87847</v>
      </c>
      <c r="V87" s="13">
        <v>1.102E-2</v>
      </c>
    </row>
    <row r="88" spans="1:22" ht="15" customHeight="1" x14ac:dyDescent="0.25">
      <c r="A88" s="7" t="s">
        <v>308</v>
      </c>
      <c r="B88" s="33">
        <v>7701677265</v>
      </c>
      <c r="C88" s="9">
        <v>0.10174</v>
      </c>
      <c r="D88" s="9">
        <v>7.4340000000000003E-2</v>
      </c>
      <c r="E88" s="10">
        <v>2003.1178</v>
      </c>
      <c r="F88" s="9">
        <v>5.7800000000000004E-3</v>
      </c>
      <c r="G88" s="8">
        <v>23014</v>
      </c>
      <c r="H88" s="8">
        <v>1034</v>
      </c>
      <c r="I88" s="8">
        <v>1387</v>
      </c>
      <c r="J88" s="9">
        <v>6.0269999999999997E-2</v>
      </c>
      <c r="K88" s="8">
        <v>849</v>
      </c>
      <c r="L88" s="10">
        <v>315629.57520000002</v>
      </c>
      <c r="M88" s="33">
        <v>196098659</v>
      </c>
      <c r="N88" s="9">
        <v>-0.57052000000000003</v>
      </c>
      <c r="O88" s="9">
        <v>5.4140000000000001E-2</v>
      </c>
      <c r="P88" s="9">
        <v>3.7575999999999998E-2</v>
      </c>
      <c r="Q88" s="8">
        <v>203496</v>
      </c>
      <c r="R88" s="9">
        <v>-2.1389999999999998E-3</v>
      </c>
      <c r="S88" s="8">
        <v>328471</v>
      </c>
      <c r="T88" s="9">
        <v>-7.0500000000000001E-4</v>
      </c>
      <c r="U88" s="10">
        <v>107795</v>
      </c>
      <c r="V88" s="9">
        <v>2.5125999999999999E-2</v>
      </c>
    </row>
    <row r="89" spans="1:22" ht="15" customHeight="1" x14ac:dyDescent="0.25">
      <c r="A89" s="11" t="s">
        <v>309</v>
      </c>
      <c r="B89" s="34">
        <v>7657932734</v>
      </c>
      <c r="C89" s="13">
        <v>4.5409999999999999E-2</v>
      </c>
      <c r="D89" s="13">
        <v>3.4099999999999998E-2</v>
      </c>
      <c r="E89" s="14">
        <v>2603.4692</v>
      </c>
      <c r="F89" s="13">
        <v>1.171E-2</v>
      </c>
      <c r="G89" s="12">
        <v>21953</v>
      </c>
      <c r="H89" s="12">
        <v>387</v>
      </c>
      <c r="I89" s="12">
        <v>499</v>
      </c>
      <c r="J89" s="13">
        <v>2.273E-2</v>
      </c>
      <c r="K89" s="12">
        <v>143</v>
      </c>
      <c r="L89" s="14">
        <v>341277.80800000002</v>
      </c>
      <c r="M89" s="34">
        <v>138122500</v>
      </c>
      <c r="N89" s="13">
        <v>-0.43964999999999999</v>
      </c>
      <c r="O89" s="13">
        <v>5.0090000000000003E-2</v>
      </c>
      <c r="P89" s="13">
        <v>4.5537000000000001E-2</v>
      </c>
      <c r="Q89" s="12">
        <v>189761</v>
      </c>
      <c r="R89" s="13">
        <v>1.1096999999999999E-2</v>
      </c>
      <c r="S89" s="12">
        <v>440182</v>
      </c>
      <c r="T89" s="13">
        <v>-4.6519999999999999E-3</v>
      </c>
      <c r="U89" s="14">
        <v>100950</v>
      </c>
      <c r="V89" s="13">
        <v>3.1842000000000002E-2</v>
      </c>
    </row>
    <row r="90" spans="1:22" ht="15" customHeight="1" x14ac:dyDescent="0.25">
      <c r="A90" s="7" t="s">
        <v>310</v>
      </c>
      <c r="B90" s="33">
        <v>7497878190</v>
      </c>
      <c r="C90" s="9">
        <v>9.425E-2</v>
      </c>
      <c r="D90" s="9">
        <v>7.6689999999999994E-2</v>
      </c>
      <c r="E90" s="10">
        <v>1280.3906999999999</v>
      </c>
      <c r="F90" s="9">
        <v>8.1899999999999994E-3</v>
      </c>
      <c r="G90" s="8">
        <v>52838</v>
      </c>
      <c r="H90" s="8">
        <v>1763</v>
      </c>
      <c r="I90" s="8">
        <v>1648</v>
      </c>
      <c r="J90" s="9">
        <v>3.1189999999999999E-2</v>
      </c>
      <c r="K90" s="8">
        <v>1160</v>
      </c>
      <c r="L90" s="10">
        <v>137611.0962</v>
      </c>
      <c r="M90" s="33">
        <v>278272071</v>
      </c>
      <c r="N90" s="9">
        <v>0.18282999999999999</v>
      </c>
      <c r="O90" s="9">
        <v>6.182E-2</v>
      </c>
      <c r="P90" s="9">
        <v>4.1579999999999999E-2</v>
      </c>
      <c r="Q90" s="8">
        <v>373400</v>
      </c>
      <c r="R90" s="9">
        <v>1.1839999999999999E-3</v>
      </c>
      <c r="S90" s="8">
        <v>809479</v>
      </c>
      <c r="T90" s="9">
        <v>4.7869999999999996E-3</v>
      </c>
      <c r="U90" s="10">
        <v>69264</v>
      </c>
      <c r="V90" s="9">
        <v>2.1728000000000001E-2</v>
      </c>
    </row>
    <row r="91" spans="1:22" ht="15" customHeight="1" x14ac:dyDescent="0.25">
      <c r="A91" s="11" t="s">
        <v>311</v>
      </c>
      <c r="B91" s="34">
        <v>7423238979</v>
      </c>
      <c r="C91" s="13">
        <v>3.8300000000000001E-2</v>
      </c>
      <c r="D91" s="13">
        <v>3.8300000000000001E-2</v>
      </c>
      <c r="E91" s="14">
        <v>3025.7093</v>
      </c>
      <c r="F91" s="13">
        <v>4.9840000000000002E-2</v>
      </c>
      <c r="G91" s="12">
        <v>16006</v>
      </c>
      <c r="H91" s="12">
        <v>0</v>
      </c>
      <c r="I91" s="12">
        <v>330</v>
      </c>
      <c r="J91" s="13">
        <v>2.0619999999999999E-2</v>
      </c>
      <c r="K91" s="12">
        <v>9</v>
      </c>
      <c r="L91" s="14">
        <v>454632.4705</v>
      </c>
      <c r="M91" s="34">
        <v>282264322</v>
      </c>
      <c r="N91" s="13">
        <v>0.18897</v>
      </c>
      <c r="O91" s="13">
        <v>4.6870000000000002E-2</v>
      </c>
      <c r="P91" s="13">
        <v>4.1005E-2</v>
      </c>
      <c r="Q91" s="12">
        <v>112049</v>
      </c>
      <c r="R91" s="13">
        <v>4.6179999999999997E-3</v>
      </c>
      <c r="S91" s="12">
        <v>253727</v>
      </c>
      <c r="T91" s="13">
        <v>-7.0200000000000004E-4</v>
      </c>
      <c r="U91" s="14">
        <v>155233</v>
      </c>
      <c r="V91" s="13">
        <v>3.5125000000000003E-2</v>
      </c>
    </row>
    <row r="92" spans="1:22" ht="15" customHeight="1" x14ac:dyDescent="0.25">
      <c r="A92" s="7" t="s">
        <v>312</v>
      </c>
      <c r="B92" s="33">
        <v>7422140492</v>
      </c>
      <c r="C92" s="9">
        <v>0.13117000000000001</v>
      </c>
      <c r="D92" s="9">
        <v>8.3169999999999994E-2</v>
      </c>
      <c r="E92" s="10">
        <v>1595.3317999999999</v>
      </c>
      <c r="F92" s="9">
        <v>-1.438E-2</v>
      </c>
      <c r="G92" s="8">
        <v>37306</v>
      </c>
      <c r="H92" s="8">
        <v>3496</v>
      </c>
      <c r="I92" s="8">
        <v>796</v>
      </c>
      <c r="J92" s="9">
        <v>2.1340000000000001E-2</v>
      </c>
      <c r="K92" s="8">
        <v>2597</v>
      </c>
      <c r="L92" s="10">
        <v>194796.6115</v>
      </c>
      <c r="M92" s="33">
        <v>176139888</v>
      </c>
      <c r="N92" s="9">
        <v>-0.10549</v>
      </c>
      <c r="O92" s="9">
        <v>6.2880000000000005E-2</v>
      </c>
      <c r="P92" s="9">
        <v>5.5023000000000002E-2</v>
      </c>
      <c r="Q92" s="8">
        <v>283413</v>
      </c>
      <c r="R92" s="9">
        <v>8.1580000000000003E-3</v>
      </c>
      <c r="S92" s="8">
        <v>886184</v>
      </c>
      <c r="T92" s="9">
        <v>1.4912999999999999E-2</v>
      </c>
      <c r="U92" s="10">
        <v>69748</v>
      </c>
      <c r="V92" s="9">
        <v>2.3306E-2</v>
      </c>
    </row>
    <row r="93" spans="1:22" ht="15" customHeight="1" x14ac:dyDescent="0.25">
      <c r="A93" s="11" t="s">
        <v>313</v>
      </c>
      <c r="B93" s="34">
        <v>7113790423</v>
      </c>
      <c r="C93" s="13">
        <v>0.10101</v>
      </c>
      <c r="D93" s="13">
        <v>9.8390000000000005E-2</v>
      </c>
      <c r="E93" s="14">
        <v>1286.7389000000001</v>
      </c>
      <c r="F93" s="13">
        <v>7.2999999999999996E-4</v>
      </c>
      <c r="G93" s="12">
        <v>64207</v>
      </c>
      <c r="H93" s="12">
        <v>446</v>
      </c>
      <c r="I93" s="12">
        <v>486</v>
      </c>
      <c r="J93" s="13">
        <v>7.5700000000000003E-3</v>
      </c>
      <c r="K93" s="12">
        <v>521</v>
      </c>
      <c r="L93" s="14">
        <v>109962.2899</v>
      </c>
      <c r="M93" s="34">
        <v>114963010</v>
      </c>
      <c r="N93" s="13">
        <v>-0.53985000000000005</v>
      </c>
      <c r="O93" s="13">
        <v>8.1140000000000004E-2</v>
      </c>
      <c r="P93" s="13">
        <v>4.3402999999999997E-2</v>
      </c>
      <c r="Q93" s="12">
        <v>471737</v>
      </c>
      <c r="R93" s="13">
        <v>-2.2569999999999999E-3</v>
      </c>
      <c r="S93" s="12">
        <v>968827</v>
      </c>
      <c r="T93" s="13">
        <v>-2.5010000000000002E-3</v>
      </c>
      <c r="U93" s="14">
        <v>64208</v>
      </c>
      <c r="V93" s="13">
        <v>1.0099E-2</v>
      </c>
    </row>
    <row r="94" spans="1:22" ht="15" customHeight="1" x14ac:dyDescent="0.25">
      <c r="A94" s="7" t="s">
        <v>314</v>
      </c>
      <c r="B94" s="33">
        <v>6741183087</v>
      </c>
      <c r="C94" s="9">
        <v>6.0760000000000002E-2</v>
      </c>
      <c r="D94" s="9">
        <v>5.5899999999999998E-2</v>
      </c>
      <c r="E94" s="10">
        <v>1414.0679</v>
      </c>
      <c r="F94" s="9">
        <v>2.3599999999999999E-2</v>
      </c>
      <c r="G94" s="8">
        <v>49959</v>
      </c>
      <c r="H94" s="8">
        <v>739</v>
      </c>
      <c r="I94" s="8">
        <v>1247</v>
      </c>
      <c r="J94" s="9">
        <v>2.496E-2</v>
      </c>
      <c r="K94" s="8">
        <v>854</v>
      </c>
      <c r="L94" s="10">
        <v>131648.3046</v>
      </c>
      <c r="M94" s="33">
        <v>307179869</v>
      </c>
      <c r="N94" s="9">
        <v>1.2779199999999999</v>
      </c>
      <c r="O94" s="9">
        <v>7.324E-2</v>
      </c>
      <c r="P94" s="9">
        <v>4.1556999999999997E-2</v>
      </c>
      <c r="Q94" s="8">
        <v>561580</v>
      </c>
      <c r="R94" s="9">
        <v>2.8649999999999999E-3</v>
      </c>
      <c r="S94" s="8">
        <v>1151951</v>
      </c>
      <c r="T94" s="9">
        <v>-3.5200000000000001E-3</v>
      </c>
      <c r="U94" s="10">
        <v>76036</v>
      </c>
      <c r="V94" s="9">
        <v>3.1920999999999998E-2</v>
      </c>
    </row>
    <row r="95" spans="1:22" ht="15" customHeight="1" x14ac:dyDescent="0.25">
      <c r="A95" s="11" t="s">
        <v>315</v>
      </c>
      <c r="B95" s="34">
        <v>6686208446</v>
      </c>
      <c r="C95" s="13">
        <v>0.12304</v>
      </c>
      <c r="D95" s="13">
        <v>8.2879999999999995E-2</v>
      </c>
      <c r="E95" s="14">
        <v>1639.5106000000001</v>
      </c>
      <c r="F95" s="13">
        <v>-1.355E-2</v>
      </c>
      <c r="G95" s="12">
        <v>33284</v>
      </c>
      <c r="H95" s="12">
        <v>2122</v>
      </c>
      <c r="I95" s="12">
        <v>1238</v>
      </c>
      <c r="J95" s="13">
        <v>3.7199999999999997E-2</v>
      </c>
      <c r="K95" s="12">
        <v>1732</v>
      </c>
      <c r="L95" s="14">
        <v>193679.63750000001</v>
      </c>
      <c r="M95" s="34">
        <v>69016750</v>
      </c>
      <c r="N95" s="13">
        <v>-0.70404</v>
      </c>
      <c r="O95" s="13">
        <v>5.7729999999999997E-2</v>
      </c>
      <c r="P95" s="13">
        <v>4.7500000000000001E-2</v>
      </c>
      <c r="Q95" s="12">
        <v>260088</v>
      </c>
      <c r="R95" s="13">
        <v>-7.3800000000000005E-4</v>
      </c>
      <c r="S95" s="12">
        <v>667430</v>
      </c>
      <c r="T95" s="13">
        <v>5.8849999999999996E-3</v>
      </c>
      <c r="U95" s="14">
        <v>82213</v>
      </c>
      <c r="V95" s="13">
        <v>2.6362E-2</v>
      </c>
    </row>
    <row r="96" spans="1:22" ht="15" customHeight="1" x14ac:dyDescent="0.25">
      <c r="A96" s="7" t="s">
        <v>316</v>
      </c>
      <c r="B96" s="33">
        <v>6543010362</v>
      </c>
      <c r="C96" s="9">
        <v>0.14723</v>
      </c>
      <c r="D96" s="9">
        <v>8.7529999999999997E-2</v>
      </c>
      <c r="E96" s="10">
        <v>1629.3001999999999</v>
      </c>
      <c r="F96" s="9">
        <v>-2.836E-2</v>
      </c>
      <c r="G96" s="8">
        <v>25503</v>
      </c>
      <c r="H96" s="8">
        <v>2343</v>
      </c>
      <c r="I96" s="8">
        <v>2556</v>
      </c>
      <c r="J96" s="9">
        <v>0.10022</v>
      </c>
      <c r="K96" s="8">
        <v>1827</v>
      </c>
      <c r="L96" s="10">
        <v>233187.58189999999</v>
      </c>
      <c r="M96" s="33">
        <v>91432750</v>
      </c>
      <c r="N96" s="9">
        <v>-0.61902000000000001</v>
      </c>
      <c r="O96" s="9">
        <v>5.7090000000000002E-2</v>
      </c>
      <c r="P96" s="9">
        <v>3.4134999999999999E-2</v>
      </c>
      <c r="Q96" s="8">
        <v>187048</v>
      </c>
      <c r="R96" s="9">
        <v>1.717E-3</v>
      </c>
      <c r="S96" s="8">
        <v>421834</v>
      </c>
      <c r="T96" s="9">
        <v>-1.5430000000000001E-3</v>
      </c>
      <c r="U96" s="10">
        <v>79996</v>
      </c>
      <c r="V96" s="9">
        <v>2.6556E-2</v>
      </c>
    </row>
    <row r="97" spans="1:22" ht="15" customHeight="1" x14ac:dyDescent="0.25">
      <c r="A97" s="11" t="s">
        <v>317</v>
      </c>
      <c r="B97" s="34">
        <v>6491714263</v>
      </c>
      <c r="C97" s="13">
        <v>0.10475</v>
      </c>
      <c r="D97" s="13">
        <v>9.9570000000000006E-2</v>
      </c>
      <c r="E97" s="14">
        <v>1095.3031000000001</v>
      </c>
      <c r="F97" s="13">
        <v>1.703E-2</v>
      </c>
      <c r="G97" s="12">
        <v>68018</v>
      </c>
      <c r="H97" s="12">
        <v>1064</v>
      </c>
      <c r="I97" s="12">
        <v>721</v>
      </c>
      <c r="J97" s="13">
        <v>1.06E-2</v>
      </c>
      <c r="K97" s="12">
        <v>1481</v>
      </c>
      <c r="L97" s="14">
        <v>94440.045100000003</v>
      </c>
      <c r="M97" s="34">
        <v>263186046</v>
      </c>
      <c r="N97" s="13">
        <v>0.109</v>
      </c>
      <c r="O97" s="13">
        <v>7.3300000000000004E-2</v>
      </c>
      <c r="P97" s="13">
        <v>3.7930999999999999E-2</v>
      </c>
      <c r="Q97" s="12">
        <v>485355</v>
      </c>
      <c r="R97" s="13">
        <v>4.0169999999999997E-3</v>
      </c>
      <c r="S97" s="12">
        <v>1072114</v>
      </c>
      <c r="T97" s="13">
        <v>3.0370000000000002E-3</v>
      </c>
      <c r="U97" s="14">
        <v>72618</v>
      </c>
      <c r="V97" s="13">
        <v>1.5117999999999999E-2</v>
      </c>
    </row>
    <row r="98" spans="1:22" ht="15" customHeight="1" x14ac:dyDescent="0.25">
      <c r="A98" s="7" t="s">
        <v>318</v>
      </c>
      <c r="B98" s="33">
        <v>6475224369</v>
      </c>
      <c r="C98" s="9">
        <v>9.8830000000000001E-2</v>
      </c>
      <c r="D98" s="9">
        <v>5.9389999999999998E-2</v>
      </c>
      <c r="E98" s="10">
        <v>1657.7561000000001</v>
      </c>
      <c r="F98" s="9">
        <v>4.5700000000000003E-3</v>
      </c>
      <c r="G98" s="8">
        <v>24624</v>
      </c>
      <c r="H98" s="8">
        <v>1461</v>
      </c>
      <c r="I98" s="8">
        <v>1133</v>
      </c>
      <c r="J98" s="9">
        <v>4.6010000000000002E-2</v>
      </c>
      <c r="K98" s="8">
        <v>1249</v>
      </c>
      <c r="L98" s="10">
        <v>251396.6832</v>
      </c>
      <c r="M98" s="33">
        <v>7275000</v>
      </c>
      <c r="N98" s="9">
        <v>0.73007999999999995</v>
      </c>
      <c r="O98" s="9">
        <v>5.885E-2</v>
      </c>
      <c r="P98" s="9">
        <v>3.6484000000000003E-2</v>
      </c>
      <c r="Q98" s="8">
        <v>323963</v>
      </c>
      <c r="R98" s="9">
        <v>1.0965000000000001E-2</v>
      </c>
      <c r="S98" s="8">
        <v>782080</v>
      </c>
      <c r="T98" s="9">
        <v>1.244E-2</v>
      </c>
      <c r="U98" s="10">
        <v>105123</v>
      </c>
      <c r="V98" s="9">
        <v>2.3741999999999999E-2</v>
      </c>
    </row>
    <row r="99" spans="1:22" ht="15" customHeight="1" x14ac:dyDescent="0.25">
      <c r="A99" s="11" t="s">
        <v>319</v>
      </c>
      <c r="B99" s="34">
        <v>6325829934</v>
      </c>
      <c r="C99" s="13">
        <v>7.1540000000000006E-2</v>
      </c>
      <c r="D99" s="13">
        <v>5.1679999999999997E-2</v>
      </c>
      <c r="E99" s="14">
        <v>1800.6772000000001</v>
      </c>
      <c r="F99" s="13">
        <v>1.1039999999999999E-2</v>
      </c>
      <c r="G99" s="12">
        <v>20345</v>
      </c>
      <c r="H99" s="12">
        <v>681</v>
      </c>
      <c r="I99" s="12">
        <v>1721</v>
      </c>
      <c r="J99" s="13">
        <v>8.4589999999999999E-2</v>
      </c>
      <c r="K99" s="12">
        <v>710</v>
      </c>
      <c r="L99" s="14">
        <v>286677.6912</v>
      </c>
      <c r="M99" s="34">
        <v>314591620</v>
      </c>
      <c r="N99" s="13">
        <v>2.1360000000000001E-2</v>
      </c>
      <c r="O99" s="13">
        <v>5.2350000000000001E-2</v>
      </c>
      <c r="P99" s="13">
        <v>3.6409999999999998E-2</v>
      </c>
      <c r="Q99" s="12">
        <v>185318</v>
      </c>
      <c r="R99" s="13">
        <v>1.2746E-2</v>
      </c>
      <c r="S99" s="12">
        <v>378549</v>
      </c>
      <c r="T99" s="13">
        <v>3.7529999999999998E-3</v>
      </c>
      <c r="U99" s="14">
        <v>96075</v>
      </c>
      <c r="V99" s="13">
        <v>2.2241E-2</v>
      </c>
    </row>
    <row r="100" spans="1:22" ht="15" customHeight="1" x14ac:dyDescent="0.25">
      <c r="A100" s="7" t="s">
        <v>320</v>
      </c>
      <c r="B100" s="33">
        <v>5949369321</v>
      </c>
      <c r="C100" s="9">
        <v>4.4729999999999999E-2</v>
      </c>
      <c r="D100" s="9">
        <v>4.1860000000000001E-2</v>
      </c>
      <c r="E100" s="10">
        <v>2138.0628999999999</v>
      </c>
      <c r="F100" s="9">
        <v>2.2169999999999999E-2</v>
      </c>
      <c r="G100" s="8">
        <v>26491</v>
      </c>
      <c r="H100" s="8">
        <v>278</v>
      </c>
      <c r="I100" s="8">
        <v>111</v>
      </c>
      <c r="J100" s="9">
        <v>4.1900000000000001E-3</v>
      </c>
      <c r="K100" s="8">
        <v>352</v>
      </c>
      <c r="L100" s="10">
        <v>223643.68549999999</v>
      </c>
      <c r="M100" s="33">
        <v>341237900</v>
      </c>
      <c r="N100" s="9">
        <v>0.42649999999999999</v>
      </c>
      <c r="O100" s="9">
        <v>6.4019999999999994E-2</v>
      </c>
      <c r="P100" s="9">
        <v>3.4797000000000002E-2</v>
      </c>
      <c r="Q100" s="8">
        <v>203102</v>
      </c>
      <c r="R100" s="9">
        <v>-7.6080000000000002E-3</v>
      </c>
      <c r="S100" s="8">
        <v>434587</v>
      </c>
      <c r="T100" s="9">
        <v>3.0209999999999998E-3</v>
      </c>
      <c r="U100" s="10">
        <v>111043</v>
      </c>
      <c r="V100" s="9">
        <v>2.5071E-2</v>
      </c>
    </row>
    <row r="101" spans="1:22" ht="15" customHeight="1" x14ac:dyDescent="0.25">
      <c r="A101" s="11" t="s">
        <v>321</v>
      </c>
      <c r="B101" s="34">
        <v>5918386997</v>
      </c>
      <c r="C101" s="13">
        <v>7.3980000000000004E-2</v>
      </c>
      <c r="D101" s="13">
        <v>5.3129999999999997E-2</v>
      </c>
      <c r="E101" s="14">
        <v>2308.2076999999999</v>
      </c>
      <c r="F101" s="13">
        <v>8.0400000000000003E-3</v>
      </c>
      <c r="G101" s="12">
        <v>23223</v>
      </c>
      <c r="H101" s="12">
        <v>342</v>
      </c>
      <c r="I101" s="12">
        <v>310</v>
      </c>
      <c r="J101" s="13">
        <v>1.3350000000000001E-2</v>
      </c>
      <c r="K101" s="12">
        <v>876</v>
      </c>
      <c r="L101" s="14">
        <v>251493.09469999999</v>
      </c>
      <c r="M101" s="34">
        <v>170011965</v>
      </c>
      <c r="N101" s="13">
        <v>9.8231699999999993</v>
      </c>
      <c r="O101" s="13">
        <v>5.9450000000000003E-2</v>
      </c>
      <c r="P101" s="13">
        <v>4.8398999999999998E-2</v>
      </c>
      <c r="Q101" s="12">
        <v>291669</v>
      </c>
      <c r="R101" s="13">
        <v>1.3879999999999999E-3</v>
      </c>
      <c r="S101" s="12">
        <v>399325</v>
      </c>
      <c r="T101" s="13">
        <v>2.5399999999999999E-4</v>
      </c>
      <c r="U101" s="14">
        <v>107065</v>
      </c>
      <c r="V101" s="13">
        <v>1.5789000000000001E-2</v>
      </c>
    </row>
    <row r="102" spans="1:22" ht="15" customHeight="1" x14ac:dyDescent="0.25">
      <c r="A102" s="7" t="s">
        <v>322</v>
      </c>
      <c r="B102" s="33">
        <v>5823207289</v>
      </c>
      <c r="C102" s="9">
        <v>0.11477</v>
      </c>
      <c r="D102" s="9">
        <v>7.8869999999999996E-2</v>
      </c>
      <c r="E102" s="10">
        <v>1568.0133000000001</v>
      </c>
      <c r="F102" s="9">
        <v>-5.9699999999999996E-3</v>
      </c>
      <c r="G102" s="8">
        <v>32042</v>
      </c>
      <c r="H102" s="8">
        <v>1837</v>
      </c>
      <c r="I102" s="8">
        <v>872</v>
      </c>
      <c r="J102" s="9">
        <v>2.7210000000000002E-2</v>
      </c>
      <c r="K102" s="8">
        <v>1812</v>
      </c>
      <c r="L102" s="10">
        <v>176921.89610000001</v>
      </c>
      <c r="M102" s="33">
        <v>169530843</v>
      </c>
      <c r="N102" s="9">
        <v>1.0219400000000001</v>
      </c>
      <c r="O102" s="9">
        <v>6.4490000000000006E-2</v>
      </c>
      <c r="P102" s="9">
        <v>5.2290999999999997E-2</v>
      </c>
      <c r="Q102" s="8">
        <v>231218</v>
      </c>
      <c r="R102" s="9">
        <v>6.8580000000000004E-3</v>
      </c>
      <c r="S102" s="8">
        <v>752002</v>
      </c>
      <c r="T102" s="9">
        <v>7.5690000000000002E-3</v>
      </c>
      <c r="U102" s="10">
        <v>77022</v>
      </c>
      <c r="V102" s="9">
        <v>2.1624999999999998E-2</v>
      </c>
    </row>
    <row r="103" spans="1:22" ht="15" customHeight="1" x14ac:dyDescent="0.25">
      <c r="A103" s="11" t="s">
        <v>323</v>
      </c>
      <c r="B103" s="34">
        <v>5797535761</v>
      </c>
      <c r="C103" s="13">
        <v>5.6270000000000001E-2</v>
      </c>
      <c r="D103" s="13">
        <v>5.1839999999999997E-2</v>
      </c>
      <c r="E103" s="14">
        <v>1415.2832000000001</v>
      </c>
      <c r="F103" s="13">
        <v>-3.65E-3</v>
      </c>
      <c r="G103" s="12">
        <v>31680</v>
      </c>
      <c r="H103" s="12">
        <v>503</v>
      </c>
      <c r="I103" s="12">
        <v>797</v>
      </c>
      <c r="J103" s="13">
        <v>2.5159999999999998E-2</v>
      </c>
      <c r="K103" s="12">
        <v>555</v>
      </c>
      <c r="L103" s="14">
        <v>178512.04730000001</v>
      </c>
      <c r="M103" s="34">
        <v>148145000</v>
      </c>
      <c r="N103" s="13">
        <v>1.24237</v>
      </c>
      <c r="O103" s="13">
        <v>6.1080000000000002E-2</v>
      </c>
      <c r="P103" s="13">
        <v>4.9704999999999999E-2</v>
      </c>
      <c r="Q103" s="12">
        <v>189139</v>
      </c>
      <c r="R103" s="13">
        <v>2.6580000000000002E-3</v>
      </c>
      <c r="S103" s="12">
        <v>446289</v>
      </c>
      <c r="T103" s="13">
        <v>1.2650000000000001E-3</v>
      </c>
      <c r="U103" s="14">
        <v>88998</v>
      </c>
      <c r="V103" s="13">
        <v>3.2776E-2</v>
      </c>
    </row>
    <row r="104" spans="1:22" ht="15" customHeight="1" x14ac:dyDescent="0.25">
      <c r="A104" s="7" t="s">
        <v>324</v>
      </c>
      <c r="B104" s="33">
        <v>5771863481</v>
      </c>
      <c r="C104" s="9">
        <v>7.8100000000000003E-2</v>
      </c>
      <c r="D104" s="9">
        <v>6.3320000000000001E-2</v>
      </c>
      <c r="E104" s="10">
        <v>1228.1043999999999</v>
      </c>
      <c r="F104" s="9">
        <v>2.2270000000000002E-2</v>
      </c>
      <c r="G104" s="8">
        <v>53535</v>
      </c>
      <c r="H104" s="8">
        <v>1255</v>
      </c>
      <c r="I104" s="8">
        <v>970</v>
      </c>
      <c r="J104" s="9">
        <v>1.8120000000000001E-2</v>
      </c>
      <c r="K104" s="8">
        <v>444</v>
      </c>
      <c r="L104" s="10">
        <v>105896.0367</v>
      </c>
      <c r="M104" s="33">
        <v>91821448</v>
      </c>
      <c r="N104" s="9">
        <v>1.4671000000000001</v>
      </c>
      <c r="O104" s="9">
        <v>7.3429999999999995E-2</v>
      </c>
      <c r="P104" s="9">
        <v>4.2367000000000002E-2</v>
      </c>
      <c r="Q104" s="8">
        <v>399088</v>
      </c>
      <c r="R104" s="9">
        <v>-1.771E-3</v>
      </c>
      <c r="S104" s="8">
        <v>828104</v>
      </c>
      <c r="T104" s="9">
        <v>2.186E-3</v>
      </c>
      <c r="U104" s="10">
        <v>75360</v>
      </c>
      <c r="V104" s="9">
        <v>1.1898000000000001E-2</v>
      </c>
    </row>
    <row r="105" spans="1:22" ht="15" customHeight="1" x14ac:dyDescent="0.25">
      <c r="A105" s="11" t="s">
        <v>325</v>
      </c>
      <c r="B105" s="34">
        <v>5737242840</v>
      </c>
      <c r="C105" s="13">
        <v>0.11395</v>
      </c>
      <c r="D105" s="13">
        <v>0.10019</v>
      </c>
      <c r="E105" s="14">
        <v>1385.5374999999999</v>
      </c>
      <c r="F105" s="13">
        <v>9.3799999999999994E-3</v>
      </c>
      <c r="G105" s="12">
        <v>41829</v>
      </c>
      <c r="H105" s="12">
        <v>1305</v>
      </c>
      <c r="I105" s="12">
        <v>1356</v>
      </c>
      <c r="J105" s="13">
        <v>3.2419999999999997E-2</v>
      </c>
      <c r="K105" s="12">
        <v>761</v>
      </c>
      <c r="L105" s="14">
        <v>132852.67660000001</v>
      </c>
      <c r="M105" s="34">
        <v>158081000</v>
      </c>
      <c r="N105" s="13">
        <v>-0.56784999999999997</v>
      </c>
      <c r="O105" s="13">
        <v>6.2899999999999998E-2</v>
      </c>
      <c r="P105" s="13">
        <v>4.6746999999999997E-2</v>
      </c>
      <c r="Q105" s="12">
        <v>437211</v>
      </c>
      <c r="R105" s="13">
        <v>2.745E-3</v>
      </c>
      <c r="S105" s="12">
        <v>886885</v>
      </c>
      <c r="T105" s="13">
        <v>8.4910000000000003E-3</v>
      </c>
      <c r="U105" s="14">
        <v>73655</v>
      </c>
      <c r="V105" s="13">
        <v>1.3769999999999999E-2</v>
      </c>
    </row>
    <row r="106" spans="1:22" ht="15" customHeight="1" x14ac:dyDescent="0.25">
      <c r="A106" s="7" t="s">
        <v>326</v>
      </c>
      <c r="B106" s="33">
        <v>5587570176</v>
      </c>
      <c r="C106" s="9">
        <v>8.974E-2</v>
      </c>
      <c r="D106" s="9">
        <v>7.7170000000000002E-2</v>
      </c>
      <c r="E106" s="10">
        <v>1294.3549</v>
      </c>
      <c r="F106" s="9">
        <v>2.7560000000000001E-2</v>
      </c>
      <c r="G106" s="8">
        <v>41098</v>
      </c>
      <c r="H106" s="8">
        <v>798</v>
      </c>
      <c r="I106" s="8">
        <v>817</v>
      </c>
      <c r="J106" s="9">
        <v>1.9879999999999998E-2</v>
      </c>
      <c r="K106" s="8">
        <v>44</v>
      </c>
      <c r="L106" s="10">
        <v>133307.1735</v>
      </c>
      <c r="M106" s="33">
        <v>138109264</v>
      </c>
      <c r="N106" s="9">
        <v>-0.32001000000000002</v>
      </c>
      <c r="O106" s="9">
        <v>6.6030000000000005E-2</v>
      </c>
      <c r="P106" s="9">
        <v>3.5480999999999999E-2</v>
      </c>
      <c r="Q106" s="8">
        <v>304354</v>
      </c>
      <c r="R106" s="9">
        <v>4.3309999999999998E-3</v>
      </c>
      <c r="S106" s="8">
        <v>538350</v>
      </c>
      <c r="T106" s="9">
        <v>6.3540000000000003E-3</v>
      </c>
      <c r="U106" s="10">
        <v>74692</v>
      </c>
      <c r="V106" s="9">
        <v>2.0218E-2</v>
      </c>
    </row>
    <row r="107" spans="1:22" ht="15" customHeight="1" x14ac:dyDescent="0.25">
      <c r="A107" s="11" t="s">
        <v>327</v>
      </c>
      <c r="B107" s="34">
        <v>5391670754</v>
      </c>
      <c r="C107" s="13">
        <v>5.2319999999999998E-2</v>
      </c>
      <c r="D107" s="13">
        <v>4.3299999999999998E-2</v>
      </c>
      <c r="E107" s="14">
        <v>1730.5033000000001</v>
      </c>
      <c r="F107" s="13">
        <v>2.81E-3</v>
      </c>
      <c r="G107" s="12">
        <v>29898</v>
      </c>
      <c r="H107" s="12">
        <v>254</v>
      </c>
      <c r="I107" s="12">
        <v>0</v>
      </c>
      <c r="J107" s="13">
        <v>0</v>
      </c>
      <c r="K107" s="12">
        <v>342</v>
      </c>
      <c r="L107" s="14">
        <v>180335.49919999999</v>
      </c>
      <c r="M107" s="34">
        <v>156182426</v>
      </c>
      <c r="N107" s="13">
        <v>1.1449499999999999</v>
      </c>
      <c r="O107" s="13">
        <v>6.7659999999999998E-2</v>
      </c>
      <c r="P107" s="13">
        <v>6.3457E-2</v>
      </c>
      <c r="Q107" s="12">
        <v>290485</v>
      </c>
      <c r="R107" s="13">
        <v>1.5942000000000001E-2</v>
      </c>
      <c r="S107" s="12">
        <v>824607</v>
      </c>
      <c r="T107" s="13">
        <v>1.374E-3</v>
      </c>
      <c r="U107" s="14">
        <v>101410</v>
      </c>
      <c r="V107" s="13">
        <v>4.0719999999999999E-2</v>
      </c>
    </row>
    <row r="108" spans="1:22" ht="15" customHeight="1" x14ac:dyDescent="0.25">
      <c r="A108" s="7" t="s">
        <v>328</v>
      </c>
      <c r="B108" s="33">
        <v>5337349656</v>
      </c>
      <c r="C108" s="9">
        <v>8.2110000000000002E-2</v>
      </c>
      <c r="D108" s="9">
        <v>7.4160000000000004E-2</v>
      </c>
      <c r="E108" s="10">
        <v>1393.4267</v>
      </c>
      <c r="F108" s="9">
        <v>6.6600000000000001E-3</v>
      </c>
      <c r="G108" s="8">
        <v>31137</v>
      </c>
      <c r="H108" s="8">
        <v>551</v>
      </c>
      <c r="I108" s="8">
        <v>1389</v>
      </c>
      <c r="J108" s="9">
        <v>4.4609999999999997E-2</v>
      </c>
      <c r="K108" s="8">
        <v>1214</v>
      </c>
      <c r="L108" s="10">
        <v>164094.86739999999</v>
      </c>
      <c r="M108" s="33">
        <v>170786100</v>
      </c>
      <c r="N108" s="9">
        <v>0.68354999999999999</v>
      </c>
      <c r="O108" s="9">
        <v>6.148E-2</v>
      </c>
      <c r="P108" s="9">
        <v>3.2856000000000003E-2</v>
      </c>
      <c r="Q108" s="8">
        <v>295388</v>
      </c>
      <c r="R108" s="9">
        <v>2.9350000000000001E-3</v>
      </c>
      <c r="S108" s="8">
        <v>596520</v>
      </c>
      <c r="T108" s="9">
        <v>3.7420000000000001E-3</v>
      </c>
      <c r="U108" s="10">
        <v>77817</v>
      </c>
      <c r="V108" s="9">
        <v>1.8061000000000001E-2</v>
      </c>
    </row>
    <row r="109" spans="1:22" ht="15" customHeight="1" x14ac:dyDescent="0.25">
      <c r="A109" s="11" t="s">
        <v>329</v>
      </c>
      <c r="B109" s="34">
        <v>5293276313</v>
      </c>
      <c r="C109" s="13">
        <v>6.1670000000000003E-2</v>
      </c>
      <c r="D109" s="13">
        <v>5.5550000000000002E-2</v>
      </c>
      <c r="E109" s="14">
        <v>1571.1424999999999</v>
      </c>
      <c r="F109" s="13">
        <v>3.1700000000000001E-3</v>
      </c>
      <c r="G109" s="12">
        <v>24811</v>
      </c>
      <c r="H109" s="12">
        <v>242</v>
      </c>
      <c r="I109" s="12">
        <v>168</v>
      </c>
      <c r="J109" s="13">
        <v>6.77E-3</v>
      </c>
      <c r="K109" s="12">
        <v>141</v>
      </c>
      <c r="L109" s="14">
        <v>211909.05609999999</v>
      </c>
      <c r="M109" s="34">
        <v>31442176</v>
      </c>
      <c r="N109" s="13">
        <v>5.9859999999999997E-2</v>
      </c>
      <c r="O109" s="13">
        <v>5.7599999999999998E-2</v>
      </c>
      <c r="P109" s="13">
        <v>5.2748000000000003E-2</v>
      </c>
      <c r="Q109" s="12">
        <v>162942</v>
      </c>
      <c r="R109" s="13">
        <v>4.8000000000000001E-5</v>
      </c>
      <c r="S109" s="12">
        <v>380817</v>
      </c>
      <c r="T109" s="13">
        <v>-2.3270000000000001E-3</v>
      </c>
      <c r="U109" s="14">
        <v>77291</v>
      </c>
      <c r="V109" s="13">
        <v>2.6481999999999999E-2</v>
      </c>
    </row>
    <row r="110" spans="1:22" ht="15" customHeight="1" x14ac:dyDescent="0.25">
      <c r="A110" s="7" t="s">
        <v>330</v>
      </c>
      <c r="B110" s="33">
        <v>5262116263</v>
      </c>
      <c r="C110" s="9">
        <v>2.742E-2</v>
      </c>
      <c r="D110" s="9">
        <v>2.6360000000000001E-2</v>
      </c>
      <c r="E110" s="10">
        <v>2324.0963999999999</v>
      </c>
      <c r="F110" s="9">
        <v>2.402E-2</v>
      </c>
      <c r="G110" s="8">
        <v>20124</v>
      </c>
      <c r="H110" s="8">
        <v>44</v>
      </c>
      <c r="I110" s="8">
        <v>0</v>
      </c>
      <c r="J110" s="9">
        <v>0</v>
      </c>
      <c r="K110" s="8">
        <v>143</v>
      </c>
      <c r="L110" s="10">
        <v>261484.60860000001</v>
      </c>
      <c r="M110" s="33">
        <v>149642693</v>
      </c>
      <c r="N110" s="9">
        <v>1.0892200000000001</v>
      </c>
      <c r="O110" s="9">
        <v>5.4629999999999998E-2</v>
      </c>
      <c r="P110" s="9">
        <v>7.424E-2</v>
      </c>
      <c r="Q110" s="8">
        <v>151078</v>
      </c>
      <c r="R110" s="9">
        <v>8.7100000000000007E-3</v>
      </c>
      <c r="S110" s="8">
        <v>432927</v>
      </c>
      <c r="T110" s="9">
        <v>-2.0140000000000002E-3</v>
      </c>
      <c r="U110" s="10">
        <v>99733</v>
      </c>
      <c r="V110" s="9">
        <v>3.4948E-2</v>
      </c>
    </row>
    <row r="111" spans="1:22" ht="15" customHeight="1" x14ac:dyDescent="0.25">
      <c r="A111" s="11" t="s">
        <v>331</v>
      </c>
      <c r="B111" s="34">
        <v>5224768091</v>
      </c>
      <c r="C111" s="13">
        <v>7.2050000000000003E-2</v>
      </c>
      <c r="D111" s="13">
        <v>6.8510000000000001E-2</v>
      </c>
      <c r="E111" s="14">
        <v>1647.9830999999999</v>
      </c>
      <c r="F111" s="13">
        <v>-2.5699999999999998E-3</v>
      </c>
      <c r="G111" s="12">
        <v>32526</v>
      </c>
      <c r="H111" s="12">
        <v>138</v>
      </c>
      <c r="I111" s="12">
        <v>1057</v>
      </c>
      <c r="J111" s="13">
        <v>3.2500000000000001E-2</v>
      </c>
      <c r="K111" s="12">
        <v>293</v>
      </c>
      <c r="L111" s="14">
        <v>155577.7653</v>
      </c>
      <c r="M111" s="34">
        <v>19786974</v>
      </c>
      <c r="N111" s="13">
        <v>-0.23063</v>
      </c>
      <c r="O111" s="13">
        <v>7.0919999999999997E-2</v>
      </c>
      <c r="P111" s="13">
        <v>3.9946000000000002E-2</v>
      </c>
      <c r="Q111" s="12">
        <v>231324</v>
      </c>
      <c r="R111" s="13">
        <v>-2.9300000000000002E-4</v>
      </c>
      <c r="S111" s="12">
        <v>370485</v>
      </c>
      <c r="T111" s="13">
        <v>7.7999999999999999E-4</v>
      </c>
      <c r="U111" s="14">
        <v>95302</v>
      </c>
      <c r="V111" s="13">
        <v>2.4501999999999999E-2</v>
      </c>
    </row>
    <row r="112" spans="1:22" ht="15" customHeight="1" x14ac:dyDescent="0.25">
      <c r="A112" s="7" t="s">
        <v>332</v>
      </c>
      <c r="B112" s="33">
        <v>5194144335</v>
      </c>
      <c r="C112" s="9">
        <v>6.8940000000000001E-2</v>
      </c>
      <c r="D112" s="9">
        <v>6.2740000000000004E-2</v>
      </c>
      <c r="E112" s="10">
        <v>2156.0381000000002</v>
      </c>
      <c r="F112" s="9">
        <v>1.8769999999999998E-2</v>
      </c>
      <c r="G112" s="8">
        <v>19510</v>
      </c>
      <c r="H112" s="8">
        <v>377</v>
      </c>
      <c r="I112" s="8">
        <v>0</v>
      </c>
      <c r="J112" s="9">
        <v>0</v>
      </c>
      <c r="K112" s="8">
        <v>491</v>
      </c>
      <c r="L112" s="10">
        <v>266229.848</v>
      </c>
      <c r="M112" s="33">
        <v>116816500</v>
      </c>
      <c r="N112" s="9">
        <v>7.8092899999999998</v>
      </c>
      <c r="O112" s="9">
        <v>5.8310000000000001E-2</v>
      </c>
      <c r="P112" s="9">
        <v>5.1624999999999997E-2</v>
      </c>
      <c r="Q112" s="8">
        <v>147872</v>
      </c>
      <c r="R112" s="9">
        <v>1.2083999999999999E-2</v>
      </c>
      <c r="S112" s="8">
        <v>454432</v>
      </c>
      <c r="T112" s="9">
        <v>-2.238E-3</v>
      </c>
      <c r="U112" s="10">
        <v>102314</v>
      </c>
      <c r="V112" s="9">
        <v>4.3977000000000002E-2</v>
      </c>
    </row>
    <row r="113" spans="1:22" ht="15" customHeight="1" x14ac:dyDescent="0.25">
      <c r="A113" s="11" t="s">
        <v>333</v>
      </c>
      <c r="B113" s="34">
        <v>5166841966</v>
      </c>
      <c r="C113" s="13">
        <v>7.9310000000000005E-2</v>
      </c>
      <c r="D113" s="13">
        <v>5.8470000000000001E-2</v>
      </c>
      <c r="E113" s="14">
        <v>1809.0803000000001</v>
      </c>
      <c r="F113" s="13">
        <v>1.2489999999999999E-2</v>
      </c>
      <c r="G113" s="12">
        <v>19973</v>
      </c>
      <c r="H113" s="12">
        <v>829</v>
      </c>
      <c r="I113" s="12">
        <v>496</v>
      </c>
      <c r="J113" s="13">
        <v>2.4830000000000001E-2</v>
      </c>
      <c r="K113" s="12">
        <v>516</v>
      </c>
      <c r="L113" s="14">
        <v>252422.78400000001</v>
      </c>
      <c r="M113" s="34">
        <v>30230000</v>
      </c>
      <c r="N113" s="13">
        <v>-0.83760000000000001</v>
      </c>
      <c r="O113" s="13">
        <v>5.3420000000000002E-2</v>
      </c>
      <c r="P113" s="13">
        <v>4.4597999999999999E-2</v>
      </c>
      <c r="Q113" s="12">
        <v>133712</v>
      </c>
      <c r="R113" s="13">
        <v>4.7739999999999996E-3</v>
      </c>
      <c r="S113" s="12">
        <v>305724</v>
      </c>
      <c r="T113" s="13">
        <v>5.1359999999999999E-3</v>
      </c>
      <c r="U113" s="14">
        <v>103651</v>
      </c>
      <c r="V113" s="13">
        <v>2.4112999999999999E-2</v>
      </c>
    </row>
    <row r="114" spans="1:22" ht="15" customHeight="1" x14ac:dyDescent="0.25">
      <c r="A114" s="7" t="s">
        <v>334</v>
      </c>
      <c r="B114" s="33">
        <v>5153240161</v>
      </c>
      <c r="C114" s="9">
        <v>0.17015</v>
      </c>
      <c r="D114" s="9">
        <v>0.10116</v>
      </c>
      <c r="E114" s="10">
        <v>2155.7982000000002</v>
      </c>
      <c r="F114" s="9">
        <v>-2.1569999999999999E-2</v>
      </c>
      <c r="G114" s="8">
        <v>17315</v>
      </c>
      <c r="H114" s="8">
        <v>1639</v>
      </c>
      <c r="I114" s="8">
        <v>1307</v>
      </c>
      <c r="J114" s="9">
        <v>7.5480000000000005E-2</v>
      </c>
      <c r="K114" s="8">
        <v>1065</v>
      </c>
      <c r="L114" s="10">
        <v>276728.60920000001</v>
      </c>
      <c r="M114" s="33">
        <v>191688510</v>
      </c>
      <c r="N114" s="9">
        <v>-0.11662</v>
      </c>
      <c r="O114" s="9">
        <v>5.4730000000000001E-2</v>
      </c>
      <c r="P114" s="9">
        <v>4.6709000000000001E-2</v>
      </c>
      <c r="Q114" s="8">
        <v>177604</v>
      </c>
      <c r="R114" s="9">
        <v>1.36E-4</v>
      </c>
      <c r="S114" s="8">
        <v>417555</v>
      </c>
      <c r="T114" s="9">
        <v>8.7500000000000002E-4</v>
      </c>
      <c r="U114" s="10">
        <v>98721</v>
      </c>
      <c r="V114" s="9">
        <v>1.4827999999999999E-2</v>
      </c>
    </row>
    <row r="115" spans="1:22" ht="15" customHeight="1" x14ac:dyDescent="0.25">
      <c r="A115" s="11" t="s">
        <v>335</v>
      </c>
      <c r="B115" s="34">
        <v>5102115788</v>
      </c>
      <c r="C115" s="13">
        <v>6.4479999999999996E-2</v>
      </c>
      <c r="D115" s="13">
        <v>5.5379999999999999E-2</v>
      </c>
      <c r="E115" s="14">
        <v>1466.5385000000001</v>
      </c>
      <c r="F115" s="13">
        <v>2.6950000000000002E-2</v>
      </c>
      <c r="G115" s="12">
        <v>33802</v>
      </c>
      <c r="H115" s="12">
        <v>339</v>
      </c>
      <c r="I115" s="12">
        <v>768</v>
      </c>
      <c r="J115" s="13">
        <v>2.2720000000000001E-2</v>
      </c>
      <c r="K115" s="12">
        <v>391</v>
      </c>
      <c r="L115" s="14">
        <v>147587.96030000001</v>
      </c>
      <c r="M115" s="34">
        <v>94615245</v>
      </c>
      <c r="N115" s="13">
        <v>1.3395900000000001</v>
      </c>
      <c r="O115" s="13">
        <v>6.7669999999999994E-2</v>
      </c>
      <c r="P115" s="13">
        <v>3.8543000000000001E-2</v>
      </c>
      <c r="Q115" s="12">
        <v>365559</v>
      </c>
      <c r="R115" s="13">
        <v>3.3100000000000002E-4</v>
      </c>
      <c r="S115" s="12">
        <v>617623</v>
      </c>
      <c r="T115" s="13">
        <v>5.1400000000000003E-4</v>
      </c>
      <c r="U115" s="14">
        <v>85039</v>
      </c>
      <c r="V115" s="13">
        <v>2.3119000000000001E-2</v>
      </c>
    </row>
    <row r="116" spans="1:22" ht="15" customHeight="1" x14ac:dyDescent="0.25">
      <c r="A116" s="7" t="s">
        <v>336</v>
      </c>
      <c r="B116" s="33">
        <v>4867189850</v>
      </c>
      <c r="C116" s="9">
        <v>9.64E-2</v>
      </c>
      <c r="D116" s="9">
        <v>9.3439999999999995E-2</v>
      </c>
      <c r="E116" s="10">
        <v>1044.3796</v>
      </c>
      <c r="F116" s="9">
        <v>6.6400000000000001E-3</v>
      </c>
      <c r="G116" s="8">
        <v>55221</v>
      </c>
      <c r="H116" s="8">
        <v>90</v>
      </c>
      <c r="I116" s="8">
        <v>317</v>
      </c>
      <c r="J116" s="9">
        <v>5.7400000000000003E-3</v>
      </c>
      <c r="K116" s="8">
        <v>854</v>
      </c>
      <c r="L116" s="10">
        <v>87637.1106</v>
      </c>
      <c r="M116" s="33">
        <v>132633738</v>
      </c>
      <c r="N116" s="9">
        <v>0.58269000000000004</v>
      </c>
      <c r="O116" s="9">
        <v>7.5160000000000005E-2</v>
      </c>
      <c r="P116" s="9">
        <v>4.0232999999999998E-2</v>
      </c>
      <c r="Q116" s="8">
        <v>396229</v>
      </c>
      <c r="R116" s="9">
        <v>5.2360000000000002E-3</v>
      </c>
      <c r="S116" s="8">
        <v>780352</v>
      </c>
      <c r="T116" s="9">
        <v>3.8159999999999999E-3</v>
      </c>
      <c r="U116" s="10">
        <v>69973</v>
      </c>
      <c r="V116" s="9">
        <v>6.8459999999999997E-3</v>
      </c>
    </row>
    <row r="117" spans="1:22" ht="15" customHeight="1" x14ac:dyDescent="0.25">
      <c r="A117" s="11" t="s">
        <v>337</v>
      </c>
      <c r="B117" s="34">
        <v>4848296002</v>
      </c>
      <c r="C117" s="13">
        <v>2.4469999999999999E-2</v>
      </c>
      <c r="D117" s="13">
        <v>2.3630000000000002E-2</v>
      </c>
      <c r="E117" s="14">
        <v>2111.8078999999998</v>
      </c>
      <c r="F117" s="13">
        <v>3.1359999999999999E-2</v>
      </c>
      <c r="G117" s="12">
        <v>24032</v>
      </c>
      <c r="H117" s="12">
        <v>130</v>
      </c>
      <c r="I117" s="12">
        <v>467</v>
      </c>
      <c r="J117" s="13">
        <v>1.9429999999999999E-2</v>
      </c>
      <c r="K117" s="12">
        <v>156</v>
      </c>
      <c r="L117" s="14">
        <v>197897.7102</v>
      </c>
      <c r="M117" s="34">
        <v>28551300</v>
      </c>
      <c r="N117" s="13">
        <v>0.18568999999999999</v>
      </c>
      <c r="O117" s="13">
        <v>6.6619999999999999E-2</v>
      </c>
      <c r="P117" s="13">
        <v>3.6867999999999998E-2</v>
      </c>
      <c r="Q117" s="12">
        <v>281136</v>
      </c>
      <c r="R117" s="13">
        <v>-4.4549999999999998E-3</v>
      </c>
      <c r="S117" s="12">
        <v>719369</v>
      </c>
      <c r="T117" s="13">
        <v>1.6000000000000001E-3</v>
      </c>
      <c r="U117" s="14">
        <v>99310</v>
      </c>
      <c r="V117" s="13">
        <v>2.6980000000000001E-2</v>
      </c>
    </row>
    <row r="118" spans="1:22" ht="15" customHeight="1" x14ac:dyDescent="0.25">
      <c r="A118" s="7" t="s">
        <v>338</v>
      </c>
      <c r="B118" s="33">
        <v>4762725323</v>
      </c>
      <c r="C118" s="9">
        <v>0.12073</v>
      </c>
      <c r="D118" s="9">
        <v>0.11905</v>
      </c>
      <c r="E118" s="10">
        <v>1222.346</v>
      </c>
      <c r="F118" s="9">
        <v>2.7539999999999999E-2</v>
      </c>
      <c r="G118" s="8">
        <v>44574</v>
      </c>
      <c r="H118" s="8">
        <v>119</v>
      </c>
      <c r="I118" s="8">
        <v>631</v>
      </c>
      <c r="J118" s="9">
        <v>1.4160000000000001E-2</v>
      </c>
      <c r="K118" s="8">
        <v>1080</v>
      </c>
      <c r="L118" s="10">
        <v>105358.3746</v>
      </c>
      <c r="M118" s="33">
        <v>16413250</v>
      </c>
      <c r="N118" s="9">
        <v>-0.91210000000000002</v>
      </c>
      <c r="O118" s="9">
        <v>8.2820000000000005E-2</v>
      </c>
      <c r="P118" s="9">
        <v>4.0749E-2</v>
      </c>
      <c r="Q118" s="8">
        <v>438437</v>
      </c>
      <c r="R118" s="9">
        <v>2.1191000000000002E-2</v>
      </c>
      <c r="S118" s="8">
        <v>889218</v>
      </c>
      <c r="T118" s="9">
        <v>7.3899999999999997E-4</v>
      </c>
      <c r="U118" s="10">
        <v>70741</v>
      </c>
      <c r="V118" s="9">
        <v>1.4551E-2</v>
      </c>
    </row>
    <row r="119" spans="1:22" ht="15" customHeight="1" x14ac:dyDescent="0.25">
      <c r="A119" s="11" t="s">
        <v>339</v>
      </c>
      <c r="B119" s="34">
        <v>4663031102</v>
      </c>
      <c r="C119" s="13">
        <v>0.12411</v>
      </c>
      <c r="D119" s="13">
        <v>0.10808</v>
      </c>
      <c r="E119" s="14">
        <v>1309.0914</v>
      </c>
      <c r="F119" s="13">
        <v>1.925E-2</v>
      </c>
      <c r="G119" s="12">
        <v>32277</v>
      </c>
      <c r="H119" s="12">
        <v>1390</v>
      </c>
      <c r="I119" s="12">
        <v>503</v>
      </c>
      <c r="J119" s="13">
        <v>1.558E-2</v>
      </c>
      <c r="K119" s="12">
        <v>1073</v>
      </c>
      <c r="L119" s="14">
        <v>142252.3216</v>
      </c>
      <c r="M119" s="34">
        <v>342156150</v>
      </c>
      <c r="N119" s="13">
        <v>0.58887</v>
      </c>
      <c r="O119" s="13">
        <v>6.4390000000000003E-2</v>
      </c>
      <c r="P119" s="13">
        <v>4.3041000000000003E-2</v>
      </c>
      <c r="Q119" s="12">
        <v>255080</v>
      </c>
      <c r="R119" s="13">
        <v>4.7060000000000001E-3</v>
      </c>
      <c r="S119" s="12">
        <v>643593</v>
      </c>
      <c r="T119" s="13">
        <v>4.1570000000000001E-3</v>
      </c>
      <c r="U119" s="14">
        <v>74313</v>
      </c>
      <c r="V119" s="13">
        <v>1.3455E-2</v>
      </c>
    </row>
    <row r="120" spans="1:22" ht="15" customHeight="1" x14ac:dyDescent="0.25">
      <c r="A120" s="7" t="s">
        <v>340</v>
      </c>
      <c r="B120" s="33">
        <v>4533784569</v>
      </c>
      <c r="C120" s="9">
        <v>0.10532999999999999</v>
      </c>
      <c r="D120" s="9">
        <v>8.2619999999999999E-2</v>
      </c>
      <c r="E120" s="10">
        <v>1561.5042000000001</v>
      </c>
      <c r="F120" s="9">
        <v>8.5000000000000006E-3</v>
      </c>
      <c r="G120" s="8">
        <v>23254</v>
      </c>
      <c r="H120" s="8">
        <v>993</v>
      </c>
      <c r="I120" s="8">
        <v>863</v>
      </c>
      <c r="J120" s="9">
        <v>3.7109999999999997E-2</v>
      </c>
      <c r="K120" s="8">
        <v>1284</v>
      </c>
      <c r="L120" s="10">
        <v>187991.23310000001</v>
      </c>
      <c r="M120" s="33">
        <v>60055000</v>
      </c>
      <c r="N120" s="9">
        <v>-0.77041000000000004</v>
      </c>
      <c r="O120" s="9">
        <v>6.0949999999999997E-2</v>
      </c>
      <c r="P120" s="9">
        <v>4.7940999999999998E-2</v>
      </c>
      <c r="Q120" s="8">
        <v>203993</v>
      </c>
      <c r="R120" s="9">
        <v>3.0959999999999998E-3</v>
      </c>
      <c r="S120" s="8">
        <v>546583</v>
      </c>
      <c r="T120" s="9">
        <v>3.5109999999999998E-3</v>
      </c>
      <c r="U120" s="10">
        <v>78906</v>
      </c>
      <c r="V120" s="9">
        <v>2.9624999999999999E-2</v>
      </c>
    </row>
    <row r="121" spans="1:22" ht="15" customHeight="1" x14ac:dyDescent="0.25">
      <c r="A121" s="11" t="s">
        <v>341</v>
      </c>
      <c r="B121" s="34">
        <v>4330222938</v>
      </c>
      <c r="C121" s="13">
        <v>4.836E-2</v>
      </c>
      <c r="D121" s="13">
        <v>4.3569999999999998E-2</v>
      </c>
      <c r="E121" s="14">
        <v>1121.5768</v>
      </c>
      <c r="F121" s="13">
        <v>2.76E-2</v>
      </c>
      <c r="G121" s="12">
        <v>47846</v>
      </c>
      <c r="H121" s="12">
        <v>693</v>
      </c>
      <c r="I121" s="12">
        <v>434</v>
      </c>
      <c r="J121" s="13">
        <v>9.0699999999999999E-3</v>
      </c>
      <c r="K121" s="12">
        <v>1293</v>
      </c>
      <c r="L121" s="14">
        <v>89689.787400000001</v>
      </c>
      <c r="M121" s="34">
        <v>0</v>
      </c>
      <c r="N121" s="13">
        <v>-1</v>
      </c>
      <c r="O121" s="13">
        <v>7.2510000000000005E-2</v>
      </c>
      <c r="P121" s="13">
        <v>4.4639999999999999E-2</v>
      </c>
      <c r="Q121" s="12">
        <v>364269</v>
      </c>
      <c r="R121" s="13">
        <v>7.5550000000000001E-3</v>
      </c>
      <c r="S121" s="12">
        <v>878933</v>
      </c>
      <c r="T121" s="13">
        <v>-3.0720000000000001E-3</v>
      </c>
      <c r="U121" s="14">
        <v>63196</v>
      </c>
      <c r="V121" s="13">
        <v>2.8989999999999998E-2</v>
      </c>
    </row>
    <row r="122" spans="1:22" ht="15" customHeight="1" x14ac:dyDescent="0.25">
      <c r="A122" s="7" t="s">
        <v>342</v>
      </c>
      <c r="B122" s="33">
        <v>4295905245</v>
      </c>
      <c r="C122" s="9">
        <v>8.1960000000000005E-2</v>
      </c>
      <c r="D122" s="9">
        <v>7.9729999999999995E-2</v>
      </c>
      <c r="E122" s="10">
        <v>1228.4650999999999</v>
      </c>
      <c r="F122" s="9">
        <v>1.524E-2</v>
      </c>
      <c r="G122" s="8">
        <v>36720</v>
      </c>
      <c r="H122" s="8">
        <v>155</v>
      </c>
      <c r="I122" s="8">
        <v>472</v>
      </c>
      <c r="J122" s="9">
        <v>1.285E-2</v>
      </c>
      <c r="K122" s="8">
        <v>170</v>
      </c>
      <c r="L122" s="10">
        <v>115574.5291</v>
      </c>
      <c r="M122" s="33">
        <v>66706964</v>
      </c>
      <c r="N122" s="9">
        <v>-0.10294</v>
      </c>
      <c r="O122" s="9">
        <v>6.5490000000000007E-2</v>
      </c>
      <c r="P122" s="9">
        <v>3.8545000000000003E-2</v>
      </c>
      <c r="Q122" s="8">
        <v>280898</v>
      </c>
      <c r="R122" s="9">
        <v>7.6090000000000003E-3</v>
      </c>
      <c r="S122" s="8">
        <v>716213</v>
      </c>
      <c r="T122" s="9">
        <v>6.1630000000000001E-3</v>
      </c>
      <c r="U122" s="10">
        <v>68911</v>
      </c>
      <c r="V122" s="9">
        <v>2.4211E-2</v>
      </c>
    </row>
    <row r="123" spans="1:22" ht="15" customHeight="1" x14ac:dyDescent="0.25">
      <c r="A123" s="11" t="s">
        <v>343</v>
      </c>
      <c r="B123" s="34">
        <v>4232822686</v>
      </c>
      <c r="C123" s="13">
        <v>7.7039999999999997E-2</v>
      </c>
      <c r="D123" s="13">
        <v>6.5729999999999997E-2</v>
      </c>
      <c r="E123" s="14">
        <v>1142.0788</v>
      </c>
      <c r="F123" s="13">
        <v>1.7049999999999999E-2</v>
      </c>
      <c r="G123" s="12">
        <v>32892</v>
      </c>
      <c r="H123" s="12">
        <v>942</v>
      </c>
      <c r="I123" s="12">
        <v>735</v>
      </c>
      <c r="J123" s="13">
        <v>2.2349999999999998E-2</v>
      </c>
      <c r="K123" s="12">
        <v>2192</v>
      </c>
      <c r="L123" s="14">
        <v>125875.71550000001</v>
      </c>
      <c r="M123" s="34">
        <v>12535000</v>
      </c>
      <c r="N123" s="13">
        <v>-0.82569999999999999</v>
      </c>
      <c r="O123" s="13">
        <v>7.8329999999999997E-2</v>
      </c>
      <c r="P123" s="13">
        <v>2.1909999999999999E-2</v>
      </c>
      <c r="Q123" s="12">
        <v>183078</v>
      </c>
      <c r="R123" s="13">
        <v>2.13E-4</v>
      </c>
      <c r="S123" s="12">
        <v>317678</v>
      </c>
      <c r="T123" s="13">
        <v>1.0796999999999999E-2</v>
      </c>
      <c r="U123" s="14">
        <v>86523</v>
      </c>
      <c r="V123" s="13">
        <v>1.0133E-2</v>
      </c>
    </row>
    <row r="124" spans="1:22" ht="15" customHeight="1" x14ac:dyDescent="0.25">
      <c r="A124" s="7" t="s">
        <v>344</v>
      </c>
      <c r="B124" s="33">
        <v>4162660034</v>
      </c>
      <c r="C124" s="9">
        <v>7.6369999999999993E-2</v>
      </c>
      <c r="D124" s="9">
        <v>5.7259999999999998E-2</v>
      </c>
      <c r="E124" s="10">
        <v>1934.9396999999999</v>
      </c>
      <c r="F124" s="9">
        <v>8.3999999999999995E-3</v>
      </c>
      <c r="G124" s="8">
        <v>13772</v>
      </c>
      <c r="H124" s="8">
        <v>426</v>
      </c>
      <c r="I124" s="8">
        <v>1078</v>
      </c>
      <c r="J124" s="9">
        <v>7.8270000000000006E-2</v>
      </c>
      <c r="K124" s="8">
        <v>560</v>
      </c>
      <c r="L124" s="10">
        <v>280313.80699999997</v>
      </c>
      <c r="M124" s="33">
        <v>120111995</v>
      </c>
      <c r="N124" s="9">
        <v>0.20177</v>
      </c>
      <c r="O124" s="9">
        <v>5.3929999999999999E-2</v>
      </c>
      <c r="P124" s="9">
        <v>4.4103000000000003E-2</v>
      </c>
      <c r="Q124" s="8">
        <v>96184</v>
      </c>
      <c r="R124" s="9">
        <v>-1.4773E-2</v>
      </c>
      <c r="S124" s="8">
        <v>284120</v>
      </c>
      <c r="T124" s="9">
        <v>3.1449999999999998E-3</v>
      </c>
      <c r="U124" s="10">
        <v>114158</v>
      </c>
      <c r="V124" s="9">
        <v>1.5514999999999999E-2</v>
      </c>
    </row>
    <row r="125" spans="1:22" ht="15" customHeight="1" x14ac:dyDescent="0.25">
      <c r="A125" s="11" t="s">
        <v>345</v>
      </c>
      <c r="B125" s="34">
        <v>4011075200</v>
      </c>
      <c r="C125" s="13">
        <v>6.9589999999999999E-2</v>
      </c>
      <c r="D125" s="13">
        <v>6.2780000000000002E-2</v>
      </c>
      <c r="E125" s="14">
        <v>1442.6629</v>
      </c>
      <c r="F125" s="13">
        <v>2.4E-2</v>
      </c>
      <c r="G125" s="12">
        <v>35411</v>
      </c>
      <c r="H125" s="12">
        <v>303</v>
      </c>
      <c r="I125" s="12">
        <v>948</v>
      </c>
      <c r="J125" s="13">
        <v>2.6769999999999999E-2</v>
      </c>
      <c r="K125" s="12">
        <v>88</v>
      </c>
      <c r="L125" s="14">
        <v>110318.6336</v>
      </c>
      <c r="M125" s="34">
        <v>23267372</v>
      </c>
      <c r="N125" s="13">
        <v>-0.84609999999999996</v>
      </c>
      <c r="O125" s="13">
        <v>8.6360000000000006E-2</v>
      </c>
      <c r="P125" s="13">
        <v>3.7982000000000002E-2</v>
      </c>
      <c r="Q125" s="12">
        <v>322869</v>
      </c>
      <c r="R125" s="13">
        <v>2.2499999999999999E-4</v>
      </c>
      <c r="S125" s="12">
        <v>648912</v>
      </c>
      <c r="T125" s="13">
        <v>-5.5199999999999997E-3</v>
      </c>
      <c r="U125" s="14">
        <v>81385</v>
      </c>
      <c r="V125" s="13">
        <v>3.4875000000000003E-2</v>
      </c>
    </row>
    <row r="126" spans="1:22" ht="15" customHeight="1" x14ac:dyDescent="0.25">
      <c r="A126" s="7" t="s">
        <v>346</v>
      </c>
      <c r="B126" s="33">
        <v>3982380835</v>
      </c>
      <c r="C126" s="9">
        <v>8.0360000000000001E-2</v>
      </c>
      <c r="D126" s="9">
        <v>3.9919999999999997E-2</v>
      </c>
      <c r="E126" s="10">
        <v>1678.4666999999999</v>
      </c>
      <c r="F126" s="9">
        <v>3.108E-2</v>
      </c>
      <c r="G126" s="8">
        <v>21186</v>
      </c>
      <c r="H126" s="8">
        <v>1227</v>
      </c>
      <c r="I126" s="8">
        <v>567</v>
      </c>
      <c r="J126" s="9">
        <v>2.6759999999999999E-2</v>
      </c>
      <c r="K126" s="8">
        <v>792</v>
      </c>
      <c r="L126" s="10">
        <v>183072.71799999999</v>
      </c>
      <c r="M126" s="33">
        <v>86747556</v>
      </c>
      <c r="N126" s="9">
        <v>0.97292999999999996</v>
      </c>
      <c r="O126" s="9">
        <v>6.5970000000000001E-2</v>
      </c>
      <c r="P126" s="9">
        <v>3.2550999999999997E-2</v>
      </c>
      <c r="Q126" s="8">
        <v>270529</v>
      </c>
      <c r="R126" s="9">
        <v>8.9879999999999995E-3</v>
      </c>
      <c r="S126" s="8">
        <v>564082</v>
      </c>
      <c r="T126" s="9">
        <v>1.572E-3</v>
      </c>
      <c r="U126" s="10">
        <v>90464</v>
      </c>
      <c r="V126" s="9">
        <v>2.4657999999999999E-2</v>
      </c>
    </row>
    <row r="127" spans="1:22" ht="15" customHeight="1" x14ac:dyDescent="0.25">
      <c r="A127" s="11" t="s">
        <v>347</v>
      </c>
      <c r="B127" s="34">
        <v>3905760134</v>
      </c>
      <c r="C127" s="13">
        <v>0.10972999999999999</v>
      </c>
      <c r="D127" s="13">
        <v>9.7420000000000007E-2</v>
      </c>
      <c r="E127" s="14">
        <v>1599.8181</v>
      </c>
      <c r="F127" s="13">
        <v>2.0000000000000002E-5</v>
      </c>
      <c r="G127" s="12">
        <v>21383</v>
      </c>
      <c r="H127" s="12">
        <v>494</v>
      </c>
      <c r="I127" s="12">
        <v>0</v>
      </c>
      <c r="J127" s="13">
        <v>0</v>
      </c>
      <c r="K127" s="12">
        <v>1796</v>
      </c>
      <c r="L127" s="14">
        <v>182657.2574</v>
      </c>
      <c r="M127" s="34">
        <v>181877499</v>
      </c>
      <c r="N127" s="13">
        <v>1.2422899999999999</v>
      </c>
      <c r="O127" s="13">
        <v>6.4409999999999995E-2</v>
      </c>
      <c r="P127" s="13">
        <v>5.6036999999999997E-2</v>
      </c>
      <c r="Q127" s="12">
        <v>159664</v>
      </c>
      <c r="R127" s="13">
        <v>2.3120000000000002E-2</v>
      </c>
      <c r="S127" s="12">
        <v>434237</v>
      </c>
      <c r="T127" s="13">
        <v>1.7871000000000001E-2</v>
      </c>
      <c r="U127" s="14">
        <v>70679</v>
      </c>
      <c r="V127" s="13">
        <v>1.8282E-2</v>
      </c>
    </row>
    <row r="128" spans="1:22" ht="15" customHeight="1" x14ac:dyDescent="0.25">
      <c r="A128" s="7" t="s">
        <v>348</v>
      </c>
      <c r="B128" s="33">
        <v>3815989975</v>
      </c>
      <c r="C128" s="9">
        <v>0.12421</v>
      </c>
      <c r="D128" s="9">
        <v>0.11643000000000001</v>
      </c>
      <c r="E128" s="10">
        <v>1169.2782999999999</v>
      </c>
      <c r="F128" s="9">
        <v>-5.1000000000000004E-4</v>
      </c>
      <c r="G128" s="8">
        <v>33757</v>
      </c>
      <c r="H128" s="8">
        <v>380</v>
      </c>
      <c r="I128" s="8">
        <v>0</v>
      </c>
      <c r="J128" s="9">
        <v>0</v>
      </c>
      <c r="K128" s="8">
        <v>793</v>
      </c>
      <c r="L128" s="10">
        <v>113042.9237</v>
      </c>
      <c r="M128" s="33">
        <v>6880000</v>
      </c>
      <c r="N128" s="9">
        <v>-0.84118000000000004</v>
      </c>
      <c r="O128" s="9">
        <v>7.4660000000000004E-2</v>
      </c>
      <c r="P128" s="9">
        <v>4.6093000000000002E-2</v>
      </c>
      <c r="Q128" s="8">
        <v>203359</v>
      </c>
      <c r="R128" s="9">
        <v>5.2810000000000001E-3</v>
      </c>
      <c r="S128" s="8">
        <v>451239</v>
      </c>
      <c r="T128" s="9">
        <v>6.8999999999999997E-5</v>
      </c>
      <c r="U128" s="10">
        <v>72822</v>
      </c>
      <c r="V128" s="9">
        <v>2.3141999999999999E-2</v>
      </c>
    </row>
    <row r="129" spans="1:22" ht="15" customHeight="1" x14ac:dyDescent="0.25">
      <c r="A129" s="11" t="s">
        <v>349</v>
      </c>
      <c r="B129" s="34">
        <v>3791866823</v>
      </c>
      <c r="C129" s="13">
        <v>6.1210000000000001E-2</v>
      </c>
      <c r="D129" s="13">
        <v>5.2130000000000003E-2</v>
      </c>
      <c r="E129" s="14">
        <v>1452.0766000000001</v>
      </c>
      <c r="F129" s="13">
        <v>2.034E-2</v>
      </c>
      <c r="G129" s="12">
        <v>26837</v>
      </c>
      <c r="H129" s="12">
        <v>262</v>
      </c>
      <c r="I129" s="12">
        <v>672</v>
      </c>
      <c r="J129" s="13">
        <v>2.504E-2</v>
      </c>
      <c r="K129" s="12">
        <v>97</v>
      </c>
      <c r="L129" s="14">
        <v>137840.9547</v>
      </c>
      <c r="M129" s="34">
        <v>85267500</v>
      </c>
      <c r="N129" s="13">
        <v>0.32982</v>
      </c>
      <c r="O129" s="13">
        <v>7.0680000000000007E-2</v>
      </c>
      <c r="P129" s="13">
        <v>8.5139000000000006E-2</v>
      </c>
      <c r="Q129" s="12">
        <v>305353</v>
      </c>
      <c r="R129" s="13">
        <v>8.1359999999999991E-3</v>
      </c>
      <c r="S129" s="12">
        <v>926417</v>
      </c>
      <c r="T129" s="13">
        <v>-7.1599999999999995E-4</v>
      </c>
      <c r="U129" s="14">
        <v>77120</v>
      </c>
      <c r="V129" s="13">
        <v>3.9463999999999999E-2</v>
      </c>
    </row>
    <row r="130" spans="1:22" ht="15" customHeight="1" x14ac:dyDescent="0.25">
      <c r="A130" s="7" t="s">
        <v>350</v>
      </c>
      <c r="B130" s="33">
        <v>3783746285</v>
      </c>
      <c r="C130" s="9">
        <v>0.10403</v>
      </c>
      <c r="D130" s="9">
        <v>9.0829999999999994E-2</v>
      </c>
      <c r="E130" s="10">
        <v>1507.0604000000001</v>
      </c>
      <c r="F130" s="9">
        <v>5.3600000000000002E-3</v>
      </c>
      <c r="G130" s="8">
        <v>28302</v>
      </c>
      <c r="H130" s="8">
        <v>555</v>
      </c>
      <c r="I130" s="8">
        <v>144</v>
      </c>
      <c r="J130" s="9">
        <v>5.0899999999999999E-3</v>
      </c>
      <c r="K130" s="8">
        <v>253</v>
      </c>
      <c r="L130" s="10">
        <v>133015.05609999999</v>
      </c>
      <c r="M130" s="33">
        <v>220445000</v>
      </c>
      <c r="N130" s="9">
        <v>3.2612800000000002</v>
      </c>
      <c r="O130" s="9">
        <v>6.9440000000000002E-2</v>
      </c>
      <c r="P130" s="9">
        <v>5.1416000000000003E-2</v>
      </c>
      <c r="Q130" s="8">
        <v>167538</v>
      </c>
      <c r="R130" s="9">
        <v>7.2519999999999998E-3</v>
      </c>
      <c r="S130" s="8">
        <v>360682</v>
      </c>
      <c r="T130" s="9">
        <v>4.7600000000000003E-3</v>
      </c>
      <c r="U130" s="10">
        <v>64830</v>
      </c>
      <c r="V130" s="9">
        <v>2.3792000000000001E-2</v>
      </c>
    </row>
    <row r="131" spans="1:22" ht="15" customHeight="1" x14ac:dyDescent="0.25">
      <c r="A131" s="11" t="s">
        <v>351</v>
      </c>
      <c r="B131" s="34">
        <v>3756790413</v>
      </c>
      <c r="C131" s="13">
        <v>5.3249999999999999E-2</v>
      </c>
      <c r="D131" s="13">
        <v>4.7809999999999998E-2</v>
      </c>
      <c r="E131" s="14">
        <v>1124.6177</v>
      </c>
      <c r="F131" s="13">
        <v>2.4060000000000002E-2</v>
      </c>
      <c r="G131" s="12">
        <v>39408</v>
      </c>
      <c r="H131" s="12">
        <v>482</v>
      </c>
      <c r="I131" s="12">
        <v>487</v>
      </c>
      <c r="J131" s="13">
        <v>1.2359999999999999E-2</v>
      </c>
      <c r="K131" s="12">
        <v>1018</v>
      </c>
      <c r="L131" s="14">
        <v>94166.948600000003</v>
      </c>
      <c r="M131" s="34">
        <v>134262883</v>
      </c>
      <c r="N131" s="13">
        <v>0.42634</v>
      </c>
      <c r="O131" s="13">
        <v>9.1539999999999996E-2</v>
      </c>
      <c r="P131" s="13">
        <v>2.7859999999999999E-2</v>
      </c>
      <c r="Q131" s="12">
        <v>152718</v>
      </c>
      <c r="R131" s="13">
        <v>-3.4259999999999998E-3</v>
      </c>
      <c r="S131" s="12">
        <v>271707</v>
      </c>
      <c r="T131" s="13">
        <v>8.7159999999999998E-3</v>
      </c>
      <c r="U131" s="14">
        <v>78273</v>
      </c>
      <c r="V131" s="13">
        <v>5.2099999999999998E-4</v>
      </c>
    </row>
    <row r="132" spans="1:22" ht="15" customHeight="1" x14ac:dyDescent="0.25">
      <c r="A132" s="7" t="s">
        <v>352</v>
      </c>
      <c r="B132" s="33">
        <v>3727877358</v>
      </c>
      <c r="C132" s="9">
        <v>7.2289999999999993E-2</v>
      </c>
      <c r="D132" s="9">
        <v>5.7000000000000002E-2</v>
      </c>
      <c r="E132" s="10">
        <v>1218.9245000000001</v>
      </c>
      <c r="F132" s="9">
        <v>1.41E-2</v>
      </c>
      <c r="G132" s="8">
        <v>35146</v>
      </c>
      <c r="H132" s="8">
        <v>743</v>
      </c>
      <c r="I132" s="8">
        <v>289</v>
      </c>
      <c r="J132" s="9">
        <v>8.2199999999999999E-3</v>
      </c>
      <c r="K132" s="8">
        <v>786</v>
      </c>
      <c r="L132" s="10">
        <v>105203.2555</v>
      </c>
      <c r="M132" s="33">
        <v>129859900</v>
      </c>
      <c r="N132" s="9">
        <v>0.37330999999999998</v>
      </c>
      <c r="O132" s="9">
        <v>7.9060000000000005E-2</v>
      </c>
      <c r="P132" s="9">
        <v>2.7713000000000002E-2</v>
      </c>
      <c r="Q132" s="8">
        <v>198963</v>
      </c>
      <c r="R132" s="9">
        <v>3.9550000000000002E-3</v>
      </c>
      <c r="S132" s="8">
        <v>355034</v>
      </c>
      <c r="T132" s="9">
        <v>8.8039999999999993E-3</v>
      </c>
      <c r="U132" s="10">
        <v>79117</v>
      </c>
      <c r="V132" s="9">
        <v>2.1201000000000001E-2</v>
      </c>
    </row>
    <row r="133" spans="1:22" ht="15" customHeight="1" x14ac:dyDescent="0.25">
      <c r="A133" s="11" t="s">
        <v>353</v>
      </c>
      <c r="B133" s="34">
        <v>3667613516</v>
      </c>
      <c r="C133" s="13">
        <v>9.6189999999999998E-2</v>
      </c>
      <c r="D133" s="13">
        <v>9.3960000000000002E-2</v>
      </c>
      <c r="E133" s="14">
        <v>1426.1864</v>
      </c>
      <c r="F133" s="13">
        <v>4.7800000000000004E-3</v>
      </c>
      <c r="G133" s="12">
        <v>25478</v>
      </c>
      <c r="H133" s="12">
        <v>273</v>
      </c>
      <c r="I133" s="12">
        <v>648</v>
      </c>
      <c r="J133" s="13">
        <v>2.5430000000000001E-2</v>
      </c>
      <c r="K133" s="12">
        <v>193</v>
      </c>
      <c r="L133" s="14">
        <v>140381.74679999999</v>
      </c>
      <c r="M133" s="34">
        <v>161676400</v>
      </c>
      <c r="N133" s="13">
        <v>0.43285000000000001</v>
      </c>
      <c r="O133" s="13">
        <v>6.9739999999999996E-2</v>
      </c>
      <c r="P133" s="13">
        <v>4.7313000000000001E-2</v>
      </c>
      <c r="Q133" s="12">
        <v>203146</v>
      </c>
      <c r="R133" s="13">
        <v>2.134E-3</v>
      </c>
      <c r="S133" s="12">
        <v>398284</v>
      </c>
      <c r="T133" s="13">
        <v>2.1740000000000002E-3</v>
      </c>
      <c r="U133" s="14">
        <v>68496</v>
      </c>
      <c r="V133" s="13">
        <v>2.6710999999999999E-2</v>
      </c>
    </row>
    <row r="134" spans="1:22" ht="15" customHeight="1" x14ac:dyDescent="0.25">
      <c r="A134" s="7" t="s">
        <v>354</v>
      </c>
      <c r="B134" s="33">
        <v>3604026601</v>
      </c>
      <c r="C134" s="9">
        <v>0.10092</v>
      </c>
      <c r="D134" s="9">
        <v>6.5670000000000006E-2</v>
      </c>
      <c r="E134" s="10">
        <v>2006.1318000000001</v>
      </c>
      <c r="F134" s="9">
        <v>-5.1999999999999995E-4</v>
      </c>
      <c r="G134" s="8">
        <v>16147</v>
      </c>
      <c r="H134" s="8">
        <v>911</v>
      </c>
      <c r="I134" s="8">
        <v>1419</v>
      </c>
      <c r="J134" s="9">
        <v>8.788E-2</v>
      </c>
      <c r="K134" s="8">
        <v>651</v>
      </c>
      <c r="L134" s="10">
        <v>205170.59099999999</v>
      </c>
      <c r="M134" s="33">
        <v>90944000</v>
      </c>
      <c r="N134" s="9">
        <v>-0.60353000000000001</v>
      </c>
      <c r="O134" s="9">
        <v>5.7360000000000001E-2</v>
      </c>
      <c r="P134" s="9">
        <v>5.1655E-2</v>
      </c>
      <c r="Q134" s="8">
        <v>179186</v>
      </c>
      <c r="R134" s="9">
        <v>1.555E-3</v>
      </c>
      <c r="S134" s="8">
        <v>575973</v>
      </c>
      <c r="T134" s="9">
        <v>1.4187E-2</v>
      </c>
      <c r="U134" s="10">
        <v>83373</v>
      </c>
      <c r="V134" s="9">
        <v>9.3069999999999993E-3</v>
      </c>
    </row>
    <row r="135" spans="1:22" ht="15" customHeight="1" x14ac:dyDescent="0.25">
      <c r="A135" s="11" t="s">
        <v>355</v>
      </c>
      <c r="B135" s="34">
        <v>3566149781</v>
      </c>
      <c r="C135" s="13">
        <v>8.5800000000000001E-2</v>
      </c>
      <c r="D135" s="13">
        <v>6.2560000000000004E-2</v>
      </c>
      <c r="E135" s="14">
        <v>1968.5304000000001</v>
      </c>
      <c r="F135" s="13">
        <v>-2.5500000000000002E-3</v>
      </c>
      <c r="G135" s="12">
        <v>13209</v>
      </c>
      <c r="H135" s="12">
        <v>531</v>
      </c>
      <c r="I135" s="12">
        <v>945</v>
      </c>
      <c r="J135" s="13">
        <v>7.1540000000000006E-2</v>
      </c>
      <c r="K135" s="12">
        <v>706</v>
      </c>
      <c r="L135" s="14">
        <v>251953.49590000001</v>
      </c>
      <c r="M135" s="34">
        <v>114825000</v>
      </c>
      <c r="N135" s="13">
        <v>1.0056799999999999</v>
      </c>
      <c r="O135" s="13">
        <v>6.3869999999999996E-2</v>
      </c>
      <c r="P135" s="13">
        <v>3.2098000000000002E-2</v>
      </c>
      <c r="Q135" s="12">
        <v>126173</v>
      </c>
      <c r="R135" s="13">
        <v>1.0062E-2</v>
      </c>
      <c r="S135" s="12">
        <v>229258</v>
      </c>
      <c r="T135" s="13">
        <v>3.1419999999999998E-3</v>
      </c>
      <c r="U135" s="14">
        <v>99733</v>
      </c>
      <c r="V135" s="13">
        <v>2.5871999999999999E-2</v>
      </c>
    </row>
    <row r="136" spans="1:22" ht="15" customHeight="1" x14ac:dyDescent="0.25">
      <c r="A136" s="7" t="s">
        <v>356</v>
      </c>
      <c r="B136" s="33">
        <v>3516088103</v>
      </c>
      <c r="C136" s="9">
        <v>9.8250000000000004E-2</v>
      </c>
      <c r="D136" s="9">
        <v>5.7149999999999999E-2</v>
      </c>
      <c r="E136" s="10">
        <v>1625.595</v>
      </c>
      <c r="F136" s="9">
        <v>6.4700000000000001E-3</v>
      </c>
      <c r="G136" s="8">
        <v>16785</v>
      </c>
      <c r="H136" s="8">
        <v>1052</v>
      </c>
      <c r="I136" s="8">
        <v>266</v>
      </c>
      <c r="J136" s="9">
        <v>1.585E-2</v>
      </c>
      <c r="K136" s="8">
        <v>1112</v>
      </c>
      <c r="L136" s="10">
        <v>206210.08170000001</v>
      </c>
      <c r="M136" s="33">
        <v>17349516</v>
      </c>
      <c r="N136" s="9">
        <v>-0.91991999999999996</v>
      </c>
      <c r="O136" s="9">
        <v>6.1800000000000001E-2</v>
      </c>
      <c r="P136" s="9">
        <v>4.1915000000000001E-2</v>
      </c>
      <c r="Q136" s="8">
        <v>123486</v>
      </c>
      <c r="R136" s="9">
        <v>6.8050000000000003E-3</v>
      </c>
      <c r="S136" s="8">
        <v>382254</v>
      </c>
      <c r="T136" s="9">
        <v>1.1381E-2</v>
      </c>
      <c r="U136" s="10">
        <v>106001</v>
      </c>
      <c r="V136" s="9">
        <v>2.1323000000000002E-2</v>
      </c>
    </row>
    <row r="137" spans="1:22" ht="15" customHeight="1" x14ac:dyDescent="0.25">
      <c r="A137" s="11" t="s">
        <v>357</v>
      </c>
      <c r="B137" s="34">
        <v>3419352512</v>
      </c>
      <c r="C137" s="13">
        <v>8.5139999999999993E-2</v>
      </c>
      <c r="D137" s="13">
        <v>8.0600000000000005E-2</v>
      </c>
      <c r="E137" s="14">
        <v>1265.6833999999999</v>
      </c>
      <c r="F137" s="13">
        <v>5.2999999999999998E-4</v>
      </c>
      <c r="G137" s="12">
        <v>26136</v>
      </c>
      <c r="H137" s="12">
        <v>383</v>
      </c>
      <c r="I137" s="12">
        <v>456</v>
      </c>
      <c r="J137" s="13">
        <v>1.745E-2</v>
      </c>
      <c r="K137" s="12">
        <v>380</v>
      </c>
      <c r="L137" s="14">
        <v>128585.75930000001</v>
      </c>
      <c r="M137" s="34">
        <v>66543654</v>
      </c>
      <c r="N137" s="13">
        <v>-0.69091000000000002</v>
      </c>
      <c r="O137" s="13">
        <v>6.4240000000000005E-2</v>
      </c>
      <c r="P137" s="13">
        <v>4.6927999999999997E-2</v>
      </c>
      <c r="Q137" s="12">
        <v>134304</v>
      </c>
      <c r="R137" s="13">
        <v>-1.1244000000000001E-2</v>
      </c>
      <c r="S137" s="12">
        <v>397177</v>
      </c>
      <c r="T137" s="13">
        <v>4.7400000000000003E-3</v>
      </c>
      <c r="U137" s="14">
        <v>64926</v>
      </c>
      <c r="V137" s="13">
        <v>2.3473000000000001E-2</v>
      </c>
    </row>
    <row r="138" spans="1:22" ht="15" customHeight="1" x14ac:dyDescent="0.25">
      <c r="A138" s="7" t="s">
        <v>358</v>
      </c>
      <c r="B138" s="33">
        <v>3378241376</v>
      </c>
      <c r="C138" s="9">
        <v>0.14494000000000001</v>
      </c>
      <c r="D138" s="9">
        <v>0.10642</v>
      </c>
      <c r="E138" s="10">
        <v>1777.0282999999999</v>
      </c>
      <c r="F138" s="9">
        <v>6.3299999999999997E-3</v>
      </c>
      <c r="G138" s="8">
        <v>15369</v>
      </c>
      <c r="H138" s="8">
        <v>1455</v>
      </c>
      <c r="I138" s="8">
        <v>1717</v>
      </c>
      <c r="J138" s="9">
        <v>0.11172</v>
      </c>
      <c r="K138" s="8">
        <v>1579</v>
      </c>
      <c r="L138" s="10">
        <v>197719.8511</v>
      </c>
      <c r="M138" s="33">
        <v>3865000</v>
      </c>
      <c r="N138" s="9">
        <v>-0.93349000000000004</v>
      </c>
      <c r="O138" s="9">
        <v>6.6479999999999997E-2</v>
      </c>
      <c r="P138" s="9">
        <v>4.2238999999999999E-2</v>
      </c>
      <c r="Q138" s="8">
        <v>131553</v>
      </c>
      <c r="R138" s="9">
        <v>7.9500000000000003E-4</v>
      </c>
      <c r="S138" s="8">
        <v>317195</v>
      </c>
      <c r="T138" s="9">
        <v>7.6550000000000003E-3</v>
      </c>
      <c r="U138" s="10">
        <v>84775</v>
      </c>
      <c r="V138" s="9">
        <v>1.8495000000000001E-2</v>
      </c>
    </row>
    <row r="139" spans="1:22" ht="15" customHeight="1" x14ac:dyDescent="0.25">
      <c r="A139" s="11" t="s">
        <v>359</v>
      </c>
      <c r="B139" s="34">
        <v>3291352178</v>
      </c>
      <c r="C139" s="13">
        <v>7.4620000000000006E-2</v>
      </c>
      <c r="D139" s="13">
        <v>6.6970000000000002E-2</v>
      </c>
      <c r="E139" s="14">
        <v>961.33280000000002</v>
      </c>
      <c r="F139" s="13">
        <v>2.5170000000000001E-2</v>
      </c>
      <c r="G139" s="12">
        <v>37109</v>
      </c>
      <c r="H139" s="12">
        <v>540</v>
      </c>
      <c r="I139" s="12">
        <v>284</v>
      </c>
      <c r="J139" s="13">
        <v>7.6499999999999997E-3</v>
      </c>
      <c r="K139" s="12">
        <v>661</v>
      </c>
      <c r="L139" s="14">
        <v>88020.543399999995</v>
      </c>
      <c r="M139" s="34">
        <v>66773750</v>
      </c>
      <c r="N139" s="13">
        <v>2.5996600000000001</v>
      </c>
      <c r="O139" s="13">
        <v>7.7560000000000004E-2</v>
      </c>
      <c r="P139" s="13">
        <v>4.1933999999999999E-2</v>
      </c>
      <c r="Q139" s="12">
        <v>314874</v>
      </c>
      <c r="R139" s="13">
        <v>2.0660000000000001E-3</v>
      </c>
      <c r="S139" s="12">
        <v>664061</v>
      </c>
      <c r="T139" s="13">
        <v>6.6799999999999997E-4</v>
      </c>
      <c r="U139" s="14">
        <v>75272</v>
      </c>
      <c r="V139" s="13">
        <v>2.4320999999999999E-2</v>
      </c>
    </row>
    <row r="140" spans="1:22" ht="15" customHeight="1" x14ac:dyDescent="0.25">
      <c r="A140" s="7" t="s">
        <v>360</v>
      </c>
      <c r="B140" s="33">
        <v>3264532275</v>
      </c>
      <c r="C140" s="9">
        <v>4.8800000000000003E-2</v>
      </c>
      <c r="D140" s="9">
        <v>4.8800000000000003E-2</v>
      </c>
      <c r="E140" s="10">
        <v>1633.9335000000001</v>
      </c>
      <c r="F140" s="9">
        <v>8.3599999999999994E-3</v>
      </c>
      <c r="G140" s="8">
        <v>16520</v>
      </c>
      <c r="H140" s="8">
        <v>47</v>
      </c>
      <c r="I140" s="8">
        <v>660</v>
      </c>
      <c r="J140" s="9">
        <v>3.9949999999999999E-2</v>
      </c>
      <c r="K140" s="8">
        <v>75</v>
      </c>
      <c r="L140" s="10">
        <v>189379.99040000001</v>
      </c>
      <c r="M140" s="33">
        <v>87942500</v>
      </c>
      <c r="N140" s="9">
        <v>0.81560999999999995</v>
      </c>
      <c r="O140" s="9">
        <v>6.1890000000000001E-2</v>
      </c>
      <c r="P140" s="9">
        <v>6.8739999999999996E-2</v>
      </c>
      <c r="Q140" s="8">
        <v>193959</v>
      </c>
      <c r="R140" s="9">
        <v>1.5958E-2</v>
      </c>
      <c r="S140" s="8">
        <v>556600</v>
      </c>
      <c r="T140" s="9">
        <v>-2.173E-3</v>
      </c>
      <c r="U140" s="10">
        <v>85046</v>
      </c>
      <c r="V140" s="9">
        <v>4.3056999999999998E-2</v>
      </c>
    </row>
    <row r="141" spans="1:22" ht="15" customHeight="1" x14ac:dyDescent="0.25">
      <c r="A141" s="11" t="s">
        <v>361</v>
      </c>
      <c r="B141" s="34">
        <v>3246480728</v>
      </c>
      <c r="C141" s="13">
        <v>6.7320000000000005E-2</v>
      </c>
      <c r="D141" s="13">
        <v>5.5219999999999998E-2</v>
      </c>
      <c r="E141" s="14">
        <v>1495.4752000000001</v>
      </c>
      <c r="F141" s="13">
        <v>-3.6800000000000001E-3</v>
      </c>
      <c r="G141" s="12">
        <v>15896</v>
      </c>
      <c r="H141" s="12">
        <v>284</v>
      </c>
      <c r="I141" s="12">
        <v>925</v>
      </c>
      <c r="J141" s="13">
        <v>5.8189999999999999E-2</v>
      </c>
      <c r="K141" s="12">
        <v>670</v>
      </c>
      <c r="L141" s="14">
        <v>193150.92379999999</v>
      </c>
      <c r="M141" s="34">
        <v>57531126</v>
      </c>
      <c r="N141" s="13">
        <v>-0.54710999999999999</v>
      </c>
      <c r="O141" s="13">
        <v>5.9749999999999998E-2</v>
      </c>
      <c r="P141" s="13">
        <v>4.8644E-2</v>
      </c>
      <c r="Q141" s="12">
        <v>131022</v>
      </c>
      <c r="R141" s="13">
        <v>1.1662E-2</v>
      </c>
      <c r="S141" s="12">
        <v>326806</v>
      </c>
      <c r="T141" s="13">
        <v>8.3759999999999998E-3</v>
      </c>
      <c r="U141" s="14">
        <v>93119</v>
      </c>
      <c r="V141" s="13">
        <v>2.2696000000000001E-2</v>
      </c>
    </row>
    <row r="142" spans="1:22" ht="15" customHeight="1" x14ac:dyDescent="0.25">
      <c r="A142" s="7" t="s">
        <v>362</v>
      </c>
      <c r="B142" s="33">
        <v>3235730715</v>
      </c>
      <c r="C142" s="9">
        <v>6.8349999999999994E-2</v>
      </c>
      <c r="D142" s="9">
        <v>6.4100000000000004E-2</v>
      </c>
      <c r="E142" s="10">
        <v>1284.4496999999999</v>
      </c>
      <c r="F142" s="9">
        <v>3.0710000000000001E-2</v>
      </c>
      <c r="G142" s="8">
        <v>31894</v>
      </c>
      <c r="H142" s="8">
        <v>185</v>
      </c>
      <c r="I142" s="8">
        <v>436</v>
      </c>
      <c r="J142" s="9">
        <v>1.367E-2</v>
      </c>
      <c r="K142" s="8">
        <v>25</v>
      </c>
      <c r="L142" s="10">
        <v>100084.4638</v>
      </c>
      <c r="M142" s="33">
        <v>20585000</v>
      </c>
      <c r="N142" s="9">
        <v>-0.74029999999999996</v>
      </c>
      <c r="O142" s="9">
        <v>7.4300000000000005E-2</v>
      </c>
      <c r="P142" s="9">
        <v>4.3860999999999997E-2</v>
      </c>
      <c r="Q142" s="8">
        <v>243484</v>
      </c>
      <c r="R142" s="9">
        <v>-3.0209999999999998E-3</v>
      </c>
      <c r="S142" s="8">
        <v>479320</v>
      </c>
      <c r="T142" s="9">
        <v>-5.7300000000000005E-4</v>
      </c>
      <c r="U142" s="10">
        <v>75361</v>
      </c>
      <c r="V142" s="9">
        <v>2.2047000000000001E-2</v>
      </c>
    </row>
    <row r="143" spans="1:22" ht="15" customHeight="1" x14ac:dyDescent="0.25">
      <c r="A143" s="11" t="s">
        <v>363</v>
      </c>
      <c r="B143" s="34">
        <v>3208468831</v>
      </c>
      <c r="C143" s="13">
        <v>8.0229999999999996E-2</v>
      </c>
      <c r="D143" s="13">
        <v>5.9139999999999998E-2</v>
      </c>
      <c r="E143" s="14">
        <v>1048.3605</v>
      </c>
      <c r="F143" s="13">
        <v>2.419E-2</v>
      </c>
      <c r="G143" s="12">
        <v>28297</v>
      </c>
      <c r="H143" s="12">
        <v>959</v>
      </c>
      <c r="I143" s="12">
        <v>37</v>
      </c>
      <c r="J143" s="13">
        <v>1.31E-3</v>
      </c>
      <c r="K143" s="12">
        <v>539</v>
      </c>
      <c r="L143" s="14">
        <v>113237.412</v>
      </c>
      <c r="M143" s="34">
        <v>19482867</v>
      </c>
      <c r="N143" s="13">
        <v>-0.52744999999999997</v>
      </c>
      <c r="O143" s="13">
        <v>7.3389999999999997E-2</v>
      </c>
      <c r="P143" s="13">
        <v>3.4611999999999997E-2</v>
      </c>
      <c r="Q143" s="12">
        <v>237835</v>
      </c>
      <c r="R143" s="13">
        <v>9.9760000000000005E-3</v>
      </c>
      <c r="S143" s="12">
        <v>502561</v>
      </c>
      <c r="T143" s="13">
        <v>4.1859999999999996E-3</v>
      </c>
      <c r="U143" s="14">
        <v>70704</v>
      </c>
      <c r="V143" s="13">
        <v>2.3491999999999999E-2</v>
      </c>
    </row>
    <row r="144" spans="1:22" ht="15" customHeight="1" x14ac:dyDescent="0.25">
      <c r="A144" s="7" t="s">
        <v>364</v>
      </c>
      <c r="B144" s="33">
        <v>3189282279</v>
      </c>
      <c r="C144" s="9">
        <v>4.2029999999999998E-2</v>
      </c>
      <c r="D144" s="9">
        <v>3.8359999999999998E-2</v>
      </c>
      <c r="E144" s="10">
        <v>2015.9756</v>
      </c>
      <c r="F144" s="9">
        <v>6.0899999999999999E-3</v>
      </c>
      <c r="G144" s="8">
        <v>19764</v>
      </c>
      <c r="H144" s="8">
        <v>109</v>
      </c>
      <c r="I144" s="8">
        <v>865</v>
      </c>
      <c r="J144" s="9">
        <v>4.3770000000000003E-2</v>
      </c>
      <c r="K144" s="8">
        <v>184</v>
      </c>
      <c r="L144" s="10">
        <v>154879.67559999999</v>
      </c>
      <c r="M144" s="33">
        <v>179314529</v>
      </c>
      <c r="N144" s="9">
        <v>2.0955300000000001</v>
      </c>
      <c r="O144" s="9">
        <v>7.1849999999999997E-2</v>
      </c>
      <c r="P144" s="9">
        <v>2.6959E-2</v>
      </c>
      <c r="Q144" s="8">
        <v>298684</v>
      </c>
      <c r="R144" s="9">
        <v>2.8770000000000002E-3</v>
      </c>
      <c r="S144" s="8">
        <v>579168</v>
      </c>
      <c r="T144" s="9">
        <v>2.9989999999999999E-3</v>
      </c>
      <c r="U144" s="10">
        <v>96810</v>
      </c>
      <c r="V144" s="9">
        <v>2.2953000000000001E-2</v>
      </c>
    </row>
    <row r="145" spans="1:22" ht="15" customHeight="1" x14ac:dyDescent="0.25">
      <c r="A145" s="11" t="s">
        <v>365</v>
      </c>
      <c r="B145" s="34">
        <v>3126501417</v>
      </c>
      <c r="C145" s="13">
        <v>0.10604</v>
      </c>
      <c r="D145" s="13">
        <v>7.7530000000000002E-2</v>
      </c>
      <c r="E145" s="14">
        <v>1547.9055000000001</v>
      </c>
      <c r="F145" s="13">
        <v>-5.4299999999999999E-3</v>
      </c>
      <c r="G145" s="12">
        <v>15364</v>
      </c>
      <c r="H145" s="12">
        <v>670</v>
      </c>
      <c r="I145" s="12">
        <v>0</v>
      </c>
      <c r="J145" s="13">
        <v>0</v>
      </c>
      <c r="K145" s="12">
        <v>601</v>
      </c>
      <c r="L145" s="14">
        <v>203495.2758</v>
      </c>
      <c r="M145" s="34">
        <v>11755000</v>
      </c>
      <c r="N145" s="13">
        <v>-0.34838999999999998</v>
      </c>
      <c r="O145" s="13">
        <v>6.3280000000000003E-2</v>
      </c>
      <c r="P145" s="13">
        <v>4.6600999999999997E-2</v>
      </c>
      <c r="Q145" s="12">
        <v>93306</v>
      </c>
      <c r="R145" s="13">
        <v>2.3800000000000002E-3</v>
      </c>
      <c r="S145" s="12">
        <v>233938</v>
      </c>
      <c r="T145" s="13">
        <v>1.3297E-2</v>
      </c>
      <c r="U145" s="14">
        <v>81063</v>
      </c>
      <c r="V145" s="13">
        <v>1.4916E-2</v>
      </c>
    </row>
    <row r="146" spans="1:22" ht="15" customHeight="1" x14ac:dyDescent="0.25">
      <c r="A146" s="7" t="s">
        <v>366</v>
      </c>
      <c r="B146" s="33">
        <v>3079905988</v>
      </c>
      <c r="C146" s="9">
        <v>5.5230000000000001E-2</v>
      </c>
      <c r="D146" s="9">
        <v>4.2770000000000002E-2</v>
      </c>
      <c r="E146" s="10">
        <v>2816.7898</v>
      </c>
      <c r="F146" s="9">
        <v>1.5270000000000001E-2</v>
      </c>
      <c r="G146" s="8">
        <v>8291</v>
      </c>
      <c r="H146" s="8">
        <v>175</v>
      </c>
      <c r="I146" s="8">
        <v>0</v>
      </c>
      <c r="J146" s="9">
        <v>0</v>
      </c>
      <c r="K146" s="8">
        <v>52</v>
      </c>
      <c r="L146" s="10">
        <v>371475.81579999998</v>
      </c>
      <c r="M146" s="33">
        <v>30721149</v>
      </c>
      <c r="N146" s="9">
        <v>-0.44030999999999998</v>
      </c>
      <c r="O146" s="9">
        <v>5.457E-2</v>
      </c>
      <c r="P146" s="9">
        <v>6.0224E-2</v>
      </c>
      <c r="Q146" s="8">
        <v>102026</v>
      </c>
      <c r="R146" s="9">
        <v>7.234E-3</v>
      </c>
      <c r="S146" s="8">
        <v>256666</v>
      </c>
      <c r="T146" s="9">
        <v>-9.4219999999999998E-3</v>
      </c>
      <c r="U146" s="10">
        <v>115078</v>
      </c>
      <c r="V146" s="9">
        <v>4.1984E-2</v>
      </c>
    </row>
    <row r="147" spans="1:22" ht="15" customHeight="1" x14ac:dyDescent="0.25">
      <c r="A147" s="11" t="s">
        <v>367</v>
      </c>
      <c r="B147" s="34">
        <v>3060659521</v>
      </c>
      <c r="C147" s="13">
        <v>7.6219999999999996E-2</v>
      </c>
      <c r="D147" s="13">
        <v>5.0259999999999999E-2</v>
      </c>
      <c r="E147" s="14">
        <v>1758.8439000000001</v>
      </c>
      <c r="F147" s="13">
        <v>2.3600000000000001E-3</v>
      </c>
      <c r="G147" s="12">
        <v>13489</v>
      </c>
      <c r="H147" s="12">
        <v>597</v>
      </c>
      <c r="I147" s="12">
        <v>222</v>
      </c>
      <c r="J147" s="13">
        <v>1.6459999999999999E-2</v>
      </c>
      <c r="K147" s="12">
        <v>368</v>
      </c>
      <c r="L147" s="14">
        <v>223226.57139999999</v>
      </c>
      <c r="M147" s="34">
        <v>124417932</v>
      </c>
      <c r="N147" s="13">
        <v>0.65456000000000003</v>
      </c>
      <c r="O147" s="13">
        <v>5.7570000000000003E-2</v>
      </c>
      <c r="P147" s="13">
        <v>4.6018999999999997E-2</v>
      </c>
      <c r="Q147" s="12">
        <v>96936</v>
      </c>
      <c r="R147" s="13">
        <v>1.155E-3</v>
      </c>
      <c r="S147" s="12">
        <v>237512</v>
      </c>
      <c r="T147" s="13">
        <v>5.1120000000000002E-3</v>
      </c>
      <c r="U147" s="14">
        <v>89973</v>
      </c>
      <c r="V147" s="13">
        <v>1.7187000000000001E-2</v>
      </c>
    </row>
    <row r="148" spans="1:22" ht="15" customHeight="1" x14ac:dyDescent="0.25">
      <c r="A148" s="7" t="s">
        <v>368</v>
      </c>
      <c r="B148" s="33">
        <v>2971740755</v>
      </c>
      <c r="C148" s="9">
        <v>5.8360000000000002E-2</v>
      </c>
      <c r="D148" s="9">
        <v>5.7579999999999999E-2</v>
      </c>
      <c r="E148" s="10">
        <v>1257.6876999999999</v>
      </c>
      <c r="F148" s="9">
        <v>3.696E-2</v>
      </c>
      <c r="G148" s="8">
        <v>37434</v>
      </c>
      <c r="H148" s="8">
        <v>76</v>
      </c>
      <c r="I148" s="8">
        <v>207</v>
      </c>
      <c r="J148" s="9">
        <v>5.5300000000000002E-3</v>
      </c>
      <c r="K148" s="8">
        <v>332</v>
      </c>
      <c r="L148" s="10">
        <v>78949.569699999993</v>
      </c>
      <c r="M148" s="33">
        <v>32039840</v>
      </c>
      <c r="N148" s="9">
        <v>1.5334300000000001</v>
      </c>
      <c r="O148" s="9">
        <v>8.8419999999999999E-2</v>
      </c>
      <c r="P148" s="9">
        <v>4.2278999999999997E-2</v>
      </c>
      <c r="Q148" s="8">
        <v>338247</v>
      </c>
      <c r="R148" s="9">
        <v>-3.421E-3</v>
      </c>
      <c r="S148" s="8">
        <v>700320</v>
      </c>
      <c r="T148" s="9">
        <v>-2.117E-3</v>
      </c>
      <c r="U148" s="10">
        <v>73842</v>
      </c>
      <c r="V148" s="9">
        <v>1.6893999999999999E-2</v>
      </c>
    </row>
    <row r="149" spans="1:22" ht="15" customHeight="1" x14ac:dyDescent="0.25">
      <c r="A149" s="11" t="s">
        <v>369</v>
      </c>
      <c r="B149" s="34">
        <v>2819629714</v>
      </c>
      <c r="C149" s="13">
        <v>4.6039999999999998E-2</v>
      </c>
      <c r="D149" s="13">
        <v>2.9690000000000001E-2</v>
      </c>
      <c r="E149" s="14">
        <v>1214.1139000000001</v>
      </c>
      <c r="F149" s="13">
        <v>1.823E-2</v>
      </c>
      <c r="G149" s="12">
        <v>23977</v>
      </c>
      <c r="H149" s="12">
        <v>654</v>
      </c>
      <c r="I149" s="12">
        <v>444</v>
      </c>
      <c r="J149" s="13">
        <v>1.8519999999999998E-2</v>
      </c>
      <c r="K149" s="12">
        <v>597</v>
      </c>
      <c r="L149" s="14">
        <v>115459.2242</v>
      </c>
      <c r="M149" s="34">
        <v>28281500</v>
      </c>
      <c r="N149" s="13">
        <v>-0.46325</v>
      </c>
      <c r="O149" s="13">
        <v>7.9769999999999994E-2</v>
      </c>
      <c r="P149" s="13">
        <v>2.9940999999999999E-2</v>
      </c>
      <c r="Q149" s="12">
        <v>182092</v>
      </c>
      <c r="R149" s="13">
        <v>1.098E-3</v>
      </c>
      <c r="S149" s="12">
        <v>337718</v>
      </c>
      <c r="T149" s="13">
        <v>3.0409999999999999E-3</v>
      </c>
      <c r="U149" s="14">
        <v>84616</v>
      </c>
      <c r="V149" s="13">
        <v>2.5253000000000001E-2</v>
      </c>
    </row>
    <row r="150" spans="1:22" ht="15" customHeight="1" x14ac:dyDescent="0.25">
      <c r="A150" s="7" t="s">
        <v>370</v>
      </c>
      <c r="B150" s="33">
        <v>2802777545</v>
      </c>
      <c r="C150" s="9">
        <v>0.13933999999999999</v>
      </c>
      <c r="D150" s="9">
        <v>7.3010000000000005E-2</v>
      </c>
      <c r="E150" s="10">
        <v>1348.0228999999999</v>
      </c>
      <c r="F150" s="9">
        <v>6.4700000000000001E-3</v>
      </c>
      <c r="G150" s="8">
        <v>17172</v>
      </c>
      <c r="H150" s="8">
        <v>1620</v>
      </c>
      <c r="I150" s="8">
        <v>876</v>
      </c>
      <c r="J150" s="9">
        <v>5.101E-2</v>
      </c>
      <c r="K150" s="8">
        <v>323</v>
      </c>
      <c r="L150" s="10">
        <v>155295.74160000001</v>
      </c>
      <c r="M150" s="33">
        <v>1496250</v>
      </c>
      <c r="N150" s="9">
        <v>-0.91300999999999999</v>
      </c>
      <c r="O150" s="9">
        <v>6.6019999999999995E-2</v>
      </c>
      <c r="P150" s="9">
        <v>3.1725000000000003E-2</v>
      </c>
      <c r="Q150" s="8">
        <v>112046</v>
      </c>
      <c r="R150" s="9">
        <v>4.5069999999999997E-3</v>
      </c>
      <c r="S150" s="8">
        <v>228483</v>
      </c>
      <c r="T150" s="9">
        <v>2.0000000000000002E-5</v>
      </c>
      <c r="U150" s="10">
        <v>69112</v>
      </c>
      <c r="V150" s="9">
        <v>1.5573E-2</v>
      </c>
    </row>
    <row r="151" spans="1:22" ht="15" customHeight="1" x14ac:dyDescent="0.25">
      <c r="A151" s="11" t="s">
        <v>371</v>
      </c>
      <c r="B151" s="34">
        <v>2798580960</v>
      </c>
      <c r="C151" s="13">
        <v>8.4180000000000005E-2</v>
      </c>
      <c r="D151" s="13">
        <v>4.5339999999999998E-2</v>
      </c>
      <c r="E151" s="14">
        <v>1861.1882000000001</v>
      </c>
      <c r="F151" s="13">
        <v>5.7400000000000003E-3</v>
      </c>
      <c r="G151" s="12">
        <v>9424</v>
      </c>
      <c r="H151" s="12">
        <v>505</v>
      </c>
      <c r="I151" s="12">
        <v>795</v>
      </c>
      <c r="J151" s="13">
        <v>8.4360000000000004E-2</v>
      </c>
      <c r="K151" s="12">
        <v>478</v>
      </c>
      <c r="L151" s="14">
        <v>273860.55</v>
      </c>
      <c r="M151" s="34">
        <v>57093826</v>
      </c>
      <c r="N151" s="13">
        <v>2.7194699999999998</v>
      </c>
      <c r="O151" s="13">
        <v>5.4789999999999998E-2</v>
      </c>
      <c r="P151" s="13">
        <v>4.9314999999999998E-2</v>
      </c>
      <c r="Q151" s="12">
        <v>111206</v>
      </c>
      <c r="R151" s="13">
        <v>2.9759999999999999E-3</v>
      </c>
      <c r="S151" s="12">
        <v>267988</v>
      </c>
      <c r="T151" s="13">
        <v>6.4689999999999999E-3</v>
      </c>
      <c r="U151" s="14">
        <v>101238</v>
      </c>
      <c r="V151" s="13">
        <v>2.4785000000000001E-2</v>
      </c>
    </row>
    <row r="152" spans="1:22" ht="15" customHeight="1" x14ac:dyDescent="0.25">
      <c r="A152" s="7" t="s">
        <v>372</v>
      </c>
      <c r="B152" s="33">
        <v>2773728080</v>
      </c>
      <c r="C152" s="9">
        <v>9.9570000000000006E-2</v>
      </c>
      <c r="D152" s="9">
        <v>9.0929999999999997E-2</v>
      </c>
      <c r="E152" s="10">
        <v>1208.4395999999999</v>
      </c>
      <c r="F152" s="9">
        <v>4.0400000000000002E-3</v>
      </c>
      <c r="G152" s="8">
        <v>19956</v>
      </c>
      <c r="H152" s="8">
        <v>383</v>
      </c>
      <c r="I152" s="8">
        <v>644</v>
      </c>
      <c r="J152" s="9">
        <v>3.227E-2</v>
      </c>
      <c r="K152" s="8">
        <v>681</v>
      </c>
      <c r="L152" s="10">
        <v>134646.99419999999</v>
      </c>
      <c r="M152" s="33">
        <v>46896000</v>
      </c>
      <c r="N152" s="9">
        <v>-0.59884000000000004</v>
      </c>
      <c r="O152" s="9">
        <v>6.8709999999999993E-2</v>
      </c>
      <c r="P152" s="9">
        <v>4.1188000000000002E-2</v>
      </c>
      <c r="Q152" s="8">
        <v>108787</v>
      </c>
      <c r="R152" s="9">
        <v>6.0330000000000002E-3</v>
      </c>
      <c r="S152" s="8">
        <v>351312</v>
      </c>
      <c r="T152" s="9">
        <v>6.9420000000000003E-3</v>
      </c>
      <c r="U152" s="10">
        <v>76147</v>
      </c>
      <c r="V152" s="9">
        <v>2.1839000000000001E-2</v>
      </c>
    </row>
    <row r="153" spans="1:22" ht="15" customHeight="1" x14ac:dyDescent="0.25">
      <c r="A153" s="11" t="s">
        <v>373</v>
      </c>
      <c r="B153" s="34">
        <v>2765445422</v>
      </c>
      <c r="C153" s="13">
        <v>0.10081</v>
      </c>
      <c r="D153" s="13">
        <v>7.7490000000000003E-2</v>
      </c>
      <c r="E153" s="14">
        <v>1609.7121999999999</v>
      </c>
      <c r="F153" s="13">
        <v>7.1300000000000001E-3</v>
      </c>
      <c r="G153" s="12">
        <v>13390</v>
      </c>
      <c r="H153" s="12">
        <v>387</v>
      </c>
      <c r="I153" s="12">
        <v>226</v>
      </c>
      <c r="J153" s="13">
        <v>1.6879999999999999E-2</v>
      </c>
      <c r="K153" s="12">
        <v>1155</v>
      </c>
      <c r="L153" s="14">
        <v>203102.63089999999</v>
      </c>
      <c r="M153" s="34">
        <v>97484000</v>
      </c>
      <c r="N153" s="13">
        <v>-0.18139</v>
      </c>
      <c r="O153" s="13">
        <v>5.5800000000000002E-2</v>
      </c>
      <c r="P153" s="13">
        <v>2.8042999999999998E-2</v>
      </c>
      <c r="Q153" s="12">
        <v>110615</v>
      </c>
      <c r="R153" s="13">
        <v>1.0867999999999999E-2</v>
      </c>
      <c r="S153" s="12">
        <v>228299</v>
      </c>
      <c r="T153" s="13">
        <v>8.4679999999999998E-3</v>
      </c>
      <c r="U153" s="14">
        <v>90050</v>
      </c>
      <c r="V153" s="13">
        <v>1.291E-2</v>
      </c>
    </row>
    <row r="154" spans="1:22" ht="15" customHeight="1" x14ac:dyDescent="0.25">
      <c r="A154" s="7" t="s">
        <v>374</v>
      </c>
      <c r="B154" s="33">
        <v>2759822642</v>
      </c>
      <c r="C154" s="9">
        <v>0.15725</v>
      </c>
      <c r="D154" s="9">
        <v>0.1053</v>
      </c>
      <c r="E154" s="10">
        <v>1834.9873</v>
      </c>
      <c r="F154" s="9">
        <v>-2.5420000000000002E-2</v>
      </c>
      <c r="G154" s="8">
        <v>11412</v>
      </c>
      <c r="H154" s="8">
        <v>1244</v>
      </c>
      <c r="I154" s="8">
        <v>990</v>
      </c>
      <c r="J154" s="9">
        <v>8.6749999999999994E-2</v>
      </c>
      <c r="K154" s="8">
        <v>960</v>
      </c>
      <c r="L154" s="10">
        <v>222530.45009999999</v>
      </c>
      <c r="M154" s="33">
        <v>9246717</v>
      </c>
      <c r="N154" s="9">
        <v>-0.81284999999999996</v>
      </c>
      <c r="O154" s="9">
        <v>5.815E-2</v>
      </c>
      <c r="P154" s="9">
        <v>4.5161E-2</v>
      </c>
      <c r="Q154" s="8">
        <v>90183</v>
      </c>
      <c r="R154" s="9">
        <v>1.1571E-2</v>
      </c>
      <c r="S154" s="8">
        <v>245686</v>
      </c>
      <c r="T154" s="9">
        <v>1.2149999999999999E-2</v>
      </c>
      <c r="U154" s="10">
        <v>91180</v>
      </c>
      <c r="V154" s="9">
        <v>9.4859999999999996E-3</v>
      </c>
    </row>
    <row r="155" spans="1:22" ht="15" customHeight="1" x14ac:dyDescent="0.25">
      <c r="A155" s="11" t="s">
        <v>375</v>
      </c>
      <c r="B155" s="34">
        <v>2737738451</v>
      </c>
      <c r="C155" s="13">
        <v>0.11441999999999999</v>
      </c>
      <c r="D155" s="13">
        <v>0.10978</v>
      </c>
      <c r="E155" s="14">
        <v>1214.4623999999999</v>
      </c>
      <c r="F155" s="13">
        <v>2.504E-2</v>
      </c>
      <c r="G155" s="12">
        <v>29018</v>
      </c>
      <c r="H155" s="12">
        <v>240</v>
      </c>
      <c r="I155" s="12">
        <v>545</v>
      </c>
      <c r="J155" s="13">
        <v>1.8780000000000002E-2</v>
      </c>
      <c r="K155" s="12">
        <v>117</v>
      </c>
      <c r="L155" s="14">
        <v>92606.922500000001</v>
      </c>
      <c r="M155" s="34">
        <v>9949719</v>
      </c>
      <c r="N155" s="13">
        <v>-0.35026000000000002</v>
      </c>
      <c r="O155" s="13">
        <v>7.4370000000000006E-2</v>
      </c>
      <c r="P155" s="13">
        <v>3.3458000000000002E-2</v>
      </c>
      <c r="Q155" s="12">
        <v>301205</v>
      </c>
      <c r="R155" s="13">
        <v>-3.173E-3</v>
      </c>
      <c r="S155" s="12">
        <v>608419</v>
      </c>
      <c r="T155" s="13">
        <v>-2.3860000000000001E-3</v>
      </c>
      <c r="U155" s="14">
        <v>66785</v>
      </c>
      <c r="V155" s="13">
        <v>3.4299999999999999E-4</v>
      </c>
    </row>
    <row r="156" spans="1:22" ht="15" customHeight="1" x14ac:dyDescent="0.25">
      <c r="A156" s="7" t="s">
        <v>376</v>
      </c>
      <c r="B156" s="33">
        <v>2705023196</v>
      </c>
      <c r="C156" s="9">
        <v>0.13342000000000001</v>
      </c>
      <c r="D156" s="9">
        <v>0.12175999999999999</v>
      </c>
      <c r="E156" s="10">
        <v>1322.3941</v>
      </c>
      <c r="F156" s="9">
        <v>3.3400000000000001E-3</v>
      </c>
      <c r="G156" s="8">
        <v>18258</v>
      </c>
      <c r="H156" s="8">
        <v>282</v>
      </c>
      <c r="I156" s="8">
        <v>424</v>
      </c>
      <c r="J156" s="9">
        <v>2.3220000000000001E-2</v>
      </c>
      <c r="K156" s="8">
        <v>462</v>
      </c>
      <c r="L156" s="10">
        <v>144793.01980000001</v>
      </c>
      <c r="M156" s="33">
        <v>94634319</v>
      </c>
      <c r="N156" s="9">
        <v>-0.51851999999999998</v>
      </c>
      <c r="O156" s="9">
        <v>6.096E-2</v>
      </c>
      <c r="P156" s="9">
        <v>4.9037999999999998E-2</v>
      </c>
      <c r="Q156" s="8">
        <v>179401</v>
      </c>
      <c r="R156" s="9">
        <v>7.3480000000000004E-3</v>
      </c>
      <c r="S156" s="8">
        <v>415126</v>
      </c>
      <c r="T156" s="9">
        <v>2.0230999999999999E-2</v>
      </c>
      <c r="U156" s="10">
        <v>70390</v>
      </c>
      <c r="V156" s="9">
        <v>4.2589999999999998E-3</v>
      </c>
    </row>
    <row r="157" spans="1:22" ht="15" customHeight="1" x14ac:dyDescent="0.25">
      <c r="A157" s="11" t="s">
        <v>377</v>
      </c>
      <c r="B157" s="34">
        <v>2680564812</v>
      </c>
      <c r="C157" s="13">
        <v>6.0819999999999999E-2</v>
      </c>
      <c r="D157" s="13">
        <v>5.7820000000000003E-2</v>
      </c>
      <c r="E157" s="14">
        <v>1055.5219</v>
      </c>
      <c r="F157" s="13">
        <v>3.0370000000000001E-2</v>
      </c>
      <c r="G157" s="12">
        <v>41406</v>
      </c>
      <c r="H157" s="12">
        <v>296</v>
      </c>
      <c r="I157" s="12">
        <v>457</v>
      </c>
      <c r="J157" s="13">
        <v>1.1039999999999999E-2</v>
      </c>
      <c r="K157" s="12">
        <v>596</v>
      </c>
      <c r="L157" s="14">
        <v>64031.837500000001</v>
      </c>
      <c r="M157" s="34">
        <v>12219296</v>
      </c>
      <c r="N157" s="13">
        <v>-0.16300999999999999</v>
      </c>
      <c r="O157" s="13">
        <v>9.7479999999999997E-2</v>
      </c>
      <c r="P157" s="13">
        <v>4.6743E-2</v>
      </c>
      <c r="Q157" s="12">
        <v>299363</v>
      </c>
      <c r="R157" s="13">
        <v>-1.5410999999999999E-2</v>
      </c>
      <c r="S157" s="12">
        <v>598514</v>
      </c>
      <c r="T157" s="13">
        <v>-1.658E-3</v>
      </c>
      <c r="U157" s="14">
        <v>67899</v>
      </c>
      <c r="V157" s="13">
        <v>7.1240000000000001E-3</v>
      </c>
    </row>
    <row r="158" spans="1:22" ht="15" customHeight="1" x14ac:dyDescent="0.25">
      <c r="A158" s="7" t="s">
        <v>378</v>
      </c>
      <c r="B158" s="33">
        <v>2601423965</v>
      </c>
      <c r="C158" s="9">
        <v>0.11092</v>
      </c>
      <c r="D158" s="9">
        <v>0.11092</v>
      </c>
      <c r="E158" s="10">
        <v>1486.2853</v>
      </c>
      <c r="F158" s="9">
        <v>-2.1350000000000001E-2</v>
      </c>
      <c r="G158" s="8">
        <v>17429</v>
      </c>
      <c r="H158" s="8">
        <v>0</v>
      </c>
      <c r="I158" s="8">
        <v>0</v>
      </c>
      <c r="J158" s="9">
        <v>0</v>
      </c>
      <c r="K158" s="8">
        <v>-426</v>
      </c>
      <c r="L158" s="10">
        <v>149258.36050000001</v>
      </c>
      <c r="M158" s="33">
        <v>0</v>
      </c>
      <c r="N158" s="9">
        <v>-1</v>
      </c>
      <c r="O158" s="9">
        <v>7.8479999999999994E-2</v>
      </c>
      <c r="P158" s="9">
        <v>2.9959E-2</v>
      </c>
      <c r="Q158" s="8">
        <v>129428</v>
      </c>
      <c r="R158" s="9">
        <v>2.0694000000000001E-2</v>
      </c>
      <c r="S158" s="8">
        <v>195209</v>
      </c>
      <c r="T158" s="9">
        <v>1.2036E-2</v>
      </c>
      <c r="U158" s="10">
        <v>94335</v>
      </c>
      <c r="V158" s="9">
        <v>1.6046000000000001E-2</v>
      </c>
    </row>
    <row r="159" spans="1:22" ht="15" customHeight="1" x14ac:dyDescent="0.25">
      <c r="A159" s="11" t="s">
        <v>379</v>
      </c>
      <c r="B159" s="34">
        <v>2586920783</v>
      </c>
      <c r="C159" s="13">
        <v>8.6540000000000006E-2</v>
      </c>
      <c r="D159" s="13">
        <v>7.9399999999999998E-2</v>
      </c>
      <c r="E159" s="14">
        <v>2255.4526000000001</v>
      </c>
      <c r="F159" s="13">
        <v>1.738E-2</v>
      </c>
      <c r="G159" s="12">
        <v>8926</v>
      </c>
      <c r="H159" s="12">
        <v>233</v>
      </c>
      <c r="I159" s="12">
        <v>9</v>
      </c>
      <c r="J159" s="13">
        <v>1.01E-3</v>
      </c>
      <c r="K159" s="12">
        <v>130</v>
      </c>
      <c r="L159" s="14">
        <v>289526.66850000003</v>
      </c>
      <c r="M159" s="34">
        <v>53088600</v>
      </c>
      <c r="N159" s="13">
        <v>-0.25126999999999999</v>
      </c>
      <c r="O159" s="13">
        <v>5.6149999999999999E-2</v>
      </c>
      <c r="P159" s="13">
        <v>4.2595000000000001E-2</v>
      </c>
      <c r="Q159" s="12">
        <v>119504</v>
      </c>
      <c r="R159" s="13">
        <v>-1.4964E-2</v>
      </c>
      <c r="S159" s="12">
        <v>281569</v>
      </c>
      <c r="T159" s="13">
        <v>-2.9840000000000001E-3</v>
      </c>
      <c r="U159" s="14">
        <v>104776</v>
      </c>
      <c r="V159" s="13">
        <v>1.6160000000000001E-2</v>
      </c>
    </row>
    <row r="160" spans="1:22" ht="15" customHeight="1" x14ac:dyDescent="0.25">
      <c r="A160" s="7" t="s">
        <v>380</v>
      </c>
      <c r="B160" s="33">
        <v>2544536768</v>
      </c>
      <c r="C160" s="9">
        <v>7.8509999999999996E-2</v>
      </c>
      <c r="D160" s="9">
        <v>6.0080000000000001E-2</v>
      </c>
      <c r="E160" s="10">
        <v>1203.4268999999999</v>
      </c>
      <c r="F160" s="9">
        <v>5.33E-2</v>
      </c>
      <c r="G160" s="8">
        <v>26964</v>
      </c>
      <c r="H160" s="8">
        <v>762</v>
      </c>
      <c r="I160" s="8">
        <v>152</v>
      </c>
      <c r="J160" s="9">
        <v>5.64E-3</v>
      </c>
      <c r="K160" s="8">
        <v>370</v>
      </c>
      <c r="L160" s="10">
        <v>93838.942599999995</v>
      </c>
      <c r="M160" s="33">
        <v>374077432</v>
      </c>
      <c r="N160" s="9">
        <v>9.5821100000000001</v>
      </c>
      <c r="O160" s="9">
        <v>7.8270000000000006E-2</v>
      </c>
      <c r="P160" s="9">
        <v>3.1659E-2</v>
      </c>
      <c r="Q160" s="8">
        <v>239980</v>
      </c>
      <c r="R160" s="9">
        <v>1.964E-3</v>
      </c>
      <c r="S160" s="8">
        <v>467576</v>
      </c>
      <c r="T160" s="9">
        <v>3.176E-3</v>
      </c>
      <c r="U160" s="10">
        <v>74002</v>
      </c>
      <c r="V160" s="9">
        <v>1.6277E-2</v>
      </c>
    </row>
    <row r="161" spans="1:22" ht="15" customHeight="1" x14ac:dyDescent="0.25">
      <c r="A161" s="11" t="s">
        <v>381</v>
      </c>
      <c r="B161" s="34">
        <v>2467057269</v>
      </c>
      <c r="C161" s="13">
        <v>0.10761</v>
      </c>
      <c r="D161" s="13">
        <v>0.10653</v>
      </c>
      <c r="E161" s="14">
        <v>1170.7724000000001</v>
      </c>
      <c r="F161" s="13">
        <v>1.0619999999999999E-2</v>
      </c>
      <c r="G161" s="12">
        <v>20445</v>
      </c>
      <c r="H161" s="12">
        <v>382</v>
      </c>
      <c r="I161" s="12">
        <v>199</v>
      </c>
      <c r="J161" s="13">
        <v>9.7300000000000008E-3</v>
      </c>
      <c r="K161" s="12">
        <v>148</v>
      </c>
      <c r="L161" s="14">
        <v>119504.8086</v>
      </c>
      <c r="M161" s="34">
        <v>0</v>
      </c>
      <c r="N161" s="13">
        <v>-1</v>
      </c>
      <c r="O161" s="13">
        <v>7.5090000000000004E-2</v>
      </c>
      <c r="P161" s="13">
        <v>3.5292999999999998E-2</v>
      </c>
      <c r="Q161" s="12">
        <v>147448</v>
      </c>
      <c r="R161" s="13">
        <v>9.7859999999999996E-3</v>
      </c>
      <c r="S161" s="12">
        <v>288527</v>
      </c>
      <c r="T161" s="13">
        <v>3.8140000000000001E-3</v>
      </c>
      <c r="U161" s="14">
        <v>65086</v>
      </c>
      <c r="V161" s="13">
        <v>2.0093E-2</v>
      </c>
    </row>
    <row r="162" spans="1:22" ht="15" customHeight="1" x14ac:dyDescent="0.25">
      <c r="A162" s="7" t="s">
        <v>382</v>
      </c>
      <c r="B162" s="33">
        <v>2388099677</v>
      </c>
      <c r="C162" s="9">
        <v>7.8229999999999994E-2</v>
      </c>
      <c r="D162" s="9">
        <v>7.8229999999999994E-2</v>
      </c>
      <c r="E162" s="10">
        <v>1206.3734999999999</v>
      </c>
      <c r="F162" s="9">
        <v>3.5389999999999998E-2</v>
      </c>
      <c r="G162" s="8">
        <v>21959</v>
      </c>
      <c r="H162" s="8">
        <v>0</v>
      </c>
      <c r="I162" s="8">
        <v>638</v>
      </c>
      <c r="J162" s="9">
        <v>2.9049999999999999E-2</v>
      </c>
      <c r="K162" s="8">
        <v>304</v>
      </c>
      <c r="L162" s="10">
        <v>105682.1559</v>
      </c>
      <c r="M162" s="33">
        <v>9441000</v>
      </c>
      <c r="N162" s="9">
        <v>-0.82204999999999995</v>
      </c>
      <c r="O162" s="9">
        <v>7.2349999999999998E-2</v>
      </c>
      <c r="P162" s="9">
        <v>4.018E-2</v>
      </c>
      <c r="Q162" s="8">
        <v>122548</v>
      </c>
      <c r="R162" s="9">
        <v>-4.8240000000000002E-3</v>
      </c>
      <c r="S162" s="8">
        <v>324545</v>
      </c>
      <c r="T162" s="9">
        <v>-9.8799999999999995E-4</v>
      </c>
      <c r="U162" s="10">
        <v>63160</v>
      </c>
      <c r="V162" s="9">
        <v>1.5095000000000001E-2</v>
      </c>
    </row>
    <row r="163" spans="1:22" ht="15" customHeight="1" x14ac:dyDescent="0.25">
      <c r="A163" s="11" t="s">
        <v>383</v>
      </c>
      <c r="B163" s="34">
        <v>2349810193</v>
      </c>
      <c r="C163" s="13">
        <v>0.12383</v>
      </c>
      <c r="D163" s="13">
        <v>0.11600000000000001</v>
      </c>
      <c r="E163" s="14">
        <v>1089.6045999999999</v>
      </c>
      <c r="F163" s="13">
        <v>-6.7000000000000002E-4</v>
      </c>
      <c r="G163" s="12">
        <v>23672</v>
      </c>
      <c r="H163" s="12">
        <v>490</v>
      </c>
      <c r="I163" s="12">
        <v>0</v>
      </c>
      <c r="J163" s="13">
        <v>0</v>
      </c>
      <c r="K163" s="12">
        <v>849</v>
      </c>
      <c r="L163" s="14">
        <v>99265.384999999995</v>
      </c>
      <c r="M163" s="34">
        <v>2900000</v>
      </c>
      <c r="N163" s="11"/>
      <c r="O163" s="13">
        <v>7.7590000000000006E-2</v>
      </c>
      <c r="P163" s="13">
        <v>4.7174000000000001E-2</v>
      </c>
      <c r="Q163" s="12">
        <v>158162</v>
      </c>
      <c r="R163" s="13">
        <v>3.0040000000000002E-3</v>
      </c>
      <c r="S163" s="12">
        <v>514993</v>
      </c>
      <c r="T163" s="13">
        <v>7.4289999999999998E-3</v>
      </c>
      <c r="U163" s="14">
        <v>71848</v>
      </c>
      <c r="V163" s="13">
        <v>2.3532999999999998E-2</v>
      </c>
    </row>
    <row r="164" spans="1:22" ht="15" customHeight="1" x14ac:dyDescent="0.25">
      <c r="A164" s="7" t="s">
        <v>384</v>
      </c>
      <c r="B164" s="33">
        <v>2343048343</v>
      </c>
      <c r="C164" s="9">
        <v>7.9479999999999995E-2</v>
      </c>
      <c r="D164" s="9">
        <v>6.5259999999999999E-2</v>
      </c>
      <c r="E164" s="10">
        <v>1398.2252000000001</v>
      </c>
      <c r="F164" s="9">
        <v>5.1999999999999998E-3</v>
      </c>
      <c r="G164" s="8">
        <v>13459</v>
      </c>
      <c r="H164" s="8">
        <v>135</v>
      </c>
      <c r="I164" s="8">
        <v>179</v>
      </c>
      <c r="J164" s="9">
        <v>1.3299999999999999E-2</v>
      </c>
      <c r="K164" s="8">
        <v>287</v>
      </c>
      <c r="L164" s="10">
        <v>171802.92879999999</v>
      </c>
      <c r="M164" s="33">
        <v>58700000</v>
      </c>
      <c r="N164" s="9">
        <v>-0.19499</v>
      </c>
      <c r="O164" s="9">
        <v>5.7009999999999998E-2</v>
      </c>
      <c r="P164" s="9">
        <v>3.1342000000000002E-2</v>
      </c>
      <c r="Q164" s="8">
        <v>108733</v>
      </c>
      <c r="R164" s="9">
        <v>2.1832000000000001E-2</v>
      </c>
      <c r="S164" s="8">
        <v>224011</v>
      </c>
      <c r="T164" s="9">
        <v>-8.3000000000000001E-4</v>
      </c>
      <c r="U164" s="10">
        <v>69313</v>
      </c>
      <c r="V164" s="9">
        <v>3.6110000000000003E-2</v>
      </c>
    </row>
    <row r="165" spans="1:22" ht="15" customHeight="1" x14ac:dyDescent="0.25">
      <c r="A165" s="11" t="s">
        <v>385</v>
      </c>
      <c r="B165" s="34">
        <v>2327257438</v>
      </c>
      <c r="C165" s="13">
        <v>0.11777</v>
      </c>
      <c r="D165" s="13">
        <v>9.7309999999999994E-2</v>
      </c>
      <c r="E165" s="14">
        <v>2174.2669999999998</v>
      </c>
      <c r="F165" s="13">
        <v>1.7420000000000001E-2</v>
      </c>
      <c r="G165" s="12">
        <v>8927</v>
      </c>
      <c r="H165" s="12">
        <v>330</v>
      </c>
      <c r="I165" s="12">
        <v>132</v>
      </c>
      <c r="J165" s="13">
        <v>1.4789999999999999E-2</v>
      </c>
      <c r="K165" s="12">
        <v>974</v>
      </c>
      <c r="L165" s="14">
        <v>256900.0373</v>
      </c>
      <c r="M165" s="34">
        <v>10050000</v>
      </c>
      <c r="N165" s="13">
        <v>-0.26462000000000002</v>
      </c>
      <c r="O165" s="13">
        <v>6.9190000000000002E-2</v>
      </c>
      <c r="P165" s="13">
        <v>2.6801999999999999E-2</v>
      </c>
      <c r="Q165" s="12">
        <v>76118</v>
      </c>
      <c r="R165" s="13">
        <v>-1.9935000000000001E-2</v>
      </c>
      <c r="S165" s="12">
        <v>129912</v>
      </c>
      <c r="T165" s="13">
        <v>9.6410000000000003E-3</v>
      </c>
      <c r="U165" s="14">
        <v>108507</v>
      </c>
      <c r="V165" s="13">
        <v>1.0671999999999999E-2</v>
      </c>
    </row>
    <row r="166" spans="1:22" ht="15" customHeight="1" x14ac:dyDescent="0.25">
      <c r="A166" s="7" t="s">
        <v>386</v>
      </c>
      <c r="B166" s="33">
        <v>2316892588</v>
      </c>
      <c r="C166" s="9">
        <v>6.4159999999999995E-2</v>
      </c>
      <c r="D166" s="9">
        <v>4.7120000000000002E-2</v>
      </c>
      <c r="E166" s="10">
        <v>1892.2738999999999</v>
      </c>
      <c r="F166" s="9">
        <v>4.8320000000000002E-2</v>
      </c>
      <c r="G166" s="8">
        <v>12938</v>
      </c>
      <c r="H166" s="8">
        <v>425</v>
      </c>
      <c r="I166" s="8">
        <v>196</v>
      </c>
      <c r="J166" s="9">
        <v>1.515E-2</v>
      </c>
      <c r="K166" s="8">
        <v>300</v>
      </c>
      <c r="L166" s="10">
        <v>176404.18669999999</v>
      </c>
      <c r="M166" s="33">
        <v>44632972</v>
      </c>
      <c r="N166" s="9">
        <v>-0.64327999999999996</v>
      </c>
      <c r="O166" s="9">
        <v>6.6290000000000002E-2</v>
      </c>
      <c r="P166" s="9">
        <v>4.5754000000000003E-2</v>
      </c>
      <c r="Q166" s="8">
        <v>129305</v>
      </c>
      <c r="R166" s="9">
        <v>4.2139999999999999E-3</v>
      </c>
      <c r="S166" s="8">
        <v>283054</v>
      </c>
      <c r="T166" s="9">
        <v>-3.3700000000000002E-3</v>
      </c>
      <c r="U166" s="10">
        <v>94564</v>
      </c>
      <c r="V166" s="9">
        <v>2.9294000000000001E-2</v>
      </c>
    </row>
    <row r="167" spans="1:22" ht="15" customHeight="1" x14ac:dyDescent="0.25">
      <c r="A167" s="11" t="s">
        <v>387</v>
      </c>
      <c r="B167" s="34">
        <v>2267938783</v>
      </c>
      <c r="C167" s="13">
        <v>8.2610000000000003E-2</v>
      </c>
      <c r="D167" s="13">
        <v>6.0659999999999999E-2</v>
      </c>
      <c r="E167" s="14">
        <v>2538.8589000000002</v>
      </c>
      <c r="F167" s="13">
        <v>-6.9300000000000004E-3</v>
      </c>
      <c r="G167" s="12">
        <v>6887</v>
      </c>
      <c r="H167" s="12">
        <v>307</v>
      </c>
      <c r="I167" s="12">
        <v>0</v>
      </c>
      <c r="J167" s="13">
        <v>0</v>
      </c>
      <c r="K167" s="12">
        <v>242</v>
      </c>
      <c r="L167" s="14">
        <v>329307.21399999998</v>
      </c>
      <c r="M167" s="34">
        <v>88575500</v>
      </c>
      <c r="N167" s="13">
        <v>0.65176000000000001</v>
      </c>
      <c r="O167" s="13">
        <v>5.5120000000000002E-2</v>
      </c>
      <c r="P167" s="13">
        <v>4.1501000000000003E-2</v>
      </c>
      <c r="Q167" s="12">
        <v>75691</v>
      </c>
      <c r="R167" s="13">
        <v>1.9852999999999999E-2</v>
      </c>
      <c r="S167" s="12">
        <v>132312</v>
      </c>
      <c r="T167" s="13">
        <v>-5.1050000000000002E-3</v>
      </c>
      <c r="U167" s="14">
        <v>129363</v>
      </c>
      <c r="V167" s="13">
        <v>3.2118000000000001E-2</v>
      </c>
    </row>
    <row r="168" spans="1:22" ht="15" customHeight="1" x14ac:dyDescent="0.25">
      <c r="A168" s="7" t="s">
        <v>388</v>
      </c>
      <c r="B168" s="33">
        <v>2263094415</v>
      </c>
      <c r="C168" s="9">
        <v>0.15118000000000001</v>
      </c>
      <c r="D168" s="9">
        <v>0.10829999999999999</v>
      </c>
      <c r="E168" s="10">
        <v>1487.6410000000001</v>
      </c>
      <c r="F168" s="9">
        <v>-9.1400000000000006E-3</v>
      </c>
      <c r="G168" s="8">
        <v>12377</v>
      </c>
      <c r="H168" s="8">
        <v>679</v>
      </c>
      <c r="I168" s="8">
        <v>360</v>
      </c>
      <c r="J168" s="9">
        <v>2.9090000000000001E-2</v>
      </c>
      <c r="K168" s="8">
        <v>1096</v>
      </c>
      <c r="L168" s="10">
        <v>177678.76389999999</v>
      </c>
      <c r="M168" s="33">
        <v>22315000</v>
      </c>
      <c r="N168" s="9">
        <v>-0.77592000000000005</v>
      </c>
      <c r="O168" s="9">
        <v>6.2399999999999997E-2</v>
      </c>
      <c r="P168" s="9">
        <v>5.6231000000000003E-2</v>
      </c>
      <c r="Q168" s="8">
        <v>126908</v>
      </c>
      <c r="R168" s="9">
        <v>8.1740000000000007E-3</v>
      </c>
      <c r="S168" s="8">
        <v>449849</v>
      </c>
      <c r="T168" s="9">
        <v>1.8645999999999999E-2</v>
      </c>
      <c r="U168" s="10">
        <v>66563</v>
      </c>
      <c r="V168" s="9">
        <v>1.4156999999999999E-2</v>
      </c>
    </row>
    <row r="169" spans="1:22" ht="15" customHeight="1" x14ac:dyDescent="0.25">
      <c r="A169" s="11" t="s">
        <v>389</v>
      </c>
      <c r="B169" s="34">
        <v>2215675935</v>
      </c>
      <c r="C169" s="13">
        <v>7.2609999999999994E-2</v>
      </c>
      <c r="D169" s="13">
        <v>6.7729999999999999E-2</v>
      </c>
      <c r="E169" s="14">
        <v>1296.5772999999999</v>
      </c>
      <c r="F169" s="13">
        <v>2.963E-2</v>
      </c>
      <c r="G169" s="12">
        <v>20169</v>
      </c>
      <c r="H169" s="12">
        <v>221</v>
      </c>
      <c r="I169" s="12">
        <v>241</v>
      </c>
      <c r="J169" s="13">
        <v>1.1950000000000001E-2</v>
      </c>
      <c r="K169" s="12">
        <v>188</v>
      </c>
      <c r="L169" s="14">
        <v>108558.35060000001</v>
      </c>
      <c r="M169" s="34">
        <v>17075000</v>
      </c>
      <c r="N169" s="13">
        <v>-0.42170000000000002</v>
      </c>
      <c r="O169" s="13">
        <v>7.3190000000000005E-2</v>
      </c>
      <c r="P169" s="13">
        <v>4.2540000000000001E-2</v>
      </c>
      <c r="Q169" s="12">
        <v>132212</v>
      </c>
      <c r="R169" s="13">
        <v>-2.6489999999999999E-3</v>
      </c>
      <c r="S169" s="12">
        <v>263838</v>
      </c>
      <c r="T169" s="13">
        <v>1.46E-4</v>
      </c>
      <c r="U169" s="14">
        <v>74464</v>
      </c>
      <c r="V169" s="13">
        <v>2.0569E-2</v>
      </c>
    </row>
    <row r="170" spans="1:22" ht="15" customHeight="1" x14ac:dyDescent="0.25">
      <c r="A170" s="7" t="s">
        <v>390</v>
      </c>
      <c r="B170" s="33">
        <v>2159164150</v>
      </c>
      <c r="C170" s="9">
        <v>6.522E-2</v>
      </c>
      <c r="D170" s="9">
        <v>6.3950000000000007E-2</v>
      </c>
      <c r="E170" s="10">
        <v>1197.7610999999999</v>
      </c>
      <c r="F170" s="9">
        <v>2.614E-2</v>
      </c>
      <c r="G170" s="8">
        <v>17256</v>
      </c>
      <c r="H170" s="8">
        <v>155</v>
      </c>
      <c r="I170" s="8">
        <v>335</v>
      </c>
      <c r="J170" s="9">
        <v>1.941E-2</v>
      </c>
      <c r="K170" s="8">
        <v>134</v>
      </c>
      <c r="L170" s="10">
        <v>122994.2552</v>
      </c>
      <c r="M170" s="33">
        <v>24468000</v>
      </c>
      <c r="N170" s="9">
        <v>-0.39689000000000002</v>
      </c>
      <c r="O170" s="9">
        <v>7.6520000000000005E-2</v>
      </c>
      <c r="P170" s="9">
        <v>4.5261999999999997E-2</v>
      </c>
      <c r="Q170" s="8">
        <v>119893</v>
      </c>
      <c r="R170" s="9">
        <v>-3.3440000000000002E-3</v>
      </c>
      <c r="S170" s="8">
        <v>239800</v>
      </c>
      <c r="T170" s="9">
        <v>-6.9300000000000004E-4</v>
      </c>
      <c r="U170" s="10">
        <v>67772</v>
      </c>
      <c r="V170" s="9">
        <v>2.5305000000000001E-2</v>
      </c>
    </row>
    <row r="171" spans="1:22" ht="15" customHeight="1" x14ac:dyDescent="0.25">
      <c r="A171" s="11" t="s">
        <v>391</v>
      </c>
      <c r="B171" s="34">
        <v>2116225369</v>
      </c>
      <c r="C171" s="13">
        <v>9.1179999999999997E-2</v>
      </c>
      <c r="D171" s="13">
        <v>6.0330000000000002E-2</v>
      </c>
      <c r="E171" s="14">
        <v>1357.9459999999999</v>
      </c>
      <c r="F171" s="13">
        <v>1.321E-2</v>
      </c>
      <c r="G171" s="12">
        <v>9873</v>
      </c>
      <c r="H171" s="12">
        <v>660</v>
      </c>
      <c r="I171" s="12">
        <v>370</v>
      </c>
      <c r="J171" s="13">
        <v>3.7479999999999999E-2</v>
      </c>
      <c r="K171" s="12">
        <v>293</v>
      </c>
      <c r="L171" s="14">
        <v>206602.10569999999</v>
      </c>
      <c r="M171" s="34">
        <v>124741594</v>
      </c>
      <c r="N171" s="13">
        <v>1.1705300000000001</v>
      </c>
      <c r="O171" s="13">
        <v>6.2019999999999999E-2</v>
      </c>
      <c r="P171" s="13">
        <v>3.5784000000000003E-2</v>
      </c>
      <c r="Q171" s="12">
        <v>155706</v>
      </c>
      <c r="R171" s="13">
        <v>-8.2089999999999993E-3</v>
      </c>
      <c r="S171" s="12">
        <v>378084</v>
      </c>
      <c r="T171" s="13">
        <v>3.6809999999999998E-3</v>
      </c>
      <c r="U171" s="14">
        <v>67569</v>
      </c>
      <c r="V171" s="13">
        <v>1.6501999999999999E-2</v>
      </c>
    </row>
    <row r="172" spans="1:22" ht="15" customHeight="1" x14ac:dyDescent="0.25">
      <c r="A172" s="7" t="s">
        <v>392</v>
      </c>
      <c r="B172" s="33">
        <v>2084234813</v>
      </c>
      <c r="C172" s="9">
        <v>2.077E-2</v>
      </c>
      <c r="D172" s="9">
        <v>2.077E-2</v>
      </c>
      <c r="E172" s="10">
        <v>1420.6996999999999</v>
      </c>
      <c r="F172" s="9">
        <v>2.2210000000000001E-2</v>
      </c>
      <c r="G172" s="8">
        <v>19107</v>
      </c>
      <c r="H172" s="8">
        <v>0</v>
      </c>
      <c r="I172" s="8">
        <v>6</v>
      </c>
      <c r="J172" s="9">
        <v>3.1E-4</v>
      </c>
      <c r="K172" s="8">
        <v>6</v>
      </c>
      <c r="L172" s="10">
        <v>109048.02039999999</v>
      </c>
      <c r="M172" s="33">
        <v>78986500</v>
      </c>
      <c r="N172" s="9">
        <v>-3.5549999999999998E-2</v>
      </c>
      <c r="O172" s="9">
        <v>8.09E-2</v>
      </c>
      <c r="P172" s="9">
        <v>5.7405999999999999E-2</v>
      </c>
      <c r="Q172" s="8">
        <v>207982</v>
      </c>
      <c r="R172" s="9">
        <v>5.6259999999999999E-3</v>
      </c>
      <c r="S172" s="8">
        <v>463979</v>
      </c>
      <c r="T172" s="9">
        <v>-8.3600000000000005E-4</v>
      </c>
      <c r="U172" s="10">
        <v>74590</v>
      </c>
      <c r="V172" s="9">
        <v>2.4261000000000001E-2</v>
      </c>
    </row>
    <row r="173" spans="1:22" ht="15" customHeight="1" x14ac:dyDescent="0.25">
      <c r="A173" s="11" t="s">
        <v>393</v>
      </c>
      <c r="B173" s="34">
        <v>2082323591</v>
      </c>
      <c r="C173" s="13">
        <v>8.3540000000000003E-2</v>
      </c>
      <c r="D173" s="13">
        <v>5.2609999999999997E-2</v>
      </c>
      <c r="E173" s="14">
        <v>1546.9951000000001</v>
      </c>
      <c r="F173" s="13">
        <v>1.6709999999999999E-2</v>
      </c>
      <c r="G173" s="12">
        <v>14727</v>
      </c>
      <c r="H173" s="12">
        <v>699</v>
      </c>
      <c r="I173" s="12">
        <v>22</v>
      </c>
      <c r="J173" s="13">
        <v>1.49E-3</v>
      </c>
      <c r="K173" s="12">
        <v>555</v>
      </c>
      <c r="L173" s="14">
        <v>141184.05249999999</v>
      </c>
      <c r="M173" s="34">
        <v>12487902</v>
      </c>
      <c r="N173" s="13">
        <v>-0.78559000000000001</v>
      </c>
      <c r="O173" s="13">
        <v>7.2599999999999998E-2</v>
      </c>
      <c r="P173" s="13">
        <v>3.9854000000000001E-2</v>
      </c>
      <c r="Q173" s="12">
        <v>195075</v>
      </c>
      <c r="R173" s="13">
        <v>5.2189999999999997E-3</v>
      </c>
      <c r="S173" s="12">
        <v>473924</v>
      </c>
      <c r="T173" s="13">
        <v>1.8469999999999999E-3</v>
      </c>
      <c r="U173" s="14">
        <v>85845</v>
      </c>
      <c r="V173" s="13">
        <v>2.7210999999999999E-2</v>
      </c>
    </row>
    <row r="174" spans="1:22" ht="15" customHeight="1" x14ac:dyDescent="0.25">
      <c r="A174" s="7" t="s">
        <v>394</v>
      </c>
      <c r="B174" s="33">
        <v>2061154081</v>
      </c>
      <c r="C174" s="9">
        <v>9.5949999999999994E-2</v>
      </c>
      <c r="D174" s="9">
        <v>8.9679999999999996E-2</v>
      </c>
      <c r="E174" s="10">
        <v>1161.7348</v>
      </c>
      <c r="F174" s="9">
        <v>3.4959999999999998E-2</v>
      </c>
      <c r="G174" s="8">
        <v>22480</v>
      </c>
      <c r="H174" s="8">
        <v>329</v>
      </c>
      <c r="I174" s="8">
        <v>0</v>
      </c>
      <c r="J174" s="9">
        <v>0</v>
      </c>
      <c r="K174" s="8">
        <v>256</v>
      </c>
      <c r="L174" s="10">
        <v>91688.348800000007</v>
      </c>
      <c r="M174" s="33">
        <v>80165050</v>
      </c>
      <c r="N174" s="9">
        <v>-9.178E-2</v>
      </c>
      <c r="O174" s="9">
        <v>7.3969999999999994E-2</v>
      </c>
      <c r="P174" s="9">
        <v>3.4209999999999997E-2</v>
      </c>
      <c r="Q174" s="8">
        <v>187932</v>
      </c>
      <c r="R174" s="9">
        <v>-3.2799999999999999E-3</v>
      </c>
      <c r="S174" s="8">
        <v>412184</v>
      </c>
      <c r="T174" s="9">
        <v>9.5799999999999998E-4</v>
      </c>
      <c r="U174" s="10">
        <v>62228</v>
      </c>
      <c r="V174" s="9">
        <v>4.7099999999999998E-3</v>
      </c>
    </row>
    <row r="175" spans="1:22" ht="15" customHeight="1" x14ac:dyDescent="0.25">
      <c r="A175" s="11" t="s">
        <v>395</v>
      </c>
      <c r="B175" s="34">
        <v>2042756212</v>
      </c>
      <c r="C175" s="13">
        <v>0.11791</v>
      </c>
      <c r="D175" s="13">
        <v>0.11268</v>
      </c>
      <c r="E175" s="14">
        <v>968.2894</v>
      </c>
      <c r="F175" s="13">
        <v>1.078E-2</v>
      </c>
      <c r="G175" s="12">
        <v>26806</v>
      </c>
      <c r="H175" s="12">
        <v>255</v>
      </c>
      <c r="I175" s="12">
        <v>216</v>
      </c>
      <c r="J175" s="13">
        <v>8.0599999999999995E-3</v>
      </c>
      <c r="K175" s="12">
        <v>453</v>
      </c>
      <c r="L175" s="14">
        <v>75596.040699999998</v>
      </c>
      <c r="M175" s="34">
        <v>6060000</v>
      </c>
      <c r="N175" s="13">
        <v>2.18947</v>
      </c>
      <c r="O175" s="13">
        <v>8.2290000000000002E-2</v>
      </c>
      <c r="P175" s="13">
        <v>3.5414000000000001E-2</v>
      </c>
      <c r="Q175" s="12">
        <v>177359</v>
      </c>
      <c r="R175" s="13">
        <v>7.3460000000000001E-3</v>
      </c>
      <c r="S175" s="12">
        <v>369021</v>
      </c>
      <c r="T175" s="13">
        <v>2.1819999999999999E-3</v>
      </c>
      <c r="U175" s="14">
        <v>67076</v>
      </c>
      <c r="V175" s="13">
        <v>1.8334E-2</v>
      </c>
    </row>
    <row r="176" spans="1:22" ht="15" customHeight="1" x14ac:dyDescent="0.25">
      <c r="A176" s="7" t="s">
        <v>396</v>
      </c>
      <c r="B176" s="33">
        <v>1990279550</v>
      </c>
      <c r="C176" s="9">
        <v>0.12740000000000001</v>
      </c>
      <c r="D176" s="9">
        <v>9.5579999999999998E-2</v>
      </c>
      <c r="E176" s="10">
        <v>1177.3625</v>
      </c>
      <c r="F176" s="9">
        <v>-6.79E-3</v>
      </c>
      <c r="G176" s="8">
        <v>17530</v>
      </c>
      <c r="H176" s="8">
        <v>1311</v>
      </c>
      <c r="I176" s="8">
        <v>0</v>
      </c>
      <c r="J176" s="9">
        <v>0</v>
      </c>
      <c r="K176" s="8">
        <v>717</v>
      </c>
      <c r="L176" s="10">
        <v>113535.6275</v>
      </c>
      <c r="M176" s="33">
        <v>66800000</v>
      </c>
      <c r="N176" s="9">
        <v>1.6052999999999999</v>
      </c>
      <c r="O176" s="9">
        <v>7.4440000000000006E-2</v>
      </c>
      <c r="P176" s="9">
        <v>3.8006999999999999E-2</v>
      </c>
      <c r="Q176" s="8">
        <v>189525</v>
      </c>
      <c r="R176" s="9">
        <v>8.1639999999999994E-3</v>
      </c>
      <c r="S176" s="8">
        <v>425763</v>
      </c>
      <c r="T176" s="9">
        <v>5.0800000000000003E-3</v>
      </c>
      <c r="U176" s="10">
        <v>62240</v>
      </c>
      <c r="V176" s="9">
        <v>1.2182E-2</v>
      </c>
    </row>
    <row r="177" spans="1:22" ht="15" customHeight="1" x14ac:dyDescent="0.25">
      <c r="A177" s="11" t="s">
        <v>397</v>
      </c>
      <c r="B177" s="34">
        <v>1929067715</v>
      </c>
      <c r="C177" s="13">
        <v>6.9180000000000005E-2</v>
      </c>
      <c r="D177" s="13">
        <v>3.3169999999999998E-2</v>
      </c>
      <c r="E177" s="14">
        <v>1267.5385000000001</v>
      </c>
      <c r="F177" s="13">
        <v>1.9699999999999999E-2</v>
      </c>
      <c r="G177" s="12">
        <v>14124</v>
      </c>
      <c r="H177" s="12">
        <v>908</v>
      </c>
      <c r="I177" s="12">
        <v>0</v>
      </c>
      <c r="J177" s="13">
        <v>0</v>
      </c>
      <c r="K177" s="12">
        <v>319</v>
      </c>
      <c r="L177" s="14">
        <v>136580.8351</v>
      </c>
      <c r="M177" s="34">
        <v>6498500</v>
      </c>
      <c r="N177" s="13">
        <v>-0.59885999999999995</v>
      </c>
      <c r="O177" s="13">
        <v>7.3770000000000002E-2</v>
      </c>
      <c r="P177" s="13">
        <v>2.7296999999999998E-2</v>
      </c>
      <c r="Q177" s="12">
        <v>128538</v>
      </c>
      <c r="R177" s="13">
        <v>-3.32E-3</v>
      </c>
      <c r="S177" s="12">
        <v>250548</v>
      </c>
      <c r="T177" s="13">
        <v>2.8860000000000001E-3</v>
      </c>
      <c r="U177" s="14">
        <v>85609</v>
      </c>
      <c r="V177" s="13">
        <v>2.2852999999999998E-2</v>
      </c>
    </row>
    <row r="178" spans="1:22" ht="15" customHeight="1" x14ac:dyDescent="0.25">
      <c r="A178" s="7" t="s">
        <v>398</v>
      </c>
      <c r="B178" s="33">
        <v>1904429786</v>
      </c>
      <c r="C178" s="9">
        <v>0.11394</v>
      </c>
      <c r="D178" s="9">
        <v>0.11174000000000001</v>
      </c>
      <c r="E178" s="10">
        <v>1078.0782999999999</v>
      </c>
      <c r="F178" s="9">
        <v>3.3369999999999997E-2</v>
      </c>
      <c r="G178" s="8">
        <v>24073</v>
      </c>
      <c r="H178" s="8">
        <v>134</v>
      </c>
      <c r="I178" s="8">
        <v>283</v>
      </c>
      <c r="J178" s="9">
        <v>1.176E-2</v>
      </c>
      <c r="K178" s="8">
        <v>382</v>
      </c>
      <c r="L178" s="10">
        <v>78191.402000000002</v>
      </c>
      <c r="M178" s="33">
        <v>4461100</v>
      </c>
      <c r="N178" s="9">
        <v>0.37833</v>
      </c>
      <c r="O178" s="9">
        <v>8.4089999999999998E-2</v>
      </c>
      <c r="P178" s="9">
        <v>4.3215999999999997E-2</v>
      </c>
      <c r="Q178" s="8">
        <v>171652</v>
      </c>
      <c r="R178" s="9">
        <v>1.2459999999999999E-3</v>
      </c>
      <c r="S178" s="8">
        <v>382290</v>
      </c>
      <c r="T178" s="9">
        <v>-3.362E-3</v>
      </c>
      <c r="U178" s="10">
        <v>59664</v>
      </c>
      <c r="V178" s="9">
        <v>1.5589E-2</v>
      </c>
    </row>
    <row r="179" spans="1:22" ht="15" customHeight="1" x14ac:dyDescent="0.25">
      <c r="A179" s="11" t="s">
        <v>399</v>
      </c>
      <c r="B179" s="34">
        <v>1900367822</v>
      </c>
      <c r="C179" s="13">
        <v>5.8479999999999997E-2</v>
      </c>
      <c r="D179" s="13">
        <v>4.8689999999999997E-2</v>
      </c>
      <c r="E179" s="14">
        <v>1586.8151</v>
      </c>
      <c r="F179" s="13">
        <v>1.762E-2</v>
      </c>
      <c r="G179" s="12">
        <v>12732</v>
      </c>
      <c r="H179" s="12">
        <v>243</v>
      </c>
      <c r="I179" s="12">
        <v>174</v>
      </c>
      <c r="J179" s="13">
        <v>1.367E-2</v>
      </c>
      <c r="K179" s="12">
        <v>382</v>
      </c>
      <c r="L179" s="14">
        <v>147246.8481</v>
      </c>
      <c r="M179" s="34">
        <v>71361340</v>
      </c>
      <c r="N179" s="13">
        <v>1.55409</v>
      </c>
      <c r="O179" s="13">
        <v>7.4200000000000002E-2</v>
      </c>
      <c r="P179" s="13">
        <v>3.5243999999999998E-2</v>
      </c>
      <c r="Q179" s="12">
        <v>127123</v>
      </c>
      <c r="R179" s="13">
        <v>-5.104E-3</v>
      </c>
      <c r="S179" s="12">
        <v>231652</v>
      </c>
      <c r="T179" s="13">
        <v>2.173E-3</v>
      </c>
      <c r="U179" s="14">
        <v>94194</v>
      </c>
      <c r="V179" s="13">
        <v>1.8636E-2</v>
      </c>
    </row>
    <row r="180" spans="1:22" ht="15" customHeight="1" x14ac:dyDescent="0.25">
      <c r="A180" s="7" t="s">
        <v>400</v>
      </c>
      <c r="B180" s="33">
        <v>1894185751</v>
      </c>
      <c r="C180" s="9">
        <v>7.4069999999999997E-2</v>
      </c>
      <c r="D180" s="9">
        <v>6.4519999999999994E-2</v>
      </c>
      <c r="E180" s="10">
        <v>1533.4902</v>
      </c>
      <c r="F180" s="9">
        <v>1.694E-2</v>
      </c>
      <c r="G180" s="8">
        <v>11983</v>
      </c>
      <c r="H180" s="8">
        <v>386</v>
      </c>
      <c r="I180" s="8">
        <v>136</v>
      </c>
      <c r="J180" s="9">
        <v>1.1350000000000001E-2</v>
      </c>
      <c r="K180" s="8">
        <v>839</v>
      </c>
      <c r="L180" s="10">
        <v>156298.84899999999</v>
      </c>
      <c r="M180" s="33">
        <v>182277400</v>
      </c>
      <c r="N180" s="9">
        <v>4.6432599999999997</v>
      </c>
      <c r="O180" s="9">
        <v>7.0449999999999999E-2</v>
      </c>
      <c r="P180" s="9">
        <v>2.3983999999999998E-2</v>
      </c>
      <c r="Q180" s="8">
        <v>94604</v>
      </c>
      <c r="R180" s="9">
        <v>1.5740000000000001E-2</v>
      </c>
      <c r="S180" s="8">
        <v>270287</v>
      </c>
      <c r="T180" s="9">
        <v>1.1009E-2</v>
      </c>
      <c r="U180" s="10">
        <v>85762</v>
      </c>
      <c r="V180" s="9">
        <v>9.2669999999999992E-3</v>
      </c>
    </row>
    <row r="181" spans="1:22" ht="15" customHeight="1" x14ac:dyDescent="0.25">
      <c r="A181" s="11" t="s">
        <v>401</v>
      </c>
      <c r="B181" s="34">
        <v>1872953441</v>
      </c>
      <c r="C181" s="13">
        <v>8.3119999999999999E-2</v>
      </c>
      <c r="D181" s="13">
        <v>5.6320000000000002E-2</v>
      </c>
      <c r="E181" s="14">
        <v>1294.2556</v>
      </c>
      <c r="F181" s="13">
        <v>2.0740000000000001E-2</v>
      </c>
      <c r="G181" s="12">
        <v>16482</v>
      </c>
      <c r="H181" s="12">
        <v>866</v>
      </c>
      <c r="I181" s="12">
        <v>0</v>
      </c>
      <c r="J181" s="13">
        <v>0</v>
      </c>
      <c r="K181" s="12">
        <v>357</v>
      </c>
      <c r="L181" s="14">
        <v>113636.29670000001</v>
      </c>
      <c r="M181" s="34">
        <v>83431574</v>
      </c>
      <c r="N181" s="13">
        <v>1.2438199999999999</v>
      </c>
      <c r="O181" s="13">
        <v>7.3849999999999999E-2</v>
      </c>
      <c r="P181" s="13">
        <v>3.5457000000000002E-2</v>
      </c>
      <c r="Q181" s="12">
        <v>169505</v>
      </c>
      <c r="R181" s="13">
        <v>-6.8999999999999997E-4</v>
      </c>
      <c r="S181" s="12">
        <v>316804</v>
      </c>
      <c r="T181" s="13">
        <v>6.5799999999999995E-4</v>
      </c>
      <c r="U181" s="14">
        <v>76822</v>
      </c>
      <c r="V181" s="13">
        <v>2.4528000000000001E-2</v>
      </c>
    </row>
    <row r="182" spans="1:22" ht="15" customHeight="1" x14ac:dyDescent="0.25">
      <c r="A182" s="7" t="s">
        <v>402</v>
      </c>
      <c r="B182" s="33">
        <v>1871882649</v>
      </c>
      <c r="C182" s="9">
        <v>9.9089999999999998E-2</v>
      </c>
      <c r="D182" s="9">
        <v>8.3589999999999998E-2</v>
      </c>
      <c r="E182" s="10">
        <v>1160.2471</v>
      </c>
      <c r="F182" s="9">
        <v>1.5900000000000001E-2</v>
      </c>
      <c r="G182" s="8">
        <v>20059</v>
      </c>
      <c r="H182" s="8">
        <v>774</v>
      </c>
      <c r="I182" s="8">
        <v>208</v>
      </c>
      <c r="J182" s="9">
        <v>1.0370000000000001E-2</v>
      </c>
      <c r="K182" s="8">
        <v>460</v>
      </c>
      <c r="L182" s="10">
        <v>92361.111600000004</v>
      </c>
      <c r="M182" s="33">
        <v>3348000</v>
      </c>
      <c r="N182" s="9">
        <v>-0.94274000000000002</v>
      </c>
      <c r="O182" s="9">
        <v>7.6590000000000005E-2</v>
      </c>
      <c r="P182" s="9">
        <v>3.5583999999999998E-2</v>
      </c>
      <c r="Q182" s="8">
        <v>171505</v>
      </c>
      <c r="R182" s="9">
        <v>-2.2959999999999999E-3</v>
      </c>
      <c r="S182" s="8">
        <v>431724</v>
      </c>
      <c r="T182" s="9">
        <v>1.397E-3</v>
      </c>
      <c r="U182" s="10">
        <v>67824</v>
      </c>
      <c r="V182" s="9">
        <v>9.4959999999999992E-3</v>
      </c>
    </row>
    <row r="183" spans="1:22" ht="15" customHeight="1" x14ac:dyDescent="0.25">
      <c r="A183" s="11" t="s">
        <v>403</v>
      </c>
      <c r="B183" s="34">
        <v>1867076404</v>
      </c>
      <c r="C183" s="13">
        <v>0.10809000000000001</v>
      </c>
      <c r="D183" s="13">
        <v>9.5180000000000001E-2</v>
      </c>
      <c r="E183" s="14">
        <v>1326.6728000000001</v>
      </c>
      <c r="F183" s="13">
        <v>-2.8800000000000002E-3</v>
      </c>
      <c r="G183" s="12">
        <v>10848</v>
      </c>
      <c r="H183" s="12">
        <v>16</v>
      </c>
      <c r="I183" s="12">
        <v>594</v>
      </c>
      <c r="J183" s="13">
        <v>5.4760000000000003E-2</v>
      </c>
      <c r="K183" s="12">
        <v>73</v>
      </c>
      <c r="L183" s="14">
        <v>163177.45180000001</v>
      </c>
      <c r="M183" s="34">
        <v>70230000</v>
      </c>
      <c r="N183" s="13">
        <v>-0.45596999999999999</v>
      </c>
      <c r="O183" s="13">
        <v>6.1159999999999999E-2</v>
      </c>
      <c r="P183" s="13">
        <v>3.8438E-2</v>
      </c>
      <c r="Q183" s="12">
        <v>68119</v>
      </c>
      <c r="R183" s="13">
        <v>3.3670000000000002E-3</v>
      </c>
      <c r="S183" s="12">
        <v>187961</v>
      </c>
      <c r="T183" s="13">
        <v>1.055E-2</v>
      </c>
      <c r="U183" s="14">
        <v>68172</v>
      </c>
      <c r="V183" s="13">
        <v>1.8828000000000001E-2</v>
      </c>
    </row>
    <row r="184" spans="1:22" ht="15" customHeight="1" x14ac:dyDescent="0.25">
      <c r="A184" s="7" t="s">
        <v>404</v>
      </c>
      <c r="B184" s="33">
        <v>1861154734</v>
      </c>
      <c r="C184" s="9">
        <v>0.11211</v>
      </c>
      <c r="D184" s="9">
        <v>0.10327</v>
      </c>
      <c r="E184" s="10">
        <v>1103.5957000000001</v>
      </c>
      <c r="F184" s="9">
        <v>1.719E-2</v>
      </c>
      <c r="G184" s="8">
        <v>21127</v>
      </c>
      <c r="H184" s="8">
        <v>264</v>
      </c>
      <c r="I184" s="8">
        <v>210</v>
      </c>
      <c r="J184" s="9">
        <v>9.9399999999999992E-3</v>
      </c>
      <c r="K184" s="8">
        <v>225</v>
      </c>
      <c r="L184" s="10">
        <v>87226.636100000003</v>
      </c>
      <c r="M184" s="33">
        <v>62902000</v>
      </c>
      <c r="N184" s="9">
        <v>-0.48609999999999998</v>
      </c>
      <c r="O184" s="9">
        <v>7.3779999999999998E-2</v>
      </c>
      <c r="P184" s="9">
        <v>2.7757E-2</v>
      </c>
      <c r="Q184" s="8">
        <v>184904</v>
      </c>
      <c r="R184" s="9">
        <v>-1.0269999999999999E-3</v>
      </c>
      <c r="S184" s="8">
        <v>388917</v>
      </c>
      <c r="T184" s="9">
        <v>3.8299999999999999E-4</v>
      </c>
      <c r="U184" s="10">
        <v>68451</v>
      </c>
      <c r="V184" s="9">
        <v>7.3689999999999997E-3</v>
      </c>
    </row>
    <row r="185" spans="1:22" ht="15" customHeight="1" x14ac:dyDescent="0.25">
      <c r="A185" s="11" t="s">
        <v>405</v>
      </c>
      <c r="B185" s="34">
        <v>1849704164</v>
      </c>
      <c r="C185" s="13">
        <v>3.9559999999999998E-2</v>
      </c>
      <c r="D185" s="13">
        <v>3.9559999999999998E-2</v>
      </c>
      <c r="E185" s="14">
        <v>1423.7029</v>
      </c>
      <c r="F185" s="13">
        <v>1.6639999999999999E-2</v>
      </c>
      <c r="G185" s="12">
        <v>12264</v>
      </c>
      <c r="H185" s="12">
        <v>0</v>
      </c>
      <c r="I185" s="12">
        <v>6</v>
      </c>
      <c r="J185" s="13">
        <v>4.8999999999999998E-4</v>
      </c>
      <c r="K185" s="12">
        <v>46</v>
      </c>
      <c r="L185" s="14">
        <v>150750.13560000001</v>
      </c>
      <c r="M185" s="34">
        <v>34784000</v>
      </c>
      <c r="N185" s="13">
        <v>-0.36477999999999999</v>
      </c>
      <c r="O185" s="13">
        <v>7.0499999999999993E-2</v>
      </c>
      <c r="P185" s="13">
        <v>5.8935000000000001E-2</v>
      </c>
      <c r="Q185" s="12">
        <v>77892</v>
      </c>
      <c r="R185" s="13">
        <v>6.195E-3</v>
      </c>
      <c r="S185" s="12">
        <v>209141</v>
      </c>
      <c r="T185" s="13">
        <v>-3.19E-4</v>
      </c>
      <c r="U185" s="14">
        <v>69188</v>
      </c>
      <c r="V185" s="13">
        <v>2.9853999999999999E-2</v>
      </c>
    </row>
    <row r="186" spans="1:22" ht="15" customHeight="1" x14ac:dyDescent="0.25">
      <c r="A186" s="7" t="s">
        <v>406</v>
      </c>
      <c r="B186" s="33">
        <v>1846223079</v>
      </c>
      <c r="C186" s="9">
        <v>0.15359999999999999</v>
      </c>
      <c r="D186" s="9">
        <v>9.9610000000000004E-2</v>
      </c>
      <c r="E186" s="10">
        <v>1935.4214999999999</v>
      </c>
      <c r="F186" s="9">
        <v>-1.383E-2</v>
      </c>
      <c r="G186" s="8">
        <v>6823</v>
      </c>
      <c r="H186" s="8">
        <v>672</v>
      </c>
      <c r="I186" s="8">
        <v>0</v>
      </c>
      <c r="J186" s="9">
        <v>0</v>
      </c>
      <c r="K186" s="8">
        <v>214</v>
      </c>
      <c r="L186" s="10">
        <v>270588.16930000001</v>
      </c>
      <c r="M186" s="33">
        <v>3750000</v>
      </c>
      <c r="N186" s="9">
        <v>-0.93049000000000004</v>
      </c>
      <c r="O186" s="9">
        <v>5.772E-2</v>
      </c>
      <c r="P186" s="9">
        <v>5.0507999999999997E-2</v>
      </c>
      <c r="Q186" s="8">
        <v>71351</v>
      </c>
      <c r="R186" s="9">
        <v>-9.5829999999999995E-3</v>
      </c>
      <c r="S186" s="8">
        <v>144586</v>
      </c>
      <c r="T186" s="9">
        <v>1.139E-3</v>
      </c>
      <c r="U186" s="10">
        <v>77073</v>
      </c>
      <c r="V186" s="9">
        <v>1.7725999999999999E-2</v>
      </c>
    </row>
    <row r="187" spans="1:22" ht="15" customHeight="1" x14ac:dyDescent="0.25">
      <c r="A187" s="11" t="s">
        <v>407</v>
      </c>
      <c r="B187" s="34">
        <v>1771746342</v>
      </c>
      <c r="C187" s="13">
        <v>7.0680000000000007E-2</v>
      </c>
      <c r="D187" s="13">
        <v>5.3749999999999999E-2</v>
      </c>
      <c r="E187" s="14">
        <v>1330.4712</v>
      </c>
      <c r="F187" s="13">
        <v>-7.28E-3</v>
      </c>
      <c r="G187" s="12">
        <v>16853</v>
      </c>
      <c r="H187" s="12">
        <v>422</v>
      </c>
      <c r="I187" s="12">
        <v>0</v>
      </c>
      <c r="J187" s="13">
        <v>0</v>
      </c>
      <c r="K187" s="12">
        <v>192</v>
      </c>
      <c r="L187" s="14">
        <v>105129.4335</v>
      </c>
      <c r="M187" s="34">
        <v>121655000</v>
      </c>
      <c r="N187" s="13">
        <v>3.3869199999999999</v>
      </c>
      <c r="O187" s="13">
        <v>7.3380000000000001E-2</v>
      </c>
      <c r="P187" s="13">
        <v>3.8357000000000002E-2</v>
      </c>
      <c r="Q187" s="12">
        <v>139361</v>
      </c>
      <c r="R187" s="13">
        <v>2.081E-3</v>
      </c>
      <c r="S187" s="12">
        <v>324704</v>
      </c>
      <c r="T187" s="13">
        <v>3.1E-4</v>
      </c>
      <c r="U187" s="14">
        <v>66496</v>
      </c>
      <c r="V187" s="13">
        <v>2.0691000000000001E-2</v>
      </c>
    </row>
    <row r="188" spans="1:22" ht="15" customHeight="1" x14ac:dyDescent="0.25">
      <c r="A188" s="7" t="s">
        <v>408</v>
      </c>
      <c r="B188" s="33">
        <v>1770830415</v>
      </c>
      <c r="C188" s="9">
        <v>7.7460000000000001E-2</v>
      </c>
      <c r="D188" s="9">
        <v>7.2830000000000006E-2</v>
      </c>
      <c r="E188" s="10">
        <v>1328.9093</v>
      </c>
      <c r="F188" s="9">
        <v>3.3959999999999997E-2</v>
      </c>
      <c r="G188" s="8">
        <v>10932</v>
      </c>
      <c r="H188" s="8">
        <v>177</v>
      </c>
      <c r="I188" s="8">
        <v>295</v>
      </c>
      <c r="J188" s="9">
        <v>2.6980000000000001E-2</v>
      </c>
      <c r="K188" s="8">
        <v>-220</v>
      </c>
      <c r="L188" s="10">
        <v>157729.61739999999</v>
      </c>
      <c r="M188" s="33">
        <v>36750000</v>
      </c>
      <c r="N188" s="9">
        <v>0.55161000000000004</v>
      </c>
      <c r="O188" s="9">
        <v>6.8400000000000002E-2</v>
      </c>
      <c r="P188" s="9">
        <v>2.5894E-2</v>
      </c>
      <c r="Q188" s="8">
        <v>103907</v>
      </c>
      <c r="R188" s="9">
        <v>2.9940000000000001E-3</v>
      </c>
      <c r="S188" s="8">
        <v>183545</v>
      </c>
      <c r="T188" s="9">
        <v>4.8799999999999998E-3</v>
      </c>
      <c r="U188" s="10">
        <v>78048</v>
      </c>
      <c r="V188" s="9">
        <v>1.2396000000000001E-2</v>
      </c>
    </row>
    <row r="189" spans="1:22" ht="15" customHeight="1" x14ac:dyDescent="0.25">
      <c r="A189" s="11" t="s">
        <v>409</v>
      </c>
      <c r="B189" s="34">
        <v>1768544906</v>
      </c>
      <c r="C189" s="13">
        <v>5.16E-2</v>
      </c>
      <c r="D189" s="13">
        <v>4.0719999999999999E-2</v>
      </c>
      <c r="E189" s="14">
        <v>1490.6998000000001</v>
      </c>
      <c r="F189" s="13">
        <v>1.959E-2</v>
      </c>
      <c r="G189" s="12">
        <v>11429</v>
      </c>
      <c r="H189" s="12">
        <v>286</v>
      </c>
      <c r="I189" s="12">
        <v>240</v>
      </c>
      <c r="J189" s="13">
        <v>2.1000000000000001E-2</v>
      </c>
      <c r="K189" s="12">
        <v>196</v>
      </c>
      <c r="L189" s="14">
        <v>151559.25159999999</v>
      </c>
      <c r="M189" s="34">
        <v>3528000</v>
      </c>
      <c r="N189" s="13">
        <v>-0.92129000000000005</v>
      </c>
      <c r="O189" s="13">
        <v>7.6100000000000001E-2</v>
      </c>
      <c r="P189" s="13">
        <v>4.1576000000000002E-2</v>
      </c>
      <c r="Q189" s="12">
        <v>115015</v>
      </c>
      <c r="R189" s="13">
        <v>-5.7260000000000002E-3</v>
      </c>
      <c r="S189" s="12">
        <v>316927</v>
      </c>
      <c r="T189" s="13">
        <v>6.0829999999999999E-3</v>
      </c>
      <c r="U189" s="14">
        <v>83405</v>
      </c>
      <c r="V189" s="13">
        <v>1.0392E-2</v>
      </c>
    </row>
    <row r="190" spans="1:22" ht="15" customHeight="1" x14ac:dyDescent="0.25">
      <c r="A190" s="7" t="s">
        <v>410</v>
      </c>
      <c r="B190" s="33">
        <v>1764944009</v>
      </c>
      <c r="C190" s="9">
        <v>9.5250000000000001E-2</v>
      </c>
      <c r="D190" s="9">
        <v>9.0730000000000005E-2</v>
      </c>
      <c r="E190" s="10">
        <v>1230.5327</v>
      </c>
      <c r="F190" s="9">
        <v>2.3500000000000001E-3</v>
      </c>
      <c r="G190" s="8">
        <v>13595</v>
      </c>
      <c r="H190" s="8">
        <v>155</v>
      </c>
      <c r="I190" s="8">
        <v>240</v>
      </c>
      <c r="J190" s="9">
        <v>1.7649999999999999E-2</v>
      </c>
      <c r="K190" s="8">
        <v>308</v>
      </c>
      <c r="L190" s="10">
        <v>127570.9439</v>
      </c>
      <c r="M190" s="33">
        <v>0</v>
      </c>
      <c r="N190" s="9">
        <v>-1</v>
      </c>
      <c r="O190" s="9">
        <v>6.9970000000000004E-2</v>
      </c>
      <c r="P190" s="9">
        <v>4.0704999999999998E-2</v>
      </c>
      <c r="Q190" s="8">
        <v>121838</v>
      </c>
      <c r="R190" s="9">
        <v>8.0820000000000006E-3</v>
      </c>
      <c r="S190" s="8">
        <v>253727</v>
      </c>
      <c r="T190" s="9">
        <v>5.3810000000000004E-3</v>
      </c>
      <c r="U190" s="10">
        <v>79647</v>
      </c>
      <c r="V190" s="9">
        <v>1.8208999999999999E-2</v>
      </c>
    </row>
    <row r="191" spans="1:22" ht="15" customHeight="1" x14ac:dyDescent="0.25">
      <c r="A191" s="11" t="s">
        <v>411</v>
      </c>
      <c r="B191" s="34">
        <v>1748171569</v>
      </c>
      <c r="C191" s="13">
        <v>0.1027</v>
      </c>
      <c r="D191" s="13">
        <v>7.0470000000000005E-2</v>
      </c>
      <c r="E191" s="14">
        <v>1281.4285</v>
      </c>
      <c r="F191" s="13">
        <v>2.7150000000000001E-2</v>
      </c>
      <c r="G191" s="12">
        <v>16288</v>
      </c>
      <c r="H191" s="12">
        <v>628</v>
      </c>
      <c r="I191" s="12">
        <v>470</v>
      </c>
      <c r="J191" s="13">
        <v>2.886E-2</v>
      </c>
      <c r="K191" s="12">
        <v>379</v>
      </c>
      <c r="L191" s="14">
        <v>104318.628</v>
      </c>
      <c r="M191" s="34">
        <v>0</v>
      </c>
      <c r="N191" s="13">
        <v>-1</v>
      </c>
      <c r="O191" s="13">
        <v>7.7219999999999997E-2</v>
      </c>
      <c r="P191" s="13">
        <v>4.0576000000000001E-2</v>
      </c>
      <c r="Q191" s="12">
        <v>143390</v>
      </c>
      <c r="R191" s="13">
        <v>1.0638999999999999E-2</v>
      </c>
      <c r="S191" s="12">
        <v>309644</v>
      </c>
      <c r="T191" s="13">
        <v>2.931E-3</v>
      </c>
      <c r="U191" s="14">
        <v>70495</v>
      </c>
      <c r="V191" s="13">
        <v>2.1294E-2</v>
      </c>
    </row>
    <row r="192" spans="1:22" ht="15" customHeight="1" x14ac:dyDescent="0.25">
      <c r="A192" s="7" t="s">
        <v>412</v>
      </c>
      <c r="B192" s="33">
        <v>1742044142</v>
      </c>
      <c r="C192" s="9">
        <v>9.9519999999999997E-2</v>
      </c>
      <c r="D192" s="9">
        <v>8.9480000000000004E-2</v>
      </c>
      <c r="E192" s="10">
        <v>1094.5856000000001</v>
      </c>
      <c r="F192" s="9">
        <v>-6.7299999999999999E-3</v>
      </c>
      <c r="G192" s="8">
        <v>19416</v>
      </c>
      <c r="H192" s="8">
        <v>291</v>
      </c>
      <c r="I192" s="8">
        <v>0</v>
      </c>
      <c r="J192" s="9">
        <v>0</v>
      </c>
      <c r="K192" s="8">
        <v>-178</v>
      </c>
      <c r="L192" s="10">
        <v>89754.451100000006</v>
      </c>
      <c r="M192" s="33">
        <v>1680000</v>
      </c>
      <c r="N192" s="9">
        <v>-0.32121</v>
      </c>
      <c r="O192" s="9">
        <v>7.8719999999999998E-2</v>
      </c>
      <c r="P192" s="9">
        <v>5.5766999999999997E-2</v>
      </c>
      <c r="Q192" s="8">
        <v>170272</v>
      </c>
      <c r="R192" s="9">
        <v>4.0039999999999997E-3</v>
      </c>
      <c r="S192" s="8">
        <v>397775</v>
      </c>
      <c r="T192" s="9">
        <v>-4.019E-3</v>
      </c>
      <c r="U192" s="10">
        <v>69185</v>
      </c>
      <c r="V192" s="9">
        <v>2.2591E-2</v>
      </c>
    </row>
    <row r="193" spans="1:22" ht="15" customHeight="1" x14ac:dyDescent="0.25">
      <c r="A193" s="11" t="s">
        <v>413</v>
      </c>
      <c r="B193" s="34">
        <v>1740020701</v>
      </c>
      <c r="C193" s="13">
        <v>4.41E-2</v>
      </c>
      <c r="D193" s="13">
        <v>3.1579999999999997E-2</v>
      </c>
      <c r="E193" s="14">
        <v>1541.5376000000001</v>
      </c>
      <c r="F193" s="13">
        <v>2.6409999999999999E-2</v>
      </c>
      <c r="G193" s="12">
        <v>10869</v>
      </c>
      <c r="H193" s="12">
        <v>233</v>
      </c>
      <c r="I193" s="12">
        <v>332</v>
      </c>
      <c r="J193" s="13">
        <v>3.0550000000000001E-2</v>
      </c>
      <c r="K193" s="12">
        <v>191</v>
      </c>
      <c r="L193" s="14">
        <v>155345.12109999999</v>
      </c>
      <c r="M193" s="34">
        <v>148540000</v>
      </c>
      <c r="N193" s="13">
        <v>14.20473</v>
      </c>
      <c r="O193" s="13">
        <v>6.651E-2</v>
      </c>
      <c r="P193" s="13">
        <v>3.5552E-2</v>
      </c>
      <c r="Q193" s="12">
        <v>79902</v>
      </c>
      <c r="R193" s="13">
        <v>-3.8099999999999999E-4</v>
      </c>
      <c r="S193" s="12">
        <v>168008</v>
      </c>
      <c r="T193" s="13">
        <v>-2.8300000000000001E-3</v>
      </c>
      <c r="U193" s="14">
        <v>88955</v>
      </c>
      <c r="V193" s="13">
        <v>3.1191E-2</v>
      </c>
    </row>
    <row r="194" spans="1:22" ht="15" customHeight="1" x14ac:dyDescent="0.25">
      <c r="A194" s="7" t="s">
        <v>414</v>
      </c>
      <c r="B194" s="33">
        <v>1719084959</v>
      </c>
      <c r="C194" s="9">
        <v>9.7659999999999997E-2</v>
      </c>
      <c r="D194" s="9">
        <v>8.6150000000000004E-2</v>
      </c>
      <c r="E194" s="10">
        <v>1296.2168999999999</v>
      </c>
      <c r="F194" s="9">
        <v>-2.7879999999999999E-2</v>
      </c>
      <c r="G194" s="8">
        <v>12756</v>
      </c>
      <c r="H194" s="8">
        <v>22</v>
      </c>
      <c r="I194" s="8">
        <v>72</v>
      </c>
      <c r="J194" s="9">
        <v>5.64E-3</v>
      </c>
      <c r="K194" s="8">
        <v>-6</v>
      </c>
      <c r="L194" s="10">
        <v>134010.36480000001</v>
      </c>
      <c r="M194" s="33">
        <v>29950000</v>
      </c>
      <c r="N194" s="9">
        <v>1.2350699999999999</v>
      </c>
      <c r="O194" s="9">
        <v>7.0730000000000001E-2</v>
      </c>
      <c r="P194" s="9">
        <v>3.2856000000000003E-2</v>
      </c>
      <c r="Q194" s="8">
        <v>79789</v>
      </c>
      <c r="R194" s="9">
        <v>-3.1959000000000001E-2</v>
      </c>
      <c r="S194" s="8">
        <v>165299</v>
      </c>
      <c r="T194" s="9">
        <v>5.4500000000000002E-4</v>
      </c>
      <c r="U194" s="10">
        <v>68947</v>
      </c>
      <c r="V194" s="9">
        <v>-6.1240000000000001E-3</v>
      </c>
    </row>
    <row r="195" spans="1:22" ht="15" customHeight="1" x14ac:dyDescent="0.25">
      <c r="A195" s="11" t="s">
        <v>415</v>
      </c>
      <c r="B195" s="34">
        <v>1701255436</v>
      </c>
      <c r="C195" s="13">
        <v>6.6610000000000003E-2</v>
      </c>
      <c r="D195" s="13">
        <v>6.0040000000000003E-2</v>
      </c>
      <c r="E195" s="14">
        <v>1146.1599000000001</v>
      </c>
      <c r="F195" s="13">
        <v>1.225E-2</v>
      </c>
      <c r="G195" s="12">
        <v>15638</v>
      </c>
      <c r="H195" s="12">
        <v>166</v>
      </c>
      <c r="I195" s="12">
        <v>500</v>
      </c>
      <c r="J195" s="13">
        <v>3.1969999999999998E-2</v>
      </c>
      <c r="K195" s="12">
        <v>340</v>
      </c>
      <c r="L195" s="14">
        <v>105419.2239</v>
      </c>
      <c r="M195" s="34">
        <v>27810000</v>
      </c>
      <c r="N195" s="13">
        <v>0.12934000000000001</v>
      </c>
      <c r="O195" s="13">
        <v>7.6770000000000005E-2</v>
      </c>
      <c r="P195" s="13">
        <v>4.1155999999999998E-2</v>
      </c>
      <c r="Q195" s="12">
        <v>86263</v>
      </c>
      <c r="R195" s="13">
        <v>1.2586E-2</v>
      </c>
      <c r="S195" s="12">
        <v>183593</v>
      </c>
      <c r="T195" s="13">
        <v>4.2529999999999998E-3</v>
      </c>
      <c r="U195" s="14">
        <v>60561</v>
      </c>
      <c r="V195" s="13">
        <v>3.7749999999999999E-2</v>
      </c>
    </row>
    <row r="196" spans="1:22" ht="15" customHeight="1" x14ac:dyDescent="0.25">
      <c r="A196" s="7" t="s">
        <v>416</v>
      </c>
      <c r="B196" s="33">
        <v>1649715333</v>
      </c>
      <c r="C196" s="9">
        <v>4.0349999999999997E-2</v>
      </c>
      <c r="D196" s="9">
        <v>3.6749999999999998E-2</v>
      </c>
      <c r="E196" s="10">
        <v>1304.8951999999999</v>
      </c>
      <c r="F196" s="9">
        <v>2.283E-2</v>
      </c>
      <c r="G196" s="8">
        <v>12293</v>
      </c>
      <c r="H196" s="8">
        <v>339</v>
      </c>
      <c r="I196" s="8">
        <v>432</v>
      </c>
      <c r="J196" s="9">
        <v>3.5139999999999998E-2</v>
      </c>
      <c r="K196" s="8">
        <v>237</v>
      </c>
      <c r="L196" s="10">
        <v>129643.64109999999</v>
      </c>
      <c r="M196" s="33">
        <v>0</v>
      </c>
      <c r="N196" s="9">
        <v>-1</v>
      </c>
      <c r="O196" s="9">
        <v>8.0519999999999994E-2</v>
      </c>
      <c r="P196" s="9">
        <v>3.2294999999999997E-2</v>
      </c>
      <c r="Q196" s="8">
        <v>120954</v>
      </c>
      <c r="R196" s="9">
        <v>2.0737999999999999E-2</v>
      </c>
      <c r="S196" s="8">
        <v>220129</v>
      </c>
      <c r="T196" s="9">
        <v>4.9719999999999999E-3</v>
      </c>
      <c r="U196" s="10">
        <v>85234</v>
      </c>
      <c r="V196" s="9">
        <v>2.4857000000000001E-2</v>
      </c>
    </row>
    <row r="197" spans="1:22" ht="15" customHeight="1" x14ac:dyDescent="0.25">
      <c r="A197" s="11" t="s">
        <v>417</v>
      </c>
      <c r="B197" s="34">
        <v>1622298569</v>
      </c>
      <c r="C197" s="13">
        <v>0.11608</v>
      </c>
      <c r="D197" s="13">
        <v>0.10845</v>
      </c>
      <c r="E197" s="14">
        <v>1759.1409000000001</v>
      </c>
      <c r="F197" s="13">
        <v>-1.636E-2</v>
      </c>
      <c r="G197" s="12">
        <v>6328</v>
      </c>
      <c r="H197" s="12">
        <v>108</v>
      </c>
      <c r="I197" s="12">
        <v>556</v>
      </c>
      <c r="J197" s="13">
        <v>8.7859999999999994E-2</v>
      </c>
      <c r="K197" s="12">
        <v>483</v>
      </c>
      <c r="L197" s="14">
        <v>235662.19769999999</v>
      </c>
      <c r="M197" s="34">
        <v>0</v>
      </c>
      <c r="N197" s="13">
        <v>-1</v>
      </c>
      <c r="O197" s="13">
        <v>6.1080000000000002E-2</v>
      </c>
      <c r="P197" s="13">
        <v>3.9611E-2</v>
      </c>
      <c r="Q197" s="12">
        <v>63546</v>
      </c>
      <c r="R197" s="13">
        <v>3.532E-3</v>
      </c>
      <c r="S197" s="12">
        <v>157081</v>
      </c>
      <c r="T197" s="13">
        <v>6.8900000000000005E-4</v>
      </c>
      <c r="U197" s="14">
        <v>93911</v>
      </c>
      <c r="V197" s="13">
        <v>2.4825E-2</v>
      </c>
    </row>
    <row r="198" spans="1:22" ht="15" customHeight="1" x14ac:dyDescent="0.25">
      <c r="A198" s="7" t="s">
        <v>418</v>
      </c>
      <c r="B198" s="33">
        <v>1612344105</v>
      </c>
      <c r="C198" s="9">
        <v>0.12537000000000001</v>
      </c>
      <c r="D198" s="9">
        <v>0.11043</v>
      </c>
      <c r="E198" s="10">
        <v>1269.3000999999999</v>
      </c>
      <c r="F198" s="9">
        <v>1.6999999999999999E-3</v>
      </c>
      <c r="G198" s="8">
        <v>11660</v>
      </c>
      <c r="H198" s="8">
        <v>176</v>
      </c>
      <c r="I198" s="8">
        <v>0</v>
      </c>
      <c r="J198" s="9">
        <v>0</v>
      </c>
      <c r="K198" s="8">
        <v>575</v>
      </c>
      <c r="L198" s="10">
        <v>138279.94039999999</v>
      </c>
      <c r="M198" s="33">
        <v>76282750</v>
      </c>
      <c r="N198" s="9">
        <v>0.1598</v>
      </c>
      <c r="O198" s="9">
        <v>6.3280000000000003E-2</v>
      </c>
      <c r="P198" s="9">
        <v>3.1838999999999999E-2</v>
      </c>
      <c r="Q198" s="8">
        <v>78499</v>
      </c>
      <c r="R198" s="9">
        <v>-1.1483E-2</v>
      </c>
      <c r="S198" s="8">
        <v>209968</v>
      </c>
      <c r="T198" s="9">
        <v>1.0189E-2</v>
      </c>
      <c r="U198" s="10">
        <v>79425</v>
      </c>
      <c r="V198" s="9">
        <v>2.8289999999999999E-3</v>
      </c>
    </row>
    <row r="199" spans="1:22" ht="15" customHeight="1" x14ac:dyDescent="0.25">
      <c r="A199" s="11" t="s">
        <v>419</v>
      </c>
      <c r="B199" s="34">
        <v>1604340127</v>
      </c>
      <c r="C199" s="13">
        <v>3.8609999999999998E-2</v>
      </c>
      <c r="D199" s="13">
        <v>3.8609999999999998E-2</v>
      </c>
      <c r="E199" s="14">
        <v>1790.1116</v>
      </c>
      <c r="F199" s="13">
        <v>3.4290000000000001E-2</v>
      </c>
      <c r="G199" s="12">
        <v>11572</v>
      </c>
      <c r="H199" s="12">
        <v>0</v>
      </c>
      <c r="I199" s="12">
        <v>166</v>
      </c>
      <c r="J199" s="13">
        <v>1.434E-2</v>
      </c>
      <c r="K199" s="12">
        <v>-22</v>
      </c>
      <c r="L199" s="14">
        <v>136679.17249999999</v>
      </c>
      <c r="M199" s="34">
        <v>36999687</v>
      </c>
      <c r="N199" s="13">
        <v>-0.40361000000000002</v>
      </c>
      <c r="O199" s="13">
        <v>7.0900000000000005E-2</v>
      </c>
      <c r="P199" s="13">
        <v>6.6961000000000007E-2</v>
      </c>
      <c r="Q199" s="12">
        <v>178260</v>
      </c>
      <c r="R199" s="13">
        <v>1.9262999999999999E-2</v>
      </c>
      <c r="S199" s="12">
        <v>371061</v>
      </c>
      <c r="T199" s="13">
        <v>-2.9719999999999998E-3</v>
      </c>
      <c r="U199" s="14">
        <v>85634</v>
      </c>
      <c r="V199" s="13">
        <v>3.3639000000000002E-2</v>
      </c>
    </row>
    <row r="200" spans="1:22" ht="15" customHeight="1" x14ac:dyDescent="0.25">
      <c r="A200" s="7" t="s">
        <v>420</v>
      </c>
      <c r="B200" s="33">
        <v>1589019929</v>
      </c>
      <c r="C200" s="9">
        <v>5.7689999999999998E-2</v>
      </c>
      <c r="D200" s="9">
        <v>5.6680000000000001E-2</v>
      </c>
      <c r="E200" s="10">
        <v>1619.0719999999999</v>
      </c>
      <c r="F200" s="9">
        <v>1.464E-2</v>
      </c>
      <c r="G200" s="8">
        <v>9870</v>
      </c>
      <c r="H200" s="8">
        <v>32</v>
      </c>
      <c r="I200" s="8">
        <v>241</v>
      </c>
      <c r="J200" s="9">
        <v>2.4420000000000001E-2</v>
      </c>
      <c r="K200" s="8">
        <v>417</v>
      </c>
      <c r="L200" s="10">
        <v>157157.5442</v>
      </c>
      <c r="M200" s="33">
        <v>2894000</v>
      </c>
      <c r="N200" s="9">
        <v>-0.80379999999999996</v>
      </c>
      <c r="O200" s="9">
        <v>6.2520000000000006E-2</v>
      </c>
      <c r="P200" s="9">
        <v>4.3513999999999997E-2</v>
      </c>
      <c r="Q200" s="8">
        <v>76464</v>
      </c>
      <c r="R200" s="9">
        <v>1.6310000000000001E-3</v>
      </c>
      <c r="S200" s="8">
        <v>193718</v>
      </c>
      <c r="T200" s="9">
        <v>1.0862999999999999E-2</v>
      </c>
      <c r="U200" s="10">
        <v>85133</v>
      </c>
      <c r="V200" s="9">
        <v>9.1610000000000007E-3</v>
      </c>
    </row>
    <row r="201" spans="1:22" ht="15" customHeight="1" x14ac:dyDescent="0.25">
      <c r="A201" s="11" t="s">
        <v>421</v>
      </c>
      <c r="B201" s="34">
        <v>1581239329</v>
      </c>
      <c r="C201" s="13">
        <v>8.6150000000000004E-2</v>
      </c>
      <c r="D201" s="13">
        <v>4.4400000000000002E-2</v>
      </c>
      <c r="E201" s="14">
        <v>1411.4250999999999</v>
      </c>
      <c r="F201" s="13">
        <v>1.018E-2</v>
      </c>
      <c r="G201" s="12">
        <v>9822</v>
      </c>
      <c r="H201" s="12">
        <v>613</v>
      </c>
      <c r="I201" s="12">
        <v>0</v>
      </c>
      <c r="J201" s="13">
        <v>0</v>
      </c>
      <c r="K201" s="12">
        <v>226</v>
      </c>
      <c r="L201" s="14">
        <v>160989.54680000001</v>
      </c>
      <c r="M201" s="34">
        <v>31925000</v>
      </c>
      <c r="N201" s="13">
        <v>-0.37279000000000001</v>
      </c>
      <c r="O201" s="13">
        <v>6.7669999999999994E-2</v>
      </c>
      <c r="P201" s="13">
        <v>2.4551E-2</v>
      </c>
      <c r="Q201" s="12">
        <v>83305</v>
      </c>
      <c r="R201" s="13">
        <v>1.5893000000000001E-2</v>
      </c>
      <c r="S201" s="12">
        <v>210161</v>
      </c>
      <c r="T201" s="13">
        <v>1.0847000000000001E-2</v>
      </c>
      <c r="U201" s="14">
        <v>71729</v>
      </c>
      <c r="V201" s="13">
        <v>1.1741E-2</v>
      </c>
    </row>
    <row r="202" spans="1:22" ht="15" customHeight="1" x14ac:dyDescent="0.25">
      <c r="A202" s="7" t="s">
        <v>422</v>
      </c>
      <c r="B202" s="33">
        <v>1558991947</v>
      </c>
      <c r="C202" s="9">
        <v>0.15451000000000001</v>
      </c>
      <c r="D202" s="9">
        <v>0.14792</v>
      </c>
      <c r="E202" s="10">
        <v>1138.0838000000001</v>
      </c>
      <c r="F202" s="9">
        <v>1.3860000000000001E-2</v>
      </c>
      <c r="G202" s="8">
        <v>15611</v>
      </c>
      <c r="H202" s="8">
        <v>95</v>
      </c>
      <c r="I202" s="8">
        <v>0</v>
      </c>
      <c r="J202" s="9">
        <v>0</v>
      </c>
      <c r="K202" s="8">
        <v>246</v>
      </c>
      <c r="L202" s="10">
        <v>99864.963600000003</v>
      </c>
      <c r="M202" s="33">
        <v>3760000</v>
      </c>
      <c r="N202" s="9">
        <v>-0.92649000000000004</v>
      </c>
      <c r="O202" s="9">
        <v>6.8640000000000007E-2</v>
      </c>
      <c r="P202" s="9">
        <v>3.9897000000000002E-2</v>
      </c>
      <c r="Q202" s="8">
        <v>102372</v>
      </c>
      <c r="R202" s="9">
        <v>-1.652E-3</v>
      </c>
      <c r="S202" s="8">
        <v>237703</v>
      </c>
      <c r="T202" s="9">
        <v>-3.5590000000000001E-3</v>
      </c>
      <c r="U202" s="10">
        <v>59243</v>
      </c>
      <c r="V202" s="9">
        <v>2.4323999999999998E-2</v>
      </c>
    </row>
    <row r="203" spans="1:22" ht="15" customHeight="1" x14ac:dyDescent="0.25">
      <c r="A203" s="11" t="s">
        <v>423</v>
      </c>
      <c r="B203" s="34">
        <v>1551809717</v>
      </c>
      <c r="C203" s="13">
        <v>3.1699999999999999E-2</v>
      </c>
      <c r="D203" s="13">
        <v>2.7990000000000001E-2</v>
      </c>
      <c r="E203" s="14">
        <v>1522.7197000000001</v>
      </c>
      <c r="F203" s="13">
        <v>1.077E-2</v>
      </c>
      <c r="G203" s="12">
        <v>11733</v>
      </c>
      <c r="H203" s="12">
        <v>99</v>
      </c>
      <c r="I203" s="12">
        <v>257</v>
      </c>
      <c r="J203" s="13">
        <v>2.1899999999999999E-2</v>
      </c>
      <c r="K203" s="12">
        <v>355</v>
      </c>
      <c r="L203" s="14">
        <v>129554.9939</v>
      </c>
      <c r="M203" s="34">
        <v>10575000</v>
      </c>
      <c r="N203" s="13">
        <v>0.26268999999999998</v>
      </c>
      <c r="O203" s="13">
        <v>7.5300000000000006E-2</v>
      </c>
      <c r="P203" s="13">
        <v>4.3456000000000002E-2</v>
      </c>
      <c r="Q203" s="12">
        <v>185298</v>
      </c>
      <c r="R203" s="13">
        <v>5.6379999999999998E-3</v>
      </c>
      <c r="S203" s="12">
        <v>440209</v>
      </c>
      <c r="T203" s="13">
        <v>3.9399999999999998E-4</v>
      </c>
      <c r="U203" s="14">
        <v>82448</v>
      </c>
      <c r="V203" s="13">
        <v>2.588E-2</v>
      </c>
    </row>
    <row r="204" spans="1:22" ht="15" customHeight="1" x14ac:dyDescent="0.25">
      <c r="A204" s="7" t="s">
        <v>424</v>
      </c>
      <c r="B204" s="33">
        <v>1543207513</v>
      </c>
      <c r="C204" s="9">
        <v>3.6400000000000002E-2</v>
      </c>
      <c r="D204" s="9">
        <v>3.6400000000000002E-2</v>
      </c>
      <c r="E204" s="10">
        <v>1537.7351000000001</v>
      </c>
      <c r="F204" s="9">
        <v>-4.2000000000000002E-4</v>
      </c>
      <c r="G204" s="8">
        <v>7756</v>
      </c>
      <c r="H204" s="8">
        <v>0</v>
      </c>
      <c r="I204" s="8">
        <v>145</v>
      </c>
      <c r="J204" s="9">
        <v>1.8700000000000001E-2</v>
      </c>
      <c r="K204" s="8">
        <v>28</v>
      </c>
      <c r="L204" s="10">
        <v>195317.9993</v>
      </c>
      <c r="M204" s="33">
        <v>17575000</v>
      </c>
      <c r="N204" s="9">
        <v>1.20238</v>
      </c>
      <c r="O204" s="9">
        <v>5.5079999999999997E-2</v>
      </c>
      <c r="P204" s="9">
        <v>4.3369999999999999E-2</v>
      </c>
      <c r="Q204" s="8">
        <v>44809</v>
      </c>
      <c r="R204" s="9">
        <v>1.7470000000000001E-3</v>
      </c>
      <c r="S204" s="8">
        <v>97620</v>
      </c>
      <c r="T204" s="9">
        <v>-1.2130000000000001E-3</v>
      </c>
      <c r="U204" s="10">
        <v>81600</v>
      </c>
      <c r="V204" s="9">
        <v>1.7956E-2</v>
      </c>
    </row>
    <row r="205" spans="1:22" ht="15" customHeight="1" x14ac:dyDescent="0.25">
      <c r="A205" s="11" t="s">
        <v>425</v>
      </c>
      <c r="B205" s="34">
        <v>1541179926</v>
      </c>
      <c r="C205" s="13">
        <v>4.9419999999999999E-2</v>
      </c>
      <c r="D205" s="13">
        <v>4.9419999999999999E-2</v>
      </c>
      <c r="E205" s="14">
        <v>1376.0302999999999</v>
      </c>
      <c r="F205" s="13">
        <v>2.351E-2</v>
      </c>
      <c r="G205" s="12">
        <v>8403</v>
      </c>
      <c r="H205" s="12">
        <v>70</v>
      </c>
      <c r="I205" s="12">
        <v>416</v>
      </c>
      <c r="J205" s="13">
        <v>4.9509999999999998E-2</v>
      </c>
      <c r="K205" s="12">
        <v>150</v>
      </c>
      <c r="L205" s="14">
        <v>174756.76680000001</v>
      </c>
      <c r="M205" s="34">
        <v>40408418</v>
      </c>
      <c r="N205" s="13">
        <v>4.4150000000000002E-2</v>
      </c>
      <c r="O205" s="13">
        <v>6.6239999999999993E-2</v>
      </c>
      <c r="P205" s="13">
        <v>3.8202E-2</v>
      </c>
      <c r="Q205" s="12">
        <v>103249</v>
      </c>
      <c r="R205" s="13">
        <v>1.2001E-2</v>
      </c>
      <c r="S205" s="12">
        <v>279530</v>
      </c>
      <c r="T205" s="13">
        <v>1.699E-3</v>
      </c>
      <c r="U205" s="14">
        <v>84854</v>
      </c>
      <c r="V205" s="13">
        <v>1.7356E-2</v>
      </c>
    </row>
    <row r="206" spans="1:22" ht="15" customHeight="1" x14ac:dyDescent="0.25">
      <c r="A206" s="7" t="s">
        <v>426</v>
      </c>
      <c r="B206" s="33">
        <v>1529903922</v>
      </c>
      <c r="C206" s="9">
        <v>0.10919</v>
      </c>
      <c r="D206" s="9">
        <v>9.9250000000000005E-2</v>
      </c>
      <c r="E206" s="10">
        <v>996.5992</v>
      </c>
      <c r="F206" s="9">
        <v>6.6100000000000004E-3</v>
      </c>
      <c r="G206" s="8">
        <v>22176</v>
      </c>
      <c r="H206" s="8">
        <v>581</v>
      </c>
      <c r="I206" s="8">
        <v>0</v>
      </c>
      <c r="J206" s="9">
        <v>0</v>
      </c>
      <c r="K206" s="8">
        <v>499</v>
      </c>
      <c r="L206" s="10">
        <v>68989.173899999994</v>
      </c>
      <c r="M206" s="33">
        <v>8530000</v>
      </c>
      <c r="N206" s="9">
        <v>2.4464600000000001</v>
      </c>
      <c r="O206" s="9">
        <v>0.10148</v>
      </c>
      <c r="P206" s="9">
        <v>6.4351000000000005E-2</v>
      </c>
      <c r="Q206" s="8">
        <v>310456</v>
      </c>
      <c r="R206" s="9">
        <v>9.8779999999999996E-3</v>
      </c>
      <c r="S206" s="8">
        <v>926520</v>
      </c>
      <c r="T206" s="9">
        <v>5.8500000000000002E-3</v>
      </c>
      <c r="U206" s="10">
        <v>59723</v>
      </c>
      <c r="V206" s="9">
        <v>2.1378999999999999E-2</v>
      </c>
    </row>
    <row r="207" spans="1:22" ht="15" customHeight="1" x14ac:dyDescent="0.25">
      <c r="A207" s="11" t="s">
        <v>427</v>
      </c>
      <c r="B207" s="34">
        <v>1511891601</v>
      </c>
      <c r="C207" s="13">
        <v>6.7320000000000005E-2</v>
      </c>
      <c r="D207" s="13">
        <v>6.5979999999999997E-2</v>
      </c>
      <c r="E207" s="14">
        <v>1258.6470999999999</v>
      </c>
      <c r="F207" s="13">
        <v>2.843E-2</v>
      </c>
      <c r="G207" s="12">
        <v>12005</v>
      </c>
      <c r="H207" s="12">
        <v>59</v>
      </c>
      <c r="I207" s="12">
        <v>86</v>
      </c>
      <c r="J207" s="13">
        <v>7.1599999999999997E-3</v>
      </c>
      <c r="K207" s="12">
        <v>233</v>
      </c>
      <c r="L207" s="14">
        <v>125042.7261</v>
      </c>
      <c r="M207" s="34">
        <v>44740000</v>
      </c>
      <c r="N207" s="13">
        <v>7.5626800000000003</v>
      </c>
      <c r="O207" s="13">
        <v>7.3709999999999998E-2</v>
      </c>
      <c r="P207" s="13">
        <v>3.9329000000000003E-2</v>
      </c>
      <c r="Q207" s="12">
        <v>104988</v>
      </c>
      <c r="R207" s="13">
        <v>2.7160000000000001E-3</v>
      </c>
      <c r="S207" s="12">
        <v>269014</v>
      </c>
      <c r="T207" s="13">
        <v>-1.64E-4</v>
      </c>
      <c r="U207" s="14">
        <v>68549</v>
      </c>
      <c r="V207" s="13">
        <v>2.9399000000000002E-2</v>
      </c>
    </row>
    <row r="208" spans="1:22" ht="15" customHeight="1" x14ac:dyDescent="0.25">
      <c r="A208" s="7" t="s">
        <v>428</v>
      </c>
      <c r="B208" s="33">
        <v>1506212527</v>
      </c>
      <c r="C208" s="9">
        <v>9.5810000000000006E-2</v>
      </c>
      <c r="D208" s="9">
        <v>8.9959999999999998E-2</v>
      </c>
      <c r="E208" s="10">
        <v>1035.4548</v>
      </c>
      <c r="F208" s="9">
        <v>5.1069999999999997E-2</v>
      </c>
      <c r="G208" s="8">
        <v>15728</v>
      </c>
      <c r="H208" s="8">
        <v>231</v>
      </c>
      <c r="I208" s="8">
        <v>312</v>
      </c>
      <c r="J208" s="9">
        <v>1.984E-2</v>
      </c>
      <c r="K208" s="8">
        <v>328</v>
      </c>
      <c r="L208" s="10">
        <v>93903.524099999995</v>
      </c>
      <c r="M208" s="33">
        <v>22400000</v>
      </c>
      <c r="N208" s="9">
        <v>7.96</v>
      </c>
      <c r="O208" s="9">
        <v>7.3700000000000002E-2</v>
      </c>
      <c r="P208" s="9">
        <v>3.1805E-2</v>
      </c>
      <c r="Q208" s="8">
        <v>131636</v>
      </c>
      <c r="R208" s="9">
        <v>1.902E-3</v>
      </c>
      <c r="S208" s="8">
        <v>276791</v>
      </c>
      <c r="T208" s="9">
        <v>2.349E-3</v>
      </c>
      <c r="U208" s="10">
        <v>72798</v>
      </c>
      <c r="V208" s="9">
        <v>1.9182999999999999E-2</v>
      </c>
    </row>
    <row r="209" spans="1:22" ht="15" customHeight="1" x14ac:dyDescent="0.25">
      <c r="A209" s="11" t="s">
        <v>429</v>
      </c>
      <c r="B209" s="34">
        <v>1441107405</v>
      </c>
      <c r="C209" s="13">
        <v>8.5669999999999996E-2</v>
      </c>
      <c r="D209" s="13">
        <v>4.4490000000000002E-2</v>
      </c>
      <c r="E209" s="14">
        <v>1333.9581000000001</v>
      </c>
      <c r="F209" s="13">
        <v>2.8850000000000001E-2</v>
      </c>
      <c r="G209" s="12">
        <v>9852</v>
      </c>
      <c r="H209" s="12">
        <v>600</v>
      </c>
      <c r="I209" s="12">
        <v>626</v>
      </c>
      <c r="J209" s="13">
        <v>6.3539999999999999E-2</v>
      </c>
      <c r="K209" s="12">
        <v>388</v>
      </c>
      <c r="L209" s="14">
        <v>137536.49600000001</v>
      </c>
      <c r="M209" s="34">
        <v>55505000</v>
      </c>
      <c r="N209" s="13">
        <v>1.1666799999999999</v>
      </c>
      <c r="O209" s="13">
        <v>7.3630000000000001E-2</v>
      </c>
      <c r="P209" s="13">
        <v>3.9893999999999999E-2</v>
      </c>
      <c r="Q209" s="12">
        <v>78356</v>
      </c>
      <c r="R209" s="13">
        <v>-7.4609999999999998E-3</v>
      </c>
      <c r="S209" s="12">
        <v>198626</v>
      </c>
      <c r="T209" s="13">
        <v>-1.5009999999999999E-3</v>
      </c>
      <c r="U209" s="14">
        <v>79726</v>
      </c>
      <c r="V209" s="13">
        <v>1.8630000000000001E-2</v>
      </c>
    </row>
    <row r="210" spans="1:22" ht="15" customHeight="1" x14ac:dyDescent="0.25">
      <c r="A210" s="7" t="s">
        <v>430</v>
      </c>
      <c r="B210" s="33">
        <v>1393244159</v>
      </c>
      <c r="C210" s="9">
        <v>6.0560000000000003E-2</v>
      </c>
      <c r="D210" s="9">
        <v>6.012E-2</v>
      </c>
      <c r="E210" s="10">
        <v>1507.2982999999999</v>
      </c>
      <c r="F210" s="9">
        <v>3.1489999999999997E-2</v>
      </c>
      <c r="G210" s="8">
        <v>13615</v>
      </c>
      <c r="H210" s="8">
        <v>16</v>
      </c>
      <c r="I210" s="8">
        <v>0</v>
      </c>
      <c r="J210" s="9">
        <v>0</v>
      </c>
      <c r="K210" s="8">
        <v>97</v>
      </c>
      <c r="L210" s="10">
        <v>102331.5578</v>
      </c>
      <c r="M210" s="33">
        <v>1585000</v>
      </c>
      <c r="N210" s="9">
        <v>-0.70884999999999998</v>
      </c>
      <c r="O210" s="9">
        <v>8.6269999999999999E-2</v>
      </c>
      <c r="P210" s="9">
        <v>4.2373000000000001E-2</v>
      </c>
      <c r="Q210" s="8">
        <v>180887</v>
      </c>
      <c r="R210" s="9">
        <v>-1.1834000000000001E-2</v>
      </c>
      <c r="S210" s="8">
        <v>405732</v>
      </c>
      <c r="T210" s="9">
        <v>-2.05E-4</v>
      </c>
      <c r="U210" s="10">
        <v>106859</v>
      </c>
      <c r="V210" s="9">
        <v>1.0985999999999999E-2</v>
      </c>
    </row>
    <row r="211" spans="1:22" ht="15" customHeight="1" x14ac:dyDescent="0.25">
      <c r="A211" s="11" t="s">
        <v>431</v>
      </c>
      <c r="B211" s="34">
        <v>1385234245</v>
      </c>
      <c r="C211" s="13">
        <v>0.10435999999999999</v>
      </c>
      <c r="D211" s="13">
        <v>0.10435999999999999</v>
      </c>
      <c r="E211" s="14">
        <v>1152.2182</v>
      </c>
      <c r="F211" s="13">
        <v>2.92E-2</v>
      </c>
      <c r="G211" s="12">
        <v>12931</v>
      </c>
      <c r="H211" s="12">
        <v>0</v>
      </c>
      <c r="I211" s="12">
        <v>75</v>
      </c>
      <c r="J211" s="13">
        <v>5.7999999999999996E-3</v>
      </c>
      <c r="K211" s="12">
        <v>-174</v>
      </c>
      <c r="L211" s="14">
        <v>106507.32309999999</v>
      </c>
      <c r="M211" s="34">
        <v>154550744</v>
      </c>
      <c r="N211" s="13">
        <v>1.10484</v>
      </c>
      <c r="O211" s="13">
        <v>7.2639999999999996E-2</v>
      </c>
      <c r="P211" s="13">
        <v>2.9724E-2</v>
      </c>
      <c r="Q211" s="12">
        <v>117618</v>
      </c>
      <c r="R211" s="13">
        <v>7.084E-3</v>
      </c>
      <c r="S211" s="12">
        <v>282919</v>
      </c>
      <c r="T211" s="13">
        <v>3.6359999999999999E-3</v>
      </c>
      <c r="U211" s="14">
        <v>64182</v>
      </c>
      <c r="V211" s="13">
        <v>1.1827000000000001E-2</v>
      </c>
    </row>
    <row r="212" spans="1:22" ht="15" customHeight="1" x14ac:dyDescent="0.25">
      <c r="A212" s="7" t="s">
        <v>432</v>
      </c>
      <c r="B212" s="33">
        <v>1365227316</v>
      </c>
      <c r="C212" s="9">
        <v>3.7339999999999998E-2</v>
      </c>
      <c r="D212" s="9">
        <v>3.7339999999999998E-2</v>
      </c>
      <c r="E212" s="10">
        <v>1127.1824999999999</v>
      </c>
      <c r="F212" s="9">
        <v>3.1820000000000001E-2</v>
      </c>
      <c r="G212" s="8">
        <v>16316</v>
      </c>
      <c r="H212" s="8">
        <v>16</v>
      </c>
      <c r="I212" s="8">
        <v>118</v>
      </c>
      <c r="J212" s="9">
        <v>7.2300000000000003E-3</v>
      </c>
      <c r="K212" s="8">
        <v>-47</v>
      </c>
      <c r="L212" s="10">
        <v>83073.342799999999</v>
      </c>
      <c r="M212" s="33">
        <v>153358419</v>
      </c>
      <c r="N212" s="9">
        <v>3.0459700000000001</v>
      </c>
      <c r="O212" s="9">
        <v>8.6699999999999999E-2</v>
      </c>
      <c r="P212" s="9">
        <v>4.4874999999999998E-2</v>
      </c>
      <c r="Q212" s="8">
        <v>108222</v>
      </c>
      <c r="R212" s="9">
        <v>-7.6420000000000004E-3</v>
      </c>
      <c r="S212" s="8">
        <v>206256</v>
      </c>
      <c r="T212" s="9">
        <v>2.1020000000000001E-3</v>
      </c>
      <c r="U212" s="10">
        <v>78737</v>
      </c>
      <c r="V212" s="9">
        <v>1.7260000000000001E-2</v>
      </c>
    </row>
    <row r="213" spans="1:22" ht="15" customHeight="1" x14ac:dyDescent="0.25">
      <c r="A213" s="11" t="s">
        <v>433</v>
      </c>
      <c r="B213" s="34">
        <v>1364993054</v>
      </c>
      <c r="C213" s="13">
        <v>0.11799</v>
      </c>
      <c r="D213" s="13">
        <v>0.10534</v>
      </c>
      <c r="E213" s="14">
        <v>2026.5572</v>
      </c>
      <c r="F213" s="13">
        <v>-6.3299999999999997E-3</v>
      </c>
      <c r="G213" s="12">
        <v>6114</v>
      </c>
      <c r="H213" s="12">
        <v>141</v>
      </c>
      <c r="I213" s="12">
        <v>28</v>
      </c>
      <c r="J213" s="13">
        <v>4.5799999999999999E-3</v>
      </c>
      <c r="K213" s="12">
        <v>-3</v>
      </c>
      <c r="L213" s="14">
        <v>222239.18169999999</v>
      </c>
      <c r="M213" s="34">
        <v>25289457</v>
      </c>
      <c r="N213" s="13">
        <v>-0.18575</v>
      </c>
      <c r="O213" s="13">
        <v>7.7149999999999996E-2</v>
      </c>
      <c r="P213" s="13">
        <v>3.6167999999999999E-2</v>
      </c>
      <c r="Q213" s="12">
        <v>52334</v>
      </c>
      <c r="R213" s="13">
        <v>1.0118E-2</v>
      </c>
      <c r="S213" s="12">
        <v>103645</v>
      </c>
      <c r="T213" s="13">
        <v>-4.333E-3</v>
      </c>
      <c r="U213" s="14">
        <v>75140</v>
      </c>
      <c r="V213" s="13">
        <v>3.0407E-2</v>
      </c>
    </row>
    <row r="214" spans="1:22" ht="15" customHeight="1" x14ac:dyDescent="0.25">
      <c r="A214" s="7" t="s">
        <v>434</v>
      </c>
      <c r="B214" s="33">
        <v>1351669410</v>
      </c>
      <c r="C214" s="9">
        <v>4.6519999999999999E-2</v>
      </c>
      <c r="D214" s="9">
        <v>4.2450000000000002E-2</v>
      </c>
      <c r="E214" s="10">
        <v>1161.9567</v>
      </c>
      <c r="F214" s="9">
        <v>4.2999999999999997E-2</v>
      </c>
      <c r="G214" s="8">
        <v>13083</v>
      </c>
      <c r="H214" s="8">
        <v>152</v>
      </c>
      <c r="I214" s="8">
        <v>32</v>
      </c>
      <c r="J214" s="9">
        <v>2.4499999999999999E-3</v>
      </c>
      <c r="K214" s="8">
        <v>296</v>
      </c>
      <c r="L214" s="10">
        <v>103062.86010000001</v>
      </c>
      <c r="M214" s="33">
        <v>49876949</v>
      </c>
      <c r="N214" s="9">
        <v>-0.29621999999999998</v>
      </c>
      <c r="O214" s="9">
        <v>7.8990000000000005E-2</v>
      </c>
      <c r="P214" s="9">
        <v>5.1861999999999998E-2</v>
      </c>
      <c r="Q214" s="8">
        <v>171692</v>
      </c>
      <c r="R214" s="9">
        <v>1.908E-3</v>
      </c>
      <c r="S214" s="8">
        <v>362041</v>
      </c>
      <c r="T214" s="9">
        <v>-4.254E-3</v>
      </c>
      <c r="U214" s="10">
        <v>77725</v>
      </c>
      <c r="V214" s="9">
        <v>2.5697999999999999E-2</v>
      </c>
    </row>
    <row r="215" spans="1:22" ht="15" customHeight="1" x14ac:dyDescent="0.25">
      <c r="A215" s="11" t="s">
        <v>435</v>
      </c>
      <c r="B215" s="34">
        <v>1316561391</v>
      </c>
      <c r="C215" s="13">
        <v>9.0249999999999997E-2</v>
      </c>
      <c r="D215" s="13">
        <v>6.3469999999999999E-2</v>
      </c>
      <c r="E215" s="14">
        <v>1663.3788999999999</v>
      </c>
      <c r="F215" s="13">
        <v>-1.9349999999999999E-2</v>
      </c>
      <c r="G215" s="12">
        <v>5381</v>
      </c>
      <c r="H215" s="12">
        <v>350</v>
      </c>
      <c r="I215" s="12">
        <v>648</v>
      </c>
      <c r="J215" s="13">
        <v>0.12042</v>
      </c>
      <c r="K215" s="12">
        <v>387</v>
      </c>
      <c r="L215" s="14">
        <v>218371.43650000001</v>
      </c>
      <c r="M215" s="34">
        <v>8662000</v>
      </c>
      <c r="N215" s="13">
        <v>-0.31927</v>
      </c>
      <c r="O215" s="13">
        <v>6.6799999999999998E-2</v>
      </c>
      <c r="P215" s="13">
        <v>4.3506999999999997E-2</v>
      </c>
      <c r="Q215" s="12">
        <v>72639</v>
      </c>
      <c r="R215" s="13">
        <v>2.8939999999999999E-3</v>
      </c>
      <c r="S215" s="12">
        <v>253772</v>
      </c>
      <c r="T215" s="13">
        <v>5.0299999999999997E-3</v>
      </c>
      <c r="U215" s="14">
        <v>78072</v>
      </c>
      <c r="V215" s="13">
        <v>1.7333000000000001E-2</v>
      </c>
    </row>
    <row r="216" spans="1:22" ht="15" customHeight="1" x14ac:dyDescent="0.25">
      <c r="A216" s="7" t="s">
        <v>436</v>
      </c>
      <c r="B216" s="33">
        <v>1308827098</v>
      </c>
      <c r="C216" s="9">
        <v>6.3030000000000003E-2</v>
      </c>
      <c r="D216" s="9">
        <v>4.2290000000000001E-2</v>
      </c>
      <c r="E216" s="10">
        <v>1172.8695</v>
      </c>
      <c r="F216" s="9">
        <v>2.1860000000000001E-2</v>
      </c>
      <c r="G216" s="8">
        <v>13055</v>
      </c>
      <c r="H216" s="8">
        <v>607</v>
      </c>
      <c r="I216" s="8">
        <v>70</v>
      </c>
      <c r="J216" s="9">
        <v>5.3600000000000002E-3</v>
      </c>
      <c r="K216" s="8">
        <v>968</v>
      </c>
      <c r="L216" s="10">
        <v>99720.159899999999</v>
      </c>
      <c r="M216" s="33">
        <v>35159422</v>
      </c>
      <c r="N216" s="9">
        <v>1.9613799999999999</v>
      </c>
      <c r="O216" s="9">
        <v>7.7890000000000001E-2</v>
      </c>
      <c r="P216" s="9">
        <v>3.0584E-2</v>
      </c>
      <c r="Q216" s="8">
        <v>96697</v>
      </c>
      <c r="R216" s="9">
        <v>-7.3109999999999998E-3</v>
      </c>
      <c r="S216" s="8">
        <v>174424</v>
      </c>
      <c r="T216" s="9">
        <v>1.3799999999999999E-3</v>
      </c>
      <c r="U216" s="10">
        <v>73781</v>
      </c>
      <c r="V216" s="9">
        <v>1.9147999999999998E-2</v>
      </c>
    </row>
    <row r="217" spans="1:22" ht="15" customHeight="1" x14ac:dyDescent="0.25">
      <c r="A217" s="11" t="s">
        <v>437</v>
      </c>
      <c r="B217" s="34">
        <v>1302220881</v>
      </c>
      <c r="C217" s="13">
        <v>6.8430000000000005E-2</v>
      </c>
      <c r="D217" s="13">
        <v>6.0019999999999997E-2</v>
      </c>
      <c r="E217" s="14">
        <v>1052.8144</v>
      </c>
      <c r="F217" s="13">
        <v>1.04E-2</v>
      </c>
      <c r="G217" s="12">
        <v>15946</v>
      </c>
      <c r="H217" s="12">
        <v>178</v>
      </c>
      <c r="I217" s="12">
        <v>0</v>
      </c>
      <c r="J217" s="13">
        <v>0</v>
      </c>
      <c r="K217" s="12">
        <v>-86</v>
      </c>
      <c r="L217" s="14">
        <v>81664.422500000001</v>
      </c>
      <c r="M217" s="34">
        <v>22192800</v>
      </c>
      <c r="N217" s="13">
        <v>21.304320000000001</v>
      </c>
      <c r="O217" s="13">
        <v>7.9990000000000006E-2</v>
      </c>
      <c r="P217" s="13">
        <v>3.1928999999999999E-2</v>
      </c>
      <c r="Q217" s="12">
        <v>139378</v>
      </c>
      <c r="R217" s="13">
        <v>-1.0111999999999999E-2</v>
      </c>
      <c r="S217" s="12">
        <v>273758</v>
      </c>
      <c r="T217" s="13">
        <v>4.0000000000000003E-5</v>
      </c>
      <c r="U217" s="14">
        <v>68748</v>
      </c>
      <c r="V217" s="13">
        <v>7.2090000000000001E-3</v>
      </c>
    </row>
    <row r="218" spans="1:22" ht="15" customHeight="1" x14ac:dyDescent="0.25">
      <c r="A218" s="7" t="s">
        <v>438</v>
      </c>
      <c r="B218" s="33">
        <v>1295558654</v>
      </c>
      <c r="C218" s="9">
        <v>8.1670000000000006E-2</v>
      </c>
      <c r="D218" s="9">
        <v>6.2719999999999998E-2</v>
      </c>
      <c r="E218" s="10">
        <v>1111.9449</v>
      </c>
      <c r="F218" s="9">
        <v>5.2100000000000002E-3</v>
      </c>
      <c r="G218" s="8">
        <v>11070</v>
      </c>
      <c r="H218" s="8">
        <v>405</v>
      </c>
      <c r="I218" s="8">
        <v>125</v>
      </c>
      <c r="J218" s="9">
        <v>1.129E-2</v>
      </c>
      <c r="K218" s="8">
        <v>295</v>
      </c>
      <c r="L218" s="10">
        <v>115726.5435</v>
      </c>
      <c r="M218" s="33">
        <v>65035000</v>
      </c>
      <c r="N218" s="9">
        <v>0.66564000000000001</v>
      </c>
      <c r="O218" s="9">
        <v>7.2870000000000004E-2</v>
      </c>
      <c r="P218" s="9">
        <v>4.1100999999999999E-2</v>
      </c>
      <c r="Q218" s="8">
        <v>84974</v>
      </c>
      <c r="R218" s="9">
        <v>8.0610000000000005E-3</v>
      </c>
      <c r="S218" s="8">
        <v>198598</v>
      </c>
      <c r="T218" s="9">
        <v>8.3169999999999997E-3</v>
      </c>
      <c r="U218" s="10">
        <v>69020</v>
      </c>
      <c r="V218" s="9">
        <v>1.422E-2</v>
      </c>
    </row>
    <row r="219" spans="1:22" ht="15" customHeight="1" x14ac:dyDescent="0.25">
      <c r="A219" s="11" t="s">
        <v>439</v>
      </c>
      <c r="B219" s="34">
        <v>1290351037</v>
      </c>
      <c r="C219" s="13">
        <v>8.0009999999999998E-2</v>
      </c>
      <c r="D219" s="13">
        <v>7.5850000000000001E-2</v>
      </c>
      <c r="E219" s="14">
        <v>1061.5300999999999</v>
      </c>
      <c r="F219" s="13">
        <v>2.972E-2</v>
      </c>
      <c r="G219" s="12">
        <v>20378</v>
      </c>
      <c r="H219" s="12">
        <v>163</v>
      </c>
      <c r="I219" s="12">
        <v>328</v>
      </c>
      <c r="J219" s="13">
        <v>1.61E-2</v>
      </c>
      <c r="K219" s="12">
        <v>-10</v>
      </c>
      <c r="L219" s="14">
        <v>62317.735800000002</v>
      </c>
      <c r="M219" s="34">
        <v>4495000</v>
      </c>
      <c r="N219" s="13">
        <v>-0.90644999999999998</v>
      </c>
      <c r="O219" s="13">
        <v>7.9390000000000002E-2</v>
      </c>
      <c r="P219" s="13">
        <v>6.3219999999999998E-2</v>
      </c>
      <c r="Q219" s="12">
        <v>143004</v>
      </c>
      <c r="R219" s="13">
        <v>-4.5849999999999997E-3</v>
      </c>
      <c r="S219" s="12">
        <v>398450</v>
      </c>
      <c r="T219" s="13">
        <v>-6.842E-3</v>
      </c>
      <c r="U219" s="14">
        <v>65492</v>
      </c>
      <c r="V219" s="13">
        <v>2.0480999999999999E-2</v>
      </c>
    </row>
    <row r="220" spans="1:22" ht="15" customHeight="1" x14ac:dyDescent="0.25">
      <c r="A220" s="7" t="s">
        <v>440</v>
      </c>
      <c r="B220" s="33">
        <v>1249713787</v>
      </c>
      <c r="C220" s="9">
        <v>0.20433999999999999</v>
      </c>
      <c r="D220" s="9">
        <v>0.15312000000000001</v>
      </c>
      <c r="E220" s="10">
        <v>1128.3865000000001</v>
      </c>
      <c r="F220" s="9">
        <v>-8.5900000000000004E-2</v>
      </c>
      <c r="G220" s="8">
        <v>8848</v>
      </c>
      <c r="H220" s="8">
        <v>778</v>
      </c>
      <c r="I220" s="8">
        <v>509</v>
      </c>
      <c r="J220" s="9">
        <v>5.7529999999999998E-2</v>
      </c>
      <c r="K220" s="8">
        <v>846</v>
      </c>
      <c r="L220" s="10">
        <v>133559.2377</v>
      </c>
      <c r="M220" s="33">
        <v>0</v>
      </c>
      <c r="N220" s="9">
        <v>-1</v>
      </c>
      <c r="O220" s="9">
        <v>7.0499999999999993E-2</v>
      </c>
      <c r="P220" s="9">
        <v>4.0335999999999997E-2</v>
      </c>
      <c r="Q220" s="8">
        <v>55285</v>
      </c>
      <c r="R220" s="9">
        <v>9.3779999999999992E-3</v>
      </c>
      <c r="S220" s="8">
        <v>155378</v>
      </c>
      <c r="T220" s="9">
        <v>1.268E-2</v>
      </c>
      <c r="U220" s="10">
        <v>74591</v>
      </c>
      <c r="V220" s="9">
        <v>2.1510999999999999E-2</v>
      </c>
    </row>
    <row r="221" spans="1:22" ht="15" customHeight="1" x14ac:dyDescent="0.25">
      <c r="A221" s="11" t="s">
        <v>441</v>
      </c>
      <c r="B221" s="34">
        <v>1243956646</v>
      </c>
      <c r="C221" s="13">
        <v>6.2570000000000001E-2</v>
      </c>
      <c r="D221" s="13">
        <v>4.0120000000000003E-2</v>
      </c>
      <c r="E221" s="14">
        <v>1211.5644</v>
      </c>
      <c r="F221" s="13">
        <v>2.6769999999999999E-2</v>
      </c>
      <c r="G221" s="12">
        <v>10558</v>
      </c>
      <c r="H221" s="12">
        <v>481</v>
      </c>
      <c r="I221" s="12">
        <v>183</v>
      </c>
      <c r="J221" s="13">
        <v>1.7330000000000002E-2</v>
      </c>
      <c r="K221" s="12">
        <v>226</v>
      </c>
      <c r="L221" s="14">
        <v>115813.85769999999</v>
      </c>
      <c r="M221" s="34">
        <v>35970466</v>
      </c>
      <c r="N221" s="13">
        <v>2.33833</v>
      </c>
      <c r="O221" s="13">
        <v>7.8570000000000001E-2</v>
      </c>
      <c r="P221" s="13">
        <v>4.3220000000000001E-2</v>
      </c>
      <c r="Q221" s="12">
        <v>92706</v>
      </c>
      <c r="R221" s="13">
        <v>-5.1320000000000003E-3</v>
      </c>
      <c r="S221" s="12">
        <v>170779</v>
      </c>
      <c r="T221" s="13">
        <v>-3.9919999999999999E-3</v>
      </c>
      <c r="U221" s="14">
        <v>83739</v>
      </c>
      <c r="V221" s="13">
        <v>2.2672000000000001E-2</v>
      </c>
    </row>
    <row r="222" spans="1:22" ht="15" customHeight="1" x14ac:dyDescent="0.25">
      <c r="A222" s="7" t="s">
        <v>442</v>
      </c>
      <c r="B222" s="33">
        <v>1237817793</v>
      </c>
      <c r="C222" s="9">
        <v>9.8790000000000003E-2</v>
      </c>
      <c r="D222" s="9">
        <v>9.196E-2</v>
      </c>
      <c r="E222" s="10">
        <v>1330.1815999999999</v>
      </c>
      <c r="F222" s="9">
        <v>2.298E-2</v>
      </c>
      <c r="G222" s="8">
        <v>11082</v>
      </c>
      <c r="H222" s="8">
        <v>125</v>
      </c>
      <c r="I222" s="8">
        <v>0</v>
      </c>
      <c r="J222" s="9">
        <v>0</v>
      </c>
      <c r="K222" s="8">
        <v>685</v>
      </c>
      <c r="L222" s="10">
        <v>111696.2455</v>
      </c>
      <c r="M222" s="33">
        <v>70850000</v>
      </c>
      <c r="N222" s="9">
        <v>12.95509</v>
      </c>
      <c r="O222" s="9">
        <v>8.2919999999999994E-2</v>
      </c>
      <c r="P222" s="9">
        <v>2.1937999999999999E-2</v>
      </c>
      <c r="Q222" s="8">
        <v>76842</v>
      </c>
      <c r="R222" s="9">
        <v>1.2702E-2</v>
      </c>
      <c r="S222" s="8">
        <v>157531</v>
      </c>
      <c r="T222" s="9">
        <v>3.7940000000000001E-3</v>
      </c>
      <c r="U222" s="10">
        <v>83288</v>
      </c>
      <c r="V222" s="9">
        <v>2.7858000000000001E-2</v>
      </c>
    </row>
    <row r="223" spans="1:22" ht="15" customHeight="1" x14ac:dyDescent="0.25">
      <c r="A223" s="11" t="s">
        <v>443</v>
      </c>
      <c r="B223" s="34">
        <v>1216643960</v>
      </c>
      <c r="C223" s="13">
        <v>2.9520000000000001E-2</v>
      </c>
      <c r="D223" s="13">
        <v>2.7480000000000001E-2</v>
      </c>
      <c r="E223" s="14">
        <v>2041.5292999999999</v>
      </c>
      <c r="F223" s="13">
        <v>3.8300000000000001E-3</v>
      </c>
      <c r="G223" s="12">
        <v>5910</v>
      </c>
      <c r="H223" s="12">
        <v>33</v>
      </c>
      <c r="I223" s="12">
        <v>77</v>
      </c>
      <c r="J223" s="13">
        <v>1.303E-2</v>
      </c>
      <c r="K223" s="12">
        <v>53</v>
      </c>
      <c r="L223" s="14">
        <v>203214.29089999999</v>
      </c>
      <c r="M223" s="34">
        <v>41766395</v>
      </c>
      <c r="N223" s="13">
        <v>5.50061</v>
      </c>
      <c r="O223" s="13">
        <v>6.8919999999999995E-2</v>
      </c>
      <c r="P223" s="13">
        <v>4.3535999999999998E-2</v>
      </c>
      <c r="Q223" s="12">
        <v>70844</v>
      </c>
      <c r="R223" s="13">
        <v>1.7440000000000001E-3</v>
      </c>
      <c r="S223" s="12">
        <v>163672</v>
      </c>
      <c r="T223" s="13">
        <v>-2.9039999999999999E-3</v>
      </c>
      <c r="U223" s="14">
        <v>84759</v>
      </c>
      <c r="V223" s="13">
        <v>2.6183999999999999E-2</v>
      </c>
    </row>
    <row r="224" spans="1:22" ht="15" customHeight="1" x14ac:dyDescent="0.25">
      <c r="A224" s="7" t="s">
        <v>444</v>
      </c>
      <c r="B224" s="33">
        <v>1210981830</v>
      </c>
      <c r="C224" s="9">
        <v>3.6209999999999999E-2</v>
      </c>
      <c r="D224" s="9">
        <v>2.7400000000000001E-2</v>
      </c>
      <c r="E224" s="10">
        <v>1288.6168</v>
      </c>
      <c r="F224" s="9">
        <v>1.059E-2</v>
      </c>
      <c r="G224" s="8">
        <v>8816</v>
      </c>
      <c r="H224" s="8">
        <v>128</v>
      </c>
      <c r="I224" s="8">
        <v>10</v>
      </c>
      <c r="J224" s="9">
        <v>1.1299999999999999E-3</v>
      </c>
      <c r="K224" s="8">
        <v>51</v>
      </c>
      <c r="L224" s="10">
        <v>137330.6679</v>
      </c>
      <c r="M224" s="33">
        <v>28767500</v>
      </c>
      <c r="N224" s="9">
        <v>0.28972999999999999</v>
      </c>
      <c r="O224" s="9">
        <v>6.8580000000000002E-2</v>
      </c>
      <c r="P224" s="9">
        <v>9.3630000000000005E-2</v>
      </c>
      <c r="Q224" s="8">
        <v>78921</v>
      </c>
      <c r="R224" s="9">
        <v>3.2363000000000003E-2</v>
      </c>
      <c r="S224" s="8">
        <v>297032</v>
      </c>
      <c r="T224" s="9">
        <v>-8.6499999999999999E-4</v>
      </c>
      <c r="U224" s="10">
        <v>72908</v>
      </c>
      <c r="V224" s="9">
        <v>5.7577000000000003E-2</v>
      </c>
    </row>
    <row r="225" spans="1:22" ht="15" customHeight="1" x14ac:dyDescent="0.25">
      <c r="A225" s="11" t="s">
        <v>445</v>
      </c>
      <c r="B225" s="34">
        <v>1186549767</v>
      </c>
      <c r="C225" s="13">
        <v>4.2160000000000003E-2</v>
      </c>
      <c r="D225" s="13">
        <v>4.086E-2</v>
      </c>
      <c r="E225" s="14">
        <v>1009.0009</v>
      </c>
      <c r="F225" s="13">
        <v>7.6789999999999997E-2</v>
      </c>
      <c r="G225" s="12">
        <v>14500</v>
      </c>
      <c r="H225" s="12">
        <v>140</v>
      </c>
      <c r="I225" s="12">
        <v>147</v>
      </c>
      <c r="J225" s="13">
        <v>1.014E-2</v>
      </c>
      <c r="K225" s="12">
        <v>499</v>
      </c>
      <c r="L225" s="14">
        <v>81009.747199999998</v>
      </c>
      <c r="M225" s="34">
        <v>20285000</v>
      </c>
      <c r="N225" s="13">
        <v>-0.64509000000000005</v>
      </c>
      <c r="O225" s="13">
        <v>8.2369999999999999E-2</v>
      </c>
      <c r="P225" s="13">
        <v>3.5305000000000003E-2</v>
      </c>
      <c r="Q225" s="12">
        <v>137565</v>
      </c>
      <c r="R225" s="13">
        <v>-1.3642E-2</v>
      </c>
      <c r="S225" s="12">
        <v>280175</v>
      </c>
      <c r="T225" s="13">
        <v>3.493E-3</v>
      </c>
      <c r="U225" s="14">
        <v>77173</v>
      </c>
      <c r="V225" s="13">
        <v>4.4359999999999998E-3</v>
      </c>
    </row>
    <row r="226" spans="1:22" ht="15" customHeight="1" x14ac:dyDescent="0.25">
      <c r="A226" s="7" t="s">
        <v>446</v>
      </c>
      <c r="B226" s="33">
        <v>1184170850</v>
      </c>
      <c r="C226" s="9">
        <v>0.10494000000000001</v>
      </c>
      <c r="D226" s="9">
        <v>7.5480000000000005E-2</v>
      </c>
      <c r="E226" s="10">
        <v>1249.1278</v>
      </c>
      <c r="F226" s="9">
        <v>-2.0699999999999998E-3</v>
      </c>
      <c r="G226" s="8">
        <v>8364</v>
      </c>
      <c r="H226" s="8">
        <v>545</v>
      </c>
      <c r="I226" s="8">
        <v>0</v>
      </c>
      <c r="J226" s="9">
        <v>0</v>
      </c>
      <c r="K226" s="8">
        <v>341</v>
      </c>
      <c r="L226" s="10">
        <v>141579.4895</v>
      </c>
      <c r="M226" s="33">
        <v>1070000</v>
      </c>
      <c r="N226" s="9">
        <v>-0.92398000000000002</v>
      </c>
      <c r="O226" s="9">
        <v>7.8850000000000003E-2</v>
      </c>
      <c r="P226" s="9">
        <v>3.2335999999999997E-2</v>
      </c>
      <c r="Q226" s="8">
        <v>90033</v>
      </c>
      <c r="R226" s="9">
        <v>-5.5510000000000004E-3</v>
      </c>
      <c r="S226" s="8">
        <v>176811</v>
      </c>
      <c r="T226" s="9">
        <v>1.0369999999999999E-3</v>
      </c>
      <c r="U226" s="10">
        <v>77511</v>
      </c>
      <c r="V226" s="9">
        <v>2.1604999999999999E-2</v>
      </c>
    </row>
    <row r="227" spans="1:22" ht="15" customHeight="1" x14ac:dyDescent="0.25">
      <c r="A227" s="11" t="s">
        <v>447</v>
      </c>
      <c r="B227" s="34">
        <v>1175730508</v>
      </c>
      <c r="C227" s="13">
        <v>2.9260000000000001E-2</v>
      </c>
      <c r="D227" s="13">
        <v>2.8979999999999999E-2</v>
      </c>
      <c r="E227" s="14">
        <v>1151.6556</v>
      </c>
      <c r="F227" s="13">
        <v>2.3970000000000002E-2</v>
      </c>
      <c r="G227" s="12">
        <v>12139</v>
      </c>
      <c r="H227" s="12">
        <v>8</v>
      </c>
      <c r="I227" s="12">
        <v>152</v>
      </c>
      <c r="J227" s="13">
        <v>1.252E-2</v>
      </c>
      <c r="K227" s="12">
        <v>-27</v>
      </c>
      <c r="L227" s="14">
        <v>95657.839699999997</v>
      </c>
      <c r="M227" s="34">
        <v>52800000</v>
      </c>
      <c r="N227" s="13">
        <v>5.50929</v>
      </c>
      <c r="O227" s="13">
        <v>8.0449999999999994E-2</v>
      </c>
      <c r="P227" s="13">
        <v>3.5734000000000002E-2</v>
      </c>
      <c r="Q227" s="12">
        <v>54270</v>
      </c>
      <c r="R227" s="13">
        <v>-6.692E-3</v>
      </c>
      <c r="S227" s="12">
        <v>120684</v>
      </c>
      <c r="T227" s="13">
        <v>-2.1810000000000002E-3</v>
      </c>
      <c r="U227" s="14">
        <v>76888</v>
      </c>
      <c r="V227" s="13">
        <v>2.3547999999999999E-2</v>
      </c>
    </row>
    <row r="228" spans="1:22" ht="15" customHeight="1" x14ac:dyDescent="0.25">
      <c r="A228" s="7" t="s">
        <v>448</v>
      </c>
      <c r="B228" s="33">
        <v>1170676772</v>
      </c>
      <c r="C228" s="9">
        <v>4.0529999999999997E-2</v>
      </c>
      <c r="D228" s="9">
        <v>2.6280000000000001E-2</v>
      </c>
      <c r="E228" s="10">
        <v>1504.1335999999999</v>
      </c>
      <c r="F228" s="9">
        <v>2.631E-2</v>
      </c>
      <c r="G228" s="8">
        <v>9554</v>
      </c>
      <c r="H228" s="8">
        <v>226</v>
      </c>
      <c r="I228" s="8">
        <v>35</v>
      </c>
      <c r="J228" s="9">
        <v>3.6600000000000001E-3</v>
      </c>
      <c r="K228" s="8">
        <v>170</v>
      </c>
      <c r="L228" s="10">
        <v>122085.38649999999</v>
      </c>
      <c r="M228" s="33">
        <v>1199000</v>
      </c>
      <c r="N228" s="9">
        <v>-0.96872000000000003</v>
      </c>
      <c r="O228" s="9">
        <v>8.4820000000000007E-2</v>
      </c>
      <c r="P228" s="9">
        <v>4.9700000000000001E-2</v>
      </c>
      <c r="Q228" s="8">
        <v>132856</v>
      </c>
      <c r="R228" s="9">
        <v>-3.2230000000000002E-3</v>
      </c>
      <c r="S228" s="8">
        <v>280399</v>
      </c>
      <c r="T228" s="9">
        <v>-3.1459999999999999E-3</v>
      </c>
      <c r="U228" s="10">
        <v>71728</v>
      </c>
      <c r="V228" s="9">
        <v>1.8537000000000001E-2</v>
      </c>
    </row>
    <row r="229" spans="1:22" ht="15" customHeight="1" x14ac:dyDescent="0.25">
      <c r="A229" s="11" t="s">
        <v>449</v>
      </c>
      <c r="B229" s="34">
        <v>1167889043</v>
      </c>
      <c r="C229" s="13">
        <v>0.14505999999999999</v>
      </c>
      <c r="D229" s="13">
        <v>9.672E-2</v>
      </c>
      <c r="E229" s="14">
        <v>1741.0749000000001</v>
      </c>
      <c r="F229" s="13">
        <v>-6.7400000000000003E-3</v>
      </c>
      <c r="G229" s="12">
        <v>5183</v>
      </c>
      <c r="H229" s="12">
        <v>220</v>
      </c>
      <c r="I229" s="12">
        <v>304</v>
      </c>
      <c r="J229" s="13">
        <v>5.8650000000000001E-2</v>
      </c>
      <c r="K229" s="12">
        <v>302</v>
      </c>
      <c r="L229" s="14">
        <v>212846.55420000001</v>
      </c>
      <c r="M229" s="34">
        <v>0</v>
      </c>
      <c r="N229" s="13">
        <v>-1</v>
      </c>
      <c r="O229" s="13">
        <v>6.3579999999999998E-2</v>
      </c>
      <c r="P229" s="13">
        <v>3.7383E-2</v>
      </c>
      <c r="Q229" s="12">
        <v>92093</v>
      </c>
      <c r="R229" s="13">
        <v>1.8003999999999999E-2</v>
      </c>
      <c r="S229" s="12">
        <v>217252</v>
      </c>
      <c r="T229" s="13">
        <v>1.8488000000000001E-2</v>
      </c>
      <c r="U229" s="14">
        <v>90034</v>
      </c>
      <c r="V229" s="13">
        <v>1.2403000000000001E-2</v>
      </c>
    </row>
    <row r="230" spans="1:22" ht="15" customHeight="1" x14ac:dyDescent="0.25">
      <c r="A230" s="7" t="s">
        <v>450</v>
      </c>
      <c r="B230" s="33">
        <v>1147549776</v>
      </c>
      <c r="C230" s="9">
        <v>0.10867</v>
      </c>
      <c r="D230" s="9">
        <v>0.10867</v>
      </c>
      <c r="E230" s="10">
        <v>1035.6387</v>
      </c>
      <c r="F230" s="9">
        <v>5.3099999999999996E-3</v>
      </c>
      <c r="G230" s="8">
        <v>10168</v>
      </c>
      <c r="H230" s="8">
        <v>0</v>
      </c>
      <c r="I230" s="8">
        <v>0</v>
      </c>
      <c r="J230" s="9">
        <v>0</v>
      </c>
      <c r="K230" s="8">
        <v>81</v>
      </c>
      <c r="L230" s="10">
        <v>112858.9473</v>
      </c>
      <c r="M230" s="33">
        <v>8624000</v>
      </c>
      <c r="N230" s="9">
        <v>-0.64800000000000002</v>
      </c>
      <c r="O230" s="9">
        <v>7.1349999999999997E-2</v>
      </c>
      <c r="P230" s="9">
        <v>4.5716E-2</v>
      </c>
      <c r="Q230" s="8">
        <v>123081</v>
      </c>
      <c r="R230" s="9">
        <v>4.0000000000000003E-5</v>
      </c>
      <c r="S230" s="8">
        <v>297322</v>
      </c>
      <c r="T230" s="9">
        <v>3.1999999999999999E-5</v>
      </c>
      <c r="U230" s="10">
        <v>68032</v>
      </c>
      <c r="V230" s="9">
        <v>2.0341999999999999E-2</v>
      </c>
    </row>
    <row r="231" spans="1:22" ht="15" customHeight="1" x14ac:dyDescent="0.25">
      <c r="A231" s="11" t="s">
        <v>451</v>
      </c>
      <c r="B231" s="34">
        <v>1127286389</v>
      </c>
      <c r="C231" s="13">
        <v>6.5060000000000007E-2</v>
      </c>
      <c r="D231" s="13">
        <v>5.756E-2</v>
      </c>
      <c r="E231" s="14">
        <v>1442.4468999999999</v>
      </c>
      <c r="F231" s="13">
        <v>2.332E-2</v>
      </c>
      <c r="G231" s="12">
        <v>8423</v>
      </c>
      <c r="H231" s="12">
        <v>114</v>
      </c>
      <c r="I231" s="12">
        <v>25</v>
      </c>
      <c r="J231" s="13">
        <v>2.97E-3</v>
      </c>
      <c r="K231" s="12">
        <v>300</v>
      </c>
      <c r="L231" s="14">
        <v>133438.25630000001</v>
      </c>
      <c r="M231" s="34">
        <v>7346000</v>
      </c>
      <c r="N231" s="13">
        <v>-0.85214999999999996</v>
      </c>
      <c r="O231" s="13">
        <v>7.7049999999999993E-2</v>
      </c>
      <c r="P231" s="13">
        <v>0.10374700000000001</v>
      </c>
      <c r="Q231" s="12">
        <v>146210</v>
      </c>
      <c r="R231" s="13">
        <v>1.0298E-2</v>
      </c>
      <c r="S231" s="12">
        <v>484335</v>
      </c>
      <c r="T231" s="13">
        <v>-1.6800000000000001E-3</v>
      </c>
      <c r="U231" s="14">
        <v>75510</v>
      </c>
      <c r="V231" s="13">
        <v>4.1835999999999998E-2</v>
      </c>
    </row>
    <row r="232" spans="1:22" ht="15" customHeight="1" x14ac:dyDescent="0.25">
      <c r="A232" s="7" t="s">
        <v>452</v>
      </c>
      <c r="B232" s="33">
        <v>1124825648</v>
      </c>
      <c r="C232" s="9">
        <v>5.57E-2</v>
      </c>
      <c r="D232" s="9">
        <v>4.5010000000000001E-2</v>
      </c>
      <c r="E232" s="10">
        <v>2004.9327000000001</v>
      </c>
      <c r="F232" s="9">
        <v>4.7800000000000004E-3</v>
      </c>
      <c r="G232" s="8">
        <v>7907</v>
      </c>
      <c r="H232" s="8">
        <v>235</v>
      </c>
      <c r="I232" s="8">
        <v>129</v>
      </c>
      <c r="J232" s="9">
        <v>1.6310000000000002E-2</v>
      </c>
      <c r="K232" s="8">
        <v>92</v>
      </c>
      <c r="L232" s="10">
        <v>139973.326</v>
      </c>
      <c r="M232" s="33">
        <v>14675000</v>
      </c>
      <c r="N232" s="9">
        <v>-0.78659000000000001</v>
      </c>
      <c r="O232" s="9">
        <v>7.5660000000000005E-2</v>
      </c>
      <c r="P232" s="9">
        <v>2.3594E-2</v>
      </c>
      <c r="Q232" s="8">
        <v>124346</v>
      </c>
      <c r="R232" s="9">
        <v>-1.5579999999999999E-3</v>
      </c>
      <c r="S232" s="8">
        <v>227540</v>
      </c>
      <c r="T232" s="9">
        <v>-1.5449999999999999E-3</v>
      </c>
      <c r="U232" s="10">
        <v>93017</v>
      </c>
      <c r="V232" s="9">
        <v>2.2492999999999999E-2</v>
      </c>
    </row>
    <row r="233" spans="1:22" ht="15" customHeight="1" x14ac:dyDescent="0.25">
      <c r="A233" s="11" t="s">
        <v>453</v>
      </c>
      <c r="B233" s="34">
        <v>1118252988</v>
      </c>
      <c r="C233" s="13">
        <v>0.24476999999999999</v>
      </c>
      <c r="D233" s="13">
        <v>0.12224</v>
      </c>
      <c r="E233" s="14">
        <v>1639.4480000000001</v>
      </c>
      <c r="F233" s="13">
        <v>-2.7629999999999998E-2</v>
      </c>
      <c r="G233" s="12">
        <v>4797</v>
      </c>
      <c r="H233" s="12">
        <v>740</v>
      </c>
      <c r="I233" s="12">
        <v>226</v>
      </c>
      <c r="J233" s="13">
        <v>4.7109999999999999E-2</v>
      </c>
      <c r="K233" s="12">
        <v>640</v>
      </c>
      <c r="L233" s="14">
        <v>222626.51560000001</v>
      </c>
      <c r="M233" s="34">
        <v>61600000</v>
      </c>
      <c r="N233" s="13">
        <v>0.34498000000000001</v>
      </c>
      <c r="O233" s="13">
        <v>6.3820000000000002E-2</v>
      </c>
      <c r="P233" s="13">
        <v>7.6841999999999994E-2</v>
      </c>
      <c r="Q233" s="12">
        <v>43728</v>
      </c>
      <c r="R233" s="13">
        <v>1.6372999999999999E-2</v>
      </c>
      <c r="S233" s="12">
        <v>160432</v>
      </c>
      <c r="T233" s="13">
        <v>1.8402000000000002E-2</v>
      </c>
      <c r="U233" s="14">
        <v>82367</v>
      </c>
      <c r="V233" s="13">
        <v>2.0516E-2</v>
      </c>
    </row>
    <row r="234" spans="1:22" ht="15" customHeight="1" x14ac:dyDescent="0.25">
      <c r="A234" s="7" t="s">
        <v>454</v>
      </c>
      <c r="B234" s="33">
        <v>1106692876</v>
      </c>
      <c r="C234" s="9">
        <v>6.7659999999999998E-2</v>
      </c>
      <c r="D234" s="9">
        <v>5.9580000000000001E-2</v>
      </c>
      <c r="E234" s="10">
        <v>1085.6764000000001</v>
      </c>
      <c r="F234" s="9">
        <v>1.941E-2</v>
      </c>
      <c r="G234" s="8">
        <v>15307</v>
      </c>
      <c r="H234" s="8">
        <v>163</v>
      </c>
      <c r="I234" s="8">
        <v>0</v>
      </c>
      <c r="J234" s="9">
        <v>0</v>
      </c>
      <c r="K234" s="8">
        <v>314</v>
      </c>
      <c r="L234" s="10">
        <v>72299.789399999994</v>
      </c>
      <c r="M234" s="33">
        <v>22218592</v>
      </c>
      <c r="N234" s="9">
        <v>-0.54688000000000003</v>
      </c>
      <c r="O234" s="9">
        <v>8.8900000000000007E-2</v>
      </c>
      <c r="P234" s="9">
        <v>4.6859999999999999E-2</v>
      </c>
      <c r="Q234" s="8">
        <v>184564</v>
      </c>
      <c r="R234" s="9">
        <v>9.5299999999999996E-4</v>
      </c>
      <c r="S234" s="8">
        <v>379560</v>
      </c>
      <c r="T234" s="9">
        <v>-2.4520000000000002E-3</v>
      </c>
      <c r="U234" s="10">
        <v>74952</v>
      </c>
      <c r="V234" s="9">
        <v>2.2724000000000001E-2</v>
      </c>
    </row>
    <row r="235" spans="1:22" ht="15" customHeight="1" x14ac:dyDescent="0.25">
      <c r="A235" s="11" t="s">
        <v>455</v>
      </c>
      <c r="B235" s="34">
        <v>1097055945</v>
      </c>
      <c r="C235" s="13">
        <v>8.9120000000000005E-2</v>
      </c>
      <c r="D235" s="13">
        <v>7.0870000000000002E-2</v>
      </c>
      <c r="E235" s="14">
        <v>1584.7152000000001</v>
      </c>
      <c r="F235" s="13">
        <v>2.7310000000000001E-2</v>
      </c>
      <c r="G235" s="12">
        <v>6695</v>
      </c>
      <c r="H235" s="12">
        <v>32</v>
      </c>
      <c r="I235" s="12">
        <v>0</v>
      </c>
      <c r="J235" s="13">
        <v>0</v>
      </c>
      <c r="K235" s="12">
        <v>179</v>
      </c>
      <c r="L235" s="14">
        <v>163861.97839999999</v>
      </c>
      <c r="M235" s="34">
        <v>6725173</v>
      </c>
      <c r="N235" s="13">
        <v>1.03098</v>
      </c>
      <c r="O235" s="13">
        <v>7.0400000000000004E-2</v>
      </c>
      <c r="P235" s="13">
        <v>3.4001999999999998E-2</v>
      </c>
      <c r="Q235" s="12">
        <v>69873</v>
      </c>
      <c r="R235" s="13">
        <v>4.86E-4</v>
      </c>
      <c r="S235" s="12">
        <v>128849</v>
      </c>
      <c r="T235" s="13">
        <v>1.586E-3</v>
      </c>
      <c r="U235" s="14">
        <v>79167</v>
      </c>
      <c r="V235" s="13">
        <v>2.2738999999999999E-2</v>
      </c>
    </row>
    <row r="236" spans="1:22" ht="15" customHeight="1" x14ac:dyDescent="0.25">
      <c r="A236" s="7" t="s">
        <v>456</v>
      </c>
      <c r="B236" s="33">
        <v>1085508419</v>
      </c>
      <c r="C236" s="9">
        <v>4.725E-2</v>
      </c>
      <c r="D236" s="9">
        <v>4.2509999999999999E-2</v>
      </c>
      <c r="E236" s="10">
        <v>1433.1249</v>
      </c>
      <c r="F236" s="9">
        <v>1.1050000000000001E-2</v>
      </c>
      <c r="G236" s="8">
        <v>6604</v>
      </c>
      <c r="H236" s="8">
        <v>34</v>
      </c>
      <c r="I236" s="8">
        <v>0</v>
      </c>
      <c r="J236" s="9">
        <v>0</v>
      </c>
      <c r="K236" s="8">
        <v>72</v>
      </c>
      <c r="L236" s="10">
        <v>164371.3535</v>
      </c>
      <c r="M236" s="33">
        <v>5585000</v>
      </c>
      <c r="N236" s="9">
        <v>-0.42243999999999998</v>
      </c>
      <c r="O236" s="9">
        <v>6.4640000000000003E-2</v>
      </c>
      <c r="P236" s="9">
        <v>5.4656000000000003E-2</v>
      </c>
      <c r="Q236" s="8">
        <v>47060</v>
      </c>
      <c r="R236" s="9">
        <v>-1.3171E-2</v>
      </c>
      <c r="S236" s="8">
        <v>132687</v>
      </c>
      <c r="T236" s="9">
        <v>-1.24E-3</v>
      </c>
      <c r="U236" s="10">
        <v>84037</v>
      </c>
      <c r="V236" s="9">
        <v>1.8710999999999998E-2</v>
      </c>
    </row>
    <row r="237" spans="1:22" ht="15" customHeight="1" x14ac:dyDescent="0.25">
      <c r="A237" s="11" t="s">
        <v>457</v>
      </c>
      <c r="B237" s="34">
        <v>1078015586</v>
      </c>
      <c r="C237" s="13">
        <v>0.12318</v>
      </c>
      <c r="D237" s="13">
        <v>9.7809999999999994E-2</v>
      </c>
      <c r="E237" s="14">
        <v>1725.9987000000001</v>
      </c>
      <c r="F237" s="13">
        <v>-9.6399999999999993E-3</v>
      </c>
      <c r="G237" s="12">
        <v>3995</v>
      </c>
      <c r="H237" s="12">
        <v>20</v>
      </c>
      <c r="I237" s="12">
        <v>337</v>
      </c>
      <c r="J237" s="13">
        <v>8.4360000000000004E-2</v>
      </c>
      <c r="K237" s="12">
        <v>319</v>
      </c>
      <c r="L237" s="14">
        <v>248849.39670000001</v>
      </c>
      <c r="M237" s="34">
        <v>50571429</v>
      </c>
      <c r="N237" s="13">
        <v>3.2857099999999999</v>
      </c>
      <c r="O237" s="13">
        <v>6.0679999999999998E-2</v>
      </c>
      <c r="P237" s="13">
        <v>4.5659999999999999E-2</v>
      </c>
      <c r="Q237" s="12">
        <v>48644</v>
      </c>
      <c r="R237" s="13">
        <v>3.248E-3</v>
      </c>
      <c r="S237" s="12">
        <v>129229</v>
      </c>
      <c r="T237" s="13">
        <v>7.0530000000000002E-3</v>
      </c>
      <c r="U237" s="14">
        <v>82866</v>
      </c>
      <c r="V237" s="13">
        <v>1.9087E-2</v>
      </c>
    </row>
    <row r="238" spans="1:22" ht="15" customHeight="1" x14ac:dyDescent="0.25">
      <c r="A238" s="7" t="s">
        <v>458</v>
      </c>
      <c r="B238" s="33">
        <v>1070656698</v>
      </c>
      <c r="C238" s="9">
        <v>5.7520000000000002E-2</v>
      </c>
      <c r="D238" s="9">
        <v>5.7520000000000002E-2</v>
      </c>
      <c r="E238" s="10">
        <v>1399.3761</v>
      </c>
      <c r="F238" s="9">
        <v>1.5509999999999999E-2</v>
      </c>
      <c r="G238" s="8">
        <v>6997</v>
      </c>
      <c r="H238" s="8">
        <v>0</v>
      </c>
      <c r="I238" s="8">
        <v>36</v>
      </c>
      <c r="J238" s="9">
        <v>5.1500000000000001E-3</v>
      </c>
      <c r="K238" s="8">
        <v>38</v>
      </c>
      <c r="L238" s="10">
        <v>152233.28570000001</v>
      </c>
      <c r="M238" s="33">
        <v>31395406</v>
      </c>
      <c r="N238" s="9">
        <v>3.7014200000000002</v>
      </c>
      <c r="O238" s="9">
        <v>6.6570000000000004E-2</v>
      </c>
      <c r="P238" s="9">
        <v>5.7097000000000002E-2</v>
      </c>
      <c r="Q238" s="8">
        <v>90907</v>
      </c>
      <c r="R238" s="9">
        <v>-7.36E-4</v>
      </c>
      <c r="S238" s="8">
        <v>221925</v>
      </c>
      <c r="T238" s="9">
        <v>5.2599999999999999E-4</v>
      </c>
      <c r="U238" s="10">
        <v>78351</v>
      </c>
      <c r="V238" s="9">
        <v>2.7129E-2</v>
      </c>
    </row>
    <row r="239" spans="1:22" ht="15" customHeight="1" x14ac:dyDescent="0.25">
      <c r="A239" s="11" t="s">
        <v>459</v>
      </c>
      <c r="B239" s="34">
        <v>1056537357</v>
      </c>
      <c r="C239" s="13">
        <v>7.3330000000000006E-2</v>
      </c>
      <c r="D239" s="13">
        <v>6.4460000000000003E-2</v>
      </c>
      <c r="E239" s="14">
        <v>1458.2316000000001</v>
      </c>
      <c r="F239" s="13">
        <v>1.6100000000000001E-3</v>
      </c>
      <c r="G239" s="12">
        <v>7131</v>
      </c>
      <c r="H239" s="12">
        <v>92</v>
      </c>
      <c r="I239" s="12">
        <v>0</v>
      </c>
      <c r="J239" s="13">
        <v>0</v>
      </c>
      <c r="K239" s="12">
        <v>214</v>
      </c>
      <c r="L239" s="14">
        <v>148161.17749999999</v>
      </c>
      <c r="M239" s="34">
        <v>0</v>
      </c>
      <c r="N239" s="13">
        <v>0</v>
      </c>
      <c r="O239" s="13">
        <v>7.5450000000000003E-2</v>
      </c>
      <c r="P239" s="13">
        <v>3.3333000000000002E-2</v>
      </c>
      <c r="Q239" s="12">
        <v>95083</v>
      </c>
      <c r="R239" s="13">
        <v>-1.1788E-2</v>
      </c>
      <c r="S239" s="12">
        <v>194051</v>
      </c>
      <c r="T239" s="13">
        <v>2.5500000000000002E-3</v>
      </c>
      <c r="U239" s="14">
        <v>81078</v>
      </c>
      <c r="V239" s="13">
        <v>1.3141999999999999E-2</v>
      </c>
    </row>
    <row r="240" spans="1:22" ht="15" customHeight="1" x14ac:dyDescent="0.25">
      <c r="A240" s="7" t="s">
        <v>460</v>
      </c>
      <c r="B240" s="33">
        <v>1053400605</v>
      </c>
      <c r="C240" s="9">
        <v>6.9239999999999996E-2</v>
      </c>
      <c r="D240" s="9">
        <v>6.6420000000000007E-2</v>
      </c>
      <c r="E240" s="10">
        <v>1479.4247</v>
      </c>
      <c r="F240" s="9">
        <v>-7.2999999999999996E-4</v>
      </c>
      <c r="G240" s="8">
        <v>6572</v>
      </c>
      <c r="H240" s="8">
        <v>79</v>
      </c>
      <c r="I240" s="8">
        <v>0</v>
      </c>
      <c r="J240" s="9">
        <v>0</v>
      </c>
      <c r="K240" s="8">
        <v>-83</v>
      </c>
      <c r="L240" s="10">
        <v>160286.15419999999</v>
      </c>
      <c r="M240" s="33">
        <v>36664944</v>
      </c>
      <c r="N240" s="9">
        <v>3.3907500000000002</v>
      </c>
      <c r="O240" s="9">
        <v>7.7600000000000002E-2</v>
      </c>
      <c r="P240" s="9">
        <v>4.1355000000000003E-2</v>
      </c>
      <c r="Q240" s="8">
        <v>81252</v>
      </c>
      <c r="R240" s="9">
        <v>-8.2089999999999993E-3</v>
      </c>
      <c r="S240" s="8">
        <v>181514</v>
      </c>
      <c r="T240" s="9">
        <v>-7.2800000000000002E-4</v>
      </c>
      <c r="U240" s="10">
        <v>67616</v>
      </c>
      <c r="V240" s="9">
        <v>1.5268E-2</v>
      </c>
    </row>
    <row r="241" spans="1:22" ht="15" customHeight="1" x14ac:dyDescent="0.25">
      <c r="A241" s="11" t="s">
        <v>461</v>
      </c>
      <c r="B241" s="34">
        <v>1041394612</v>
      </c>
      <c r="C241" s="13">
        <v>0.158</v>
      </c>
      <c r="D241" s="13">
        <v>0.158</v>
      </c>
      <c r="E241" s="14">
        <v>1363.4689000000001</v>
      </c>
      <c r="F241" s="13">
        <v>5.4960000000000002E-2</v>
      </c>
      <c r="G241" s="12">
        <v>7497</v>
      </c>
      <c r="H241" s="12">
        <v>0</v>
      </c>
      <c r="I241" s="12">
        <v>0</v>
      </c>
      <c r="J241" s="13">
        <v>0</v>
      </c>
      <c r="K241" s="12">
        <v>202</v>
      </c>
      <c r="L241" s="14">
        <v>138908.17809999999</v>
      </c>
      <c r="M241" s="34">
        <v>133680800</v>
      </c>
      <c r="N241" s="13">
        <v>0.65549000000000002</v>
      </c>
      <c r="O241" s="13">
        <v>6.3769999999999993E-2</v>
      </c>
      <c r="P241" s="13">
        <v>4.0233999999999999E-2</v>
      </c>
      <c r="Q241" s="12">
        <v>55090</v>
      </c>
      <c r="R241" s="13">
        <v>-1.6000000000000001E-4</v>
      </c>
      <c r="S241" s="12">
        <v>218771</v>
      </c>
      <c r="T241" s="13">
        <v>8.0319999999999992E-3</v>
      </c>
      <c r="U241" s="14">
        <v>76493</v>
      </c>
      <c r="V241" s="13">
        <v>1.8921E-2</v>
      </c>
    </row>
    <row r="242" spans="1:22" ht="15" customHeight="1" x14ac:dyDescent="0.25">
      <c r="A242" s="7" t="s">
        <v>462</v>
      </c>
      <c r="B242" s="33">
        <v>1021654280</v>
      </c>
      <c r="C242" s="9">
        <v>0.16097</v>
      </c>
      <c r="D242" s="9">
        <v>8.1850000000000006E-2</v>
      </c>
      <c r="E242" s="10">
        <v>1421.4099000000001</v>
      </c>
      <c r="F242" s="9">
        <v>-1.043E-2</v>
      </c>
      <c r="G242" s="8">
        <v>7085</v>
      </c>
      <c r="H242" s="8">
        <v>604</v>
      </c>
      <c r="I242" s="8">
        <v>48</v>
      </c>
      <c r="J242" s="9">
        <v>6.77E-3</v>
      </c>
      <c r="K242" s="8">
        <v>894</v>
      </c>
      <c r="L242" s="10">
        <v>143229.2556</v>
      </c>
      <c r="M242" s="33">
        <v>0</v>
      </c>
      <c r="N242" s="9">
        <v>0</v>
      </c>
      <c r="O242" s="9">
        <v>6.7000000000000004E-2</v>
      </c>
      <c r="P242" s="9">
        <v>3.1524000000000003E-2</v>
      </c>
      <c r="Q242" s="8">
        <v>83947</v>
      </c>
      <c r="R242" s="9">
        <v>-7.1879999999999999E-3</v>
      </c>
      <c r="S242" s="8">
        <v>175197</v>
      </c>
      <c r="T242" s="9">
        <v>8.6400000000000001E-3</v>
      </c>
      <c r="U242" s="10">
        <v>89559</v>
      </c>
      <c r="V242" s="9">
        <v>9.4599999999999997E-3</v>
      </c>
    </row>
    <row r="243" spans="1:22" ht="15" customHeight="1" x14ac:dyDescent="0.25">
      <c r="A243" s="11" t="s">
        <v>463</v>
      </c>
      <c r="B243" s="34">
        <v>1009353985</v>
      </c>
      <c r="C243" s="13">
        <v>2.9420000000000002E-2</v>
      </c>
      <c r="D243" s="13">
        <v>2.9420000000000002E-2</v>
      </c>
      <c r="E243" s="14">
        <v>1205.2261000000001</v>
      </c>
      <c r="F243" s="13">
        <v>4.4659999999999998E-2</v>
      </c>
      <c r="G243" s="12">
        <v>10291</v>
      </c>
      <c r="H243" s="12">
        <v>56</v>
      </c>
      <c r="I243" s="12">
        <v>0</v>
      </c>
      <c r="J243" s="13">
        <v>0</v>
      </c>
      <c r="K243" s="12">
        <v>89</v>
      </c>
      <c r="L243" s="14">
        <v>98081.234599999996</v>
      </c>
      <c r="M243" s="34">
        <v>14400000</v>
      </c>
      <c r="N243" s="13">
        <v>-0.68730000000000002</v>
      </c>
      <c r="O243" s="13">
        <v>8.7989999999999999E-2</v>
      </c>
      <c r="P243" s="13">
        <v>2.8759E-2</v>
      </c>
      <c r="Q243" s="12">
        <v>56005</v>
      </c>
      <c r="R243" s="13">
        <v>6.8560000000000001E-3</v>
      </c>
      <c r="S243" s="12">
        <v>105112</v>
      </c>
      <c r="T243" s="13">
        <v>9.5200000000000005E-4</v>
      </c>
      <c r="U243" s="14">
        <v>72836</v>
      </c>
      <c r="V243" s="13">
        <v>1.7815000000000001E-2</v>
      </c>
    </row>
    <row r="244" spans="1:22" ht="15" customHeight="1" x14ac:dyDescent="0.25">
      <c r="A244" s="7" t="s">
        <v>464</v>
      </c>
      <c r="B244" s="33">
        <v>991496596</v>
      </c>
      <c r="C244" s="9">
        <v>3.4130000000000001E-2</v>
      </c>
      <c r="D244" s="9">
        <v>3.4610000000000002E-2</v>
      </c>
      <c r="E244" s="10">
        <v>1214.5816</v>
      </c>
      <c r="F244" s="9">
        <v>3.8629999999999998E-2</v>
      </c>
      <c r="G244" s="8">
        <v>8749</v>
      </c>
      <c r="H244" s="8">
        <v>106</v>
      </c>
      <c r="I244" s="8">
        <v>0</v>
      </c>
      <c r="J244" s="9">
        <v>0</v>
      </c>
      <c r="K244" s="8">
        <v>288</v>
      </c>
      <c r="L244" s="10">
        <v>113326.8483</v>
      </c>
      <c r="M244" s="33">
        <v>21177229</v>
      </c>
      <c r="N244" s="9">
        <v>-0.82208999999999999</v>
      </c>
      <c r="O244" s="9">
        <v>7.4349999999999999E-2</v>
      </c>
      <c r="P244" s="9">
        <v>3.4487999999999998E-2</v>
      </c>
      <c r="Q244" s="8">
        <v>87201</v>
      </c>
      <c r="R244" s="9">
        <v>5.6690000000000004E-3</v>
      </c>
      <c r="S244" s="8">
        <v>217055</v>
      </c>
      <c r="T244" s="9">
        <v>3.2950000000000002E-3</v>
      </c>
      <c r="U244" s="10">
        <v>60583</v>
      </c>
      <c r="V244" s="9">
        <v>3.0200000000000001E-2</v>
      </c>
    </row>
    <row r="245" spans="1:22" ht="15" customHeight="1" x14ac:dyDescent="0.25">
      <c r="A245" s="11" t="s">
        <v>465</v>
      </c>
      <c r="B245" s="34">
        <v>982712208</v>
      </c>
      <c r="C245" s="13">
        <v>4.8849999999999998E-2</v>
      </c>
      <c r="D245" s="13">
        <v>4.5519999999999998E-2</v>
      </c>
      <c r="E245" s="14">
        <v>1438.8967</v>
      </c>
      <c r="F245" s="13">
        <v>1.098E-2</v>
      </c>
      <c r="G245" s="12">
        <v>4331</v>
      </c>
      <c r="H245" s="12">
        <v>0</v>
      </c>
      <c r="I245" s="12">
        <v>360</v>
      </c>
      <c r="J245" s="13">
        <v>8.3119999999999999E-2</v>
      </c>
      <c r="K245" s="12">
        <v>25</v>
      </c>
      <c r="L245" s="14">
        <v>209488.85260000001</v>
      </c>
      <c r="M245" s="34">
        <v>52137242</v>
      </c>
      <c r="N245" s="13">
        <v>2.44937</v>
      </c>
      <c r="O245" s="13">
        <v>5.8139999999999997E-2</v>
      </c>
      <c r="P245" s="13">
        <v>4.1034000000000001E-2</v>
      </c>
      <c r="Q245" s="12">
        <v>32929</v>
      </c>
      <c r="R245" s="13">
        <v>4.5319999999999996E-3</v>
      </c>
      <c r="S245" s="12">
        <v>58752</v>
      </c>
      <c r="T245" s="13">
        <v>3.238E-3</v>
      </c>
      <c r="U245" s="14">
        <v>66683</v>
      </c>
      <c r="V245" s="13">
        <v>2.9291999999999999E-2</v>
      </c>
    </row>
    <row r="246" spans="1:22" ht="15" customHeight="1" x14ac:dyDescent="0.25">
      <c r="A246" s="7" t="s">
        <v>466</v>
      </c>
      <c r="B246" s="33">
        <v>972854454</v>
      </c>
      <c r="C246" s="9">
        <v>1.9300000000000001E-2</v>
      </c>
      <c r="D246" s="9">
        <v>1.9300000000000001E-2</v>
      </c>
      <c r="E246" s="10">
        <v>1274.9255000000001</v>
      </c>
      <c r="F246" s="9">
        <v>0.13202</v>
      </c>
      <c r="G246" s="8">
        <v>8710</v>
      </c>
      <c r="H246" s="8">
        <v>0</v>
      </c>
      <c r="I246" s="8">
        <v>458</v>
      </c>
      <c r="J246" s="9">
        <v>5.2580000000000002E-2</v>
      </c>
      <c r="K246" s="8">
        <v>95</v>
      </c>
      <c r="L246" s="10">
        <v>106114.14200000001</v>
      </c>
      <c r="M246" s="33">
        <v>49200000</v>
      </c>
      <c r="N246" s="7"/>
      <c r="O246" s="9">
        <v>7.51E-2</v>
      </c>
      <c r="P246" s="9">
        <v>3.4913E-2</v>
      </c>
      <c r="Q246" s="8">
        <v>81419</v>
      </c>
      <c r="R246" s="9">
        <v>1.4736000000000001E-2</v>
      </c>
      <c r="S246" s="8">
        <v>186062</v>
      </c>
      <c r="T246" s="9">
        <v>3.9150000000000001E-3</v>
      </c>
      <c r="U246" s="10">
        <v>66625</v>
      </c>
      <c r="V246" s="9">
        <v>2.6313E-2</v>
      </c>
    </row>
    <row r="247" spans="1:22" ht="15" customHeight="1" x14ac:dyDescent="0.25">
      <c r="A247" s="11" t="s">
        <v>467</v>
      </c>
      <c r="B247" s="34">
        <v>965830416</v>
      </c>
      <c r="C247" s="13">
        <v>9.7850000000000006E-2</v>
      </c>
      <c r="D247" s="13">
        <v>9.7850000000000006E-2</v>
      </c>
      <c r="E247" s="14">
        <v>1270.0949000000001</v>
      </c>
      <c r="F247" s="13">
        <v>1.341E-2</v>
      </c>
      <c r="G247" s="12">
        <v>9348</v>
      </c>
      <c r="H247" s="12">
        <v>0</v>
      </c>
      <c r="I247" s="12">
        <v>0</v>
      </c>
      <c r="J247" s="13">
        <v>0</v>
      </c>
      <c r="K247" s="12">
        <v>-119</v>
      </c>
      <c r="L247" s="14">
        <v>103319.4711</v>
      </c>
      <c r="M247" s="34">
        <v>0</v>
      </c>
      <c r="N247" s="13">
        <v>-1</v>
      </c>
      <c r="O247" s="13">
        <v>7.7490000000000003E-2</v>
      </c>
      <c r="P247" s="13">
        <v>3.7416999999999999E-2</v>
      </c>
      <c r="Q247" s="12">
        <v>84355</v>
      </c>
      <c r="R247" s="13">
        <v>4.6249999999999998E-3</v>
      </c>
      <c r="S247" s="12">
        <v>175122</v>
      </c>
      <c r="T247" s="13">
        <v>8.8059999999999996E-3</v>
      </c>
      <c r="U247" s="14">
        <v>79141</v>
      </c>
      <c r="V247" s="13">
        <v>7.4520000000000003E-3</v>
      </c>
    </row>
    <row r="248" spans="1:22" ht="15" customHeight="1" x14ac:dyDescent="0.25">
      <c r="A248" s="7" t="s">
        <v>468</v>
      </c>
      <c r="B248" s="33">
        <v>929572881</v>
      </c>
      <c r="C248" s="9">
        <v>7.6670000000000002E-2</v>
      </c>
      <c r="D248" s="9">
        <v>7.6670000000000002E-2</v>
      </c>
      <c r="E248" s="10">
        <v>1301.4037000000001</v>
      </c>
      <c r="F248" s="9">
        <v>0.18581</v>
      </c>
      <c r="G248" s="8">
        <v>9068</v>
      </c>
      <c r="H248" s="8">
        <v>360</v>
      </c>
      <c r="I248" s="8">
        <v>0</v>
      </c>
      <c r="J248" s="9">
        <v>0</v>
      </c>
      <c r="K248" s="8">
        <v>551</v>
      </c>
      <c r="L248" s="10">
        <v>102511.3455</v>
      </c>
      <c r="M248" s="33">
        <v>17590800</v>
      </c>
      <c r="N248" s="7"/>
      <c r="O248" s="9">
        <v>8.2500000000000004E-2</v>
      </c>
      <c r="P248" s="9">
        <v>4.3635E-2</v>
      </c>
      <c r="Q248" s="8">
        <v>106813</v>
      </c>
      <c r="R248" s="9">
        <v>1.6229E-2</v>
      </c>
      <c r="S248" s="8">
        <v>244866</v>
      </c>
      <c r="T248" s="9">
        <v>1.067E-3</v>
      </c>
      <c r="U248" s="10">
        <v>67008</v>
      </c>
      <c r="V248" s="9">
        <v>2.2471000000000001E-2</v>
      </c>
    </row>
    <row r="249" spans="1:22" ht="15" customHeight="1" x14ac:dyDescent="0.25">
      <c r="A249" s="11" t="s">
        <v>469</v>
      </c>
      <c r="B249" s="34">
        <v>927907446</v>
      </c>
      <c r="C249" s="13">
        <v>3.7260000000000001E-2</v>
      </c>
      <c r="D249" s="13">
        <v>3.7260000000000001E-2</v>
      </c>
      <c r="E249" s="14">
        <v>1482.7497000000001</v>
      </c>
      <c r="F249" s="13">
        <v>2.7609999999999999E-2</v>
      </c>
      <c r="G249" s="12">
        <v>10061</v>
      </c>
      <c r="H249" s="12">
        <v>0</v>
      </c>
      <c r="I249" s="12">
        <v>36</v>
      </c>
      <c r="J249" s="13">
        <v>3.5799999999999998E-3</v>
      </c>
      <c r="K249" s="12">
        <v>119</v>
      </c>
      <c r="L249" s="14">
        <v>91899.321200000006</v>
      </c>
      <c r="M249" s="34">
        <v>8953280</v>
      </c>
      <c r="N249" s="13">
        <v>-0.29959000000000002</v>
      </c>
      <c r="O249" s="13">
        <v>9.2340000000000005E-2</v>
      </c>
      <c r="P249" s="13">
        <v>4.8429E-2</v>
      </c>
      <c r="Q249" s="12">
        <v>269852</v>
      </c>
      <c r="R249" s="13">
        <v>4.9769999999999997E-3</v>
      </c>
      <c r="S249" s="12">
        <v>573827</v>
      </c>
      <c r="T249" s="13">
        <v>-1.077E-3</v>
      </c>
      <c r="U249" s="14">
        <v>71385</v>
      </c>
      <c r="V249" s="13">
        <v>2.0718E-2</v>
      </c>
    </row>
    <row r="250" spans="1:22" ht="15" customHeight="1" x14ac:dyDescent="0.25">
      <c r="A250" s="7" t="s">
        <v>470</v>
      </c>
      <c r="B250" s="33">
        <v>909388513</v>
      </c>
      <c r="C250" s="9">
        <v>5.3769999999999998E-2</v>
      </c>
      <c r="D250" s="9">
        <v>5.3769999999999998E-2</v>
      </c>
      <c r="E250" s="10">
        <v>1266.8434</v>
      </c>
      <c r="F250" s="9">
        <v>1.592E-2</v>
      </c>
      <c r="G250" s="8">
        <v>5760</v>
      </c>
      <c r="H250" s="8">
        <v>0</v>
      </c>
      <c r="I250" s="8">
        <v>0</v>
      </c>
      <c r="J250" s="9">
        <v>0</v>
      </c>
      <c r="K250" s="8">
        <v>74</v>
      </c>
      <c r="L250" s="10">
        <v>157879.95009999999</v>
      </c>
      <c r="M250" s="33">
        <v>0</v>
      </c>
      <c r="N250" s="9">
        <v>-1</v>
      </c>
      <c r="O250" s="9">
        <v>8.344E-2</v>
      </c>
      <c r="P250" s="9">
        <v>4.5967000000000001E-2</v>
      </c>
      <c r="Q250" s="8">
        <v>41902</v>
      </c>
      <c r="R250" s="9">
        <v>9.5250000000000005E-3</v>
      </c>
      <c r="S250" s="8">
        <v>110407</v>
      </c>
      <c r="T250" s="9">
        <v>-1.1239000000000001E-2</v>
      </c>
      <c r="U250" s="10">
        <v>75658</v>
      </c>
      <c r="V250" s="9">
        <v>3.8330000000000003E-2</v>
      </c>
    </row>
    <row r="251" spans="1:22" ht="15" customHeight="1" x14ac:dyDescent="0.25">
      <c r="A251" s="11" t="s">
        <v>471</v>
      </c>
      <c r="B251" s="34">
        <v>907175425</v>
      </c>
      <c r="C251" s="13">
        <v>3.8530000000000002E-2</v>
      </c>
      <c r="D251" s="13">
        <v>3.8129999999999997E-2</v>
      </c>
      <c r="E251" s="14">
        <v>1140.8442</v>
      </c>
      <c r="F251" s="13">
        <v>3.1710000000000002E-2</v>
      </c>
      <c r="G251" s="12">
        <v>6639</v>
      </c>
      <c r="H251" s="12">
        <v>5</v>
      </c>
      <c r="I251" s="12">
        <v>0</v>
      </c>
      <c r="J251" s="13">
        <v>0</v>
      </c>
      <c r="K251" s="12">
        <v>24</v>
      </c>
      <c r="L251" s="14">
        <v>136643.38380000001</v>
      </c>
      <c r="M251" s="34">
        <v>4496000</v>
      </c>
      <c r="N251" s="13">
        <v>-0.81208999999999998</v>
      </c>
      <c r="O251" s="13">
        <v>7.2800000000000004E-2</v>
      </c>
      <c r="P251" s="13">
        <v>5.6430000000000001E-2</v>
      </c>
      <c r="Q251" s="12">
        <v>89948</v>
      </c>
      <c r="R251" s="13">
        <v>9.7330000000000003E-3</v>
      </c>
      <c r="S251" s="12">
        <v>259341</v>
      </c>
      <c r="T251" s="13">
        <v>4.4900000000000002E-4</v>
      </c>
      <c r="U251" s="14">
        <v>79275</v>
      </c>
      <c r="V251" s="13">
        <v>2.7122E-2</v>
      </c>
    </row>
    <row r="252" spans="1:22" ht="15" customHeight="1" x14ac:dyDescent="0.25">
      <c r="A252" s="7" t="s">
        <v>472</v>
      </c>
      <c r="B252" s="33">
        <v>897131569</v>
      </c>
      <c r="C252" s="9">
        <v>7.2569999999999996E-2</v>
      </c>
      <c r="D252" s="9">
        <v>3.6540000000000003E-2</v>
      </c>
      <c r="E252" s="10">
        <v>1375.9141999999999</v>
      </c>
      <c r="F252" s="9">
        <v>8.8400000000000006E-3</v>
      </c>
      <c r="G252" s="8">
        <v>4049</v>
      </c>
      <c r="H252" s="8">
        <v>172</v>
      </c>
      <c r="I252" s="8">
        <v>0</v>
      </c>
      <c r="J252" s="9">
        <v>0</v>
      </c>
      <c r="K252" s="8">
        <v>88</v>
      </c>
      <c r="L252" s="10">
        <v>221568.6759</v>
      </c>
      <c r="M252" s="33">
        <v>17949000</v>
      </c>
      <c r="N252" s="9">
        <v>-0.40744000000000002</v>
      </c>
      <c r="O252" s="9">
        <v>6.4159999999999995E-2</v>
      </c>
      <c r="P252" s="9">
        <v>4.0207E-2</v>
      </c>
      <c r="Q252" s="8">
        <v>69164</v>
      </c>
      <c r="R252" s="9">
        <v>9.3919999999999993E-3</v>
      </c>
      <c r="S252" s="8">
        <v>162678</v>
      </c>
      <c r="T252" s="9">
        <v>-5.53E-4</v>
      </c>
      <c r="U252" s="10">
        <v>79467</v>
      </c>
      <c r="V252" s="9">
        <v>2.0635000000000001E-2</v>
      </c>
    </row>
    <row r="253" spans="1:22" ht="15" customHeight="1" x14ac:dyDescent="0.25">
      <c r="A253" s="11" t="s">
        <v>473</v>
      </c>
      <c r="B253" s="34">
        <v>894874824</v>
      </c>
      <c r="C253" s="13">
        <v>5.1610000000000003E-2</v>
      </c>
      <c r="D253" s="13">
        <v>4.3400000000000001E-2</v>
      </c>
      <c r="E253" s="14">
        <v>1329.2998</v>
      </c>
      <c r="F253" s="13">
        <v>1.1610000000000001E-2</v>
      </c>
      <c r="G253" s="12">
        <v>6290</v>
      </c>
      <c r="H253" s="12">
        <v>103</v>
      </c>
      <c r="I253" s="12">
        <v>162</v>
      </c>
      <c r="J253" s="13">
        <v>2.5760000000000002E-2</v>
      </c>
      <c r="K253" s="12">
        <v>162</v>
      </c>
      <c r="L253" s="14">
        <v>138697.27600000001</v>
      </c>
      <c r="M253" s="34">
        <v>8452966</v>
      </c>
      <c r="N253" s="13">
        <v>-0.58621000000000001</v>
      </c>
      <c r="O253" s="13">
        <v>7.8219999999999998E-2</v>
      </c>
      <c r="P253" s="13">
        <v>3.6602000000000003E-2</v>
      </c>
      <c r="Q253" s="12">
        <v>59048</v>
      </c>
      <c r="R253" s="13">
        <v>6.2290000000000002E-3</v>
      </c>
      <c r="S253" s="12">
        <v>105165</v>
      </c>
      <c r="T253" s="13">
        <v>2.5860000000000002E-3</v>
      </c>
      <c r="U253" s="14">
        <v>78083</v>
      </c>
      <c r="V253" s="13">
        <v>1.8079000000000001E-2</v>
      </c>
    </row>
    <row r="254" spans="1:22" ht="15" customHeight="1" x14ac:dyDescent="0.25">
      <c r="A254" s="7" t="s">
        <v>474</v>
      </c>
      <c r="B254" s="33">
        <v>877241457</v>
      </c>
      <c r="C254" s="9">
        <v>6.4649999999999999E-2</v>
      </c>
      <c r="D254" s="9">
        <v>6.4310000000000006E-2</v>
      </c>
      <c r="E254" s="10">
        <v>1152.2234000000001</v>
      </c>
      <c r="F254" s="9">
        <v>1.5389999999999999E-2</v>
      </c>
      <c r="G254" s="8">
        <v>7871</v>
      </c>
      <c r="H254" s="8">
        <v>120</v>
      </c>
      <c r="I254" s="8">
        <v>22</v>
      </c>
      <c r="J254" s="9">
        <v>2.8E-3</v>
      </c>
      <c r="K254" s="8">
        <v>129</v>
      </c>
      <c r="L254" s="10">
        <v>111141.7023</v>
      </c>
      <c r="M254" s="33">
        <v>2218000</v>
      </c>
      <c r="N254" s="9">
        <v>-0.69718000000000002</v>
      </c>
      <c r="O254" s="9">
        <v>7.5170000000000001E-2</v>
      </c>
      <c r="P254" s="9">
        <v>4.4894999999999997E-2</v>
      </c>
      <c r="Q254" s="8">
        <v>116331</v>
      </c>
      <c r="R254" s="9">
        <v>8.2199999999999999E-3</v>
      </c>
      <c r="S254" s="8">
        <v>281750</v>
      </c>
      <c r="T254" s="9">
        <v>1.8339999999999999E-3</v>
      </c>
      <c r="U254" s="10">
        <v>63903</v>
      </c>
      <c r="V254" s="9">
        <v>2.5565000000000001E-2</v>
      </c>
    </row>
    <row r="255" spans="1:22" ht="15" customHeight="1" x14ac:dyDescent="0.25">
      <c r="A255" s="11" t="s">
        <v>475</v>
      </c>
      <c r="B255" s="34">
        <v>875442589</v>
      </c>
      <c r="C255" s="13">
        <v>5.4550000000000001E-2</v>
      </c>
      <c r="D255" s="13">
        <v>3.4009999999999999E-2</v>
      </c>
      <c r="E255" s="14">
        <v>1847.4163000000001</v>
      </c>
      <c r="F255" s="13">
        <v>1.754E-2</v>
      </c>
      <c r="G255" s="12">
        <v>5789</v>
      </c>
      <c r="H255" s="12">
        <v>218</v>
      </c>
      <c r="I255" s="12">
        <v>125</v>
      </c>
      <c r="J255" s="13">
        <v>2.1590000000000002E-2</v>
      </c>
      <c r="K255" s="12">
        <v>72</v>
      </c>
      <c r="L255" s="14">
        <v>148028.8449</v>
      </c>
      <c r="M255" s="34">
        <v>6859437</v>
      </c>
      <c r="N255" s="13">
        <v>-0.82188000000000005</v>
      </c>
      <c r="O255" s="13">
        <v>7.4010000000000006E-2</v>
      </c>
      <c r="P255" s="13">
        <v>3.7338999999999997E-2</v>
      </c>
      <c r="Q255" s="12">
        <v>61571</v>
      </c>
      <c r="R255" s="13">
        <v>-2.6549999999999998E-3</v>
      </c>
      <c r="S255" s="12">
        <v>182571</v>
      </c>
      <c r="T255" s="13">
        <v>-4.2570000000000004E-3</v>
      </c>
      <c r="U255" s="14">
        <v>93371</v>
      </c>
      <c r="V255" s="13">
        <v>3.2774999999999999E-2</v>
      </c>
    </row>
    <row r="256" spans="1:22" ht="15" customHeight="1" x14ac:dyDescent="0.25">
      <c r="A256" s="7" t="s">
        <v>476</v>
      </c>
      <c r="B256" s="33">
        <v>873365816</v>
      </c>
      <c r="C256" s="9">
        <v>8.4510000000000002E-2</v>
      </c>
      <c r="D256" s="9">
        <v>4.1579999999999999E-2</v>
      </c>
      <c r="E256" s="10">
        <v>1703.4455</v>
      </c>
      <c r="F256" s="9">
        <v>2.019E-2</v>
      </c>
      <c r="G256" s="8">
        <v>5816</v>
      </c>
      <c r="H256" s="8">
        <v>396</v>
      </c>
      <c r="I256" s="8">
        <v>300</v>
      </c>
      <c r="J256" s="9">
        <v>5.1580000000000001E-2</v>
      </c>
      <c r="K256" s="8">
        <v>127</v>
      </c>
      <c r="L256" s="10">
        <v>142800.1661</v>
      </c>
      <c r="M256" s="33">
        <v>244974</v>
      </c>
      <c r="N256" s="9">
        <v>-0.99029999999999996</v>
      </c>
      <c r="O256" s="9">
        <v>6.454E-2</v>
      </c>
      <c r="P256" s="9">
        <v>5.7759999999999999E-2</v>
      </c>
      <c r="Q256" s="8">
        <v>73513</v>
      </c>
      <c r="R256" s="9">
        <v>1.9819999999999998E-3</v>
      </c>
      <c r="S256" s="8">
        <v>195826</v>
      </c>
      <c r="T256" s="9">
        <v>5.8869999999999999E-3</v>
      </c>
      <c r="U256" s="10">
        <v>84756</v>
      </c>
      <c r="V256" s="9">
        <v>1.3231E-2</v>
      </c>
    </row>
    <row r="257" spans="1:22" ht="15" customHeight="1" x14ac:dyDescent="0.25">
      <c r="A257" s="11" t="s">
        <v>477</v>
      </c>
      <c r="B257" s="34">
        <v>854005315</v>
      </c>
      <c r="C257" s="13">
        <v>0.13600000000000001</v>
      </c>
      <c r="D257" s="13">
        <v>0.11057</v>
      </c>
      <c r="E257" s="14">
        <v>1116.0070000000001</v>
      </c>
      <c r="F257" s="13">
        <v>-2.2720000000000001E-2</v>
      </c>
      <c r="G257" s="12">
        <v>6450</v>
      </c>
      <c r="H257" s="12">
        <v>316</v>
      </c>
      <c r="I257" s="12">
        <v>0</v>
      </c>
      <c r="J257" s="13">
        <v>0</v>
      </c>
      <c r="K257" s="12">
        <v>458</v>
      </c>
      <c r="L257" s="14">
        <v>132403.92490000001</v>
      </c>
      <c r="M257" s="34">
        <v>37495000</v>
      </c>
      <c r="N257" s="13">
        <v>-0.35249999999999998</v>
      </c>
      <c r="O257" s="13">
        <v>7.2470000000000007E-2</v>
      </c>
      <c r="P257" s="13">
        <v>4.5115000000000002E-2</v>
      </c>
      <c r="Q257" s="12">
        <v>52930</v>
      </c>
      <c r="R257" s="13">
        <v>-1.0382000000000001E-2</v>
      </c>
      <c r="S257" s="12">
        <v>129224</v>
      </c>
      <c r="T257" s="13">
        <v>4.6430000000000004E-3</v>
      </c>
      <c r="U257" s="14">
        <v>71149</v>
      </c>
      <c r="V257" s="13">
        <v>1.0716E-2</v>
      </c>
    </row>
    <row r="258" spans="1:22" ht="15" customHeight="1" x14ac:dyDescent="0.25">
      <c r="A258" s="7" t="s">
        <v>478</v>
      </c>
      <c r="B258" s="33">
        <v>844422687</v>
      </c>
      <c r="C258" s="9">
        <v>5.2139999999999999E-2</v>
      </c>
      <c r="D258" s="9">
        <v>5.2139999999999999E-2</v>
      </c>
      <c r="E258" s="10">
        <v>1087.6038000000001</v>
      </c>
      <c r="F258" s="9">
        <v>2.1600000000000001E-2</v>
      </c>
      <c r="G258" s="8">
        <v>8129</v>
      </c>
      <c r="H258" s="8">
        <v>0</v>
      </c>
      <c r="I258" s="8">
        <v>0</v>
      </c>
      <c r="J258" s="9">
        <v>0</v>
      </c>
      <c r="K258" s="8">
        <v>-30</v>
      </c>
      <c r="L258" s="10">
        <v>103877.80620000001</v>
      </c>
      <c r="M258" s="33">
        <v>13796150</v>
      </c>
      <c r="N258" s="9">
        <v>-0.48286000000000001</v>
      </c>
      <c r="O258" s="9">
        <v>0.10552</v>
      </c>
      <c r="P258" s="9">
        <v>4.1489999999999999E-2</v>
      </c>
      <c r="Q258" s="8">
        <v>102101</v>
      </c>
      <c r="R258" s="9">
        <v>1.0676E-2</v>
      </c>
      <c r="S258" s="8">
        <v>241360</v>
      </c>
      <c r="T258" s="9">
        <v>-7.8139999999999998E-3</v>
      </c>
      <c r="U258" s="10">
        <v>69655</v>
      </c>
      <c r="V258" s="9">
        <v>4.2588000000000001E-2</v>
      </c>
    </row>
    <row r="259" spans="1:22" ht="15" customHeight="1" x14ac:dyDescent="0.25">
      <c r="A259" s="11" t="s">
        <v>479</v>
      </c>
      <c r="B259" s="34">
        <v>843034287</v>
      </c>
      <c r="C259" s="13">
        <v>9.3270000000000006E-2</v>
      </c>
      <c r="D259" s="13">
        <v>4.2479999999999997E-2</v>
      </c>
      <c r="E259" s="14">
        <v>1556.1769999999999</v>
      </c>
      <c r="F259" s="13">
        <v>8.9599999999999992E-3</v>
      </c>
      <c r="G259" s="12">
        <v>4692</v>
      </c>
      <c r="H259" s="12">
        <v>282</v>
      </c>
      <c r="I259" s="12">
        <v>78</v>
      </c>
      <c r="J259" s="13">
        <v>1.6619999999999999E-2</v>
      </c>
      <c r="K259" s="12">
        <v>313</v>
      </c>
      <c r="L259" s="14">
        <v>176736.74789999999</v>
      </c>
      <c r="M259" s="34">
        <v>0</v>
      </c>
      <c r="N259" s="13">
        <v>0</v>
      </c>
      <c r="O259" s="13">
        <v>6.6919999999999993E-2</v>
      </c>
      <c r="P259" s="13">
        <v>3.1562E-2</v>
      </c>
      <c r="Q259" s="12">
        <v>72802</v>
      </c>
      <c r="R259" s="13">
        <v>7.6550000000000003E-3</v>
      </c>
      <c r="S259" s="12">
        <v>161390</v>
      </c>
      <c r="T259" s="13">
        <v>3.1700000000000001E-3</v>
      </c>
      <c r="U259" s="14">
        <v>85485</v>
      </c>
      <c r="V259" s="13">
        <v>3.0034000000000002E-2</v>
      </c>
    </row>
    <row r="260" spans="1:22" ht="15" customHeight="1" x14ac:dyDescent="0.25">
      <c r="A260" s="7" t="s">
        <v>480</v>
      </c>
      <c r="B260" s="33">
        <v>841469404</v>
      </c>
      <c r="C260" s="9">
        <v>8.7809999999999999E-2</v>
      </c>
      <c r="D260" s="9">
        <v>7.1940000000000004E-2</v>
      </c>
      <c r="E260" s="10">
        <v>1492.6564000000001</v>
      </c>
      <c r="F260" s="9">
        <v>-1.31E-3</v>
      </c>
      <c r="G260" s="8">
        <v>3597</v>
      </c>
      <c r="H260" s="8">
        <v>184</v>
      </c>
      <c r="I260" s="8">
        <v>394</v>
      </c>
      <c r="J260" s="9">
        <v>0.10954</v>
      </c>
      <c r="K260" s="8">
        <v>287</v>
      </c>
      <c r="L260" s="10">
        <v>210841.74489999999</v>
      </c>
      <c r="M260" s="33">
        <v>2450000</v>
      </c>
      <c r="N260" s="9">
        <v>-0.38130999999999998</v>
      </c>
      <c r="O260" s="9">
        <v>6.3130000000000006E-2</v>
      </c>
      <c r="P260" s="9">
        <v>3.4041000000000002E-2</v>
      </c>
      <c r="Q260" s="8">
        <v>72597</v>
      </c>
      <c r="R260" s="9">
        <v>5.4929999999999996E-3</v>
      </c>
      <c r="S260" s="8">
        <v>140730</v>
      </c>
      <c r="T260" s="9">
        <v>4.4650000000000002E-3</v>
      </c>
      <c r="U260" s="10">
        <v>80278</v>
      </c>
      <c r="V260" s="9">
        <v>2.7415999999999999E-2</v>
      </c>
    </row>
    <row r="261" spans="1:22" ht="15" customHeight="1" x14ac:dyDescent="0.25">
      <c r="A261" s="11" t="s">
        <v>481</v>
      </c>
      <c r="B261" s="34">
        <v>840967068</v>
      </c>
      <c r="C261" s="13">
        <v>4.8890000000000003E-2</v>
      </c>
      <c r="D261" s="13">
        <v>4.283E-2</v>
      </c>
      <c r="E261" s="14">
        <v>1746.38</v>
      </c>
      <c r="F261" s="13">
        <v>1.0500000000000001E-2</v>
      </c>
      <c r="G261" s="12">
        <v>3159</v>
      </c>
      <c r="H261" s="12">
        <v>38</v>
      </c>
      <c r="I261" s="12">
        <v>102</v>
      </c>
      <c r="J261" s="13">
        <v>3.2289999999999999E-2</v>
      </c>
      <c r="K261" s="12">
        <v>163</v>
      </c>
      <c r="L261" s="14">
        <v>257886.25210000001</v>
      </c>
      <c r="M261" s="34">
        <v>0</v>
      </c>
      <c r="N261" s="13">
        <v>-1</v>
      </c>
      <c r="O261" s="13">
        <v>5.679E-2</v>
      </c>
      <c r="P261" s="13">
        <v>4.6360999999999999E-2</v>
      </c>
      <c r="Q261" s="12">
        <v>54046</v>
      </c>
      <c r="R261" s="13">
        <v>1.3894999999999999E-2</v>
      </c>
      <c r="S261" s="12">
        <v>133351</v>
      </c>
      <c r="T261" s="13">
        <v>3.0339999999999998E-3</v>
      </c>
      <c r="U261" s="14">
        <v>96816</v>
      </c>
      <c r="V261" s="13">
        <v>3.0027999999999999E-2</v>
      </c>
    </row>
    <row r="262" spans="1:22" ht="15" customHeight="1" x14ac:dyDescent="0.25">
      <c r="A262" s="7" t="s">
        <v>482</v>
      </c>
      <c r="B262" s="33">
        <v>829853935</v>
      </c>
      <c r="C262" s="9">
        <v>3.8649999999999997E-2</v>
      </c>
      <c r="D262" s="9">
        <v>3.8649999999999997E-2</v>
      </c>
      <c r="E262" s="10">
        <v>1171.8901000000001</v>
      </c>
      <c r="F262" s="9">
        <v>1.908E-2</v>
      </c>
      <c r="G262" s="8">
        <v>6788</v>
      </c>
      <c r="H262" s="8">
        <v>0</v>
      </c>
      <c r="I262" s="8">
        <v>35</v>
      </c>
      <c r="J262" s="9">
        <v>5.1599999999999997E-3</v>
      </c>
      <c r="K262" s="8">
        <v>9</v>
      </c>
      <c r="L262" s="10">
        <v>121625.9614</v>
      </c>
      <c r="M262" s="33">
        <v>11350000</v>
      </c>
      <c r="N262" s="9">
        <v>0.55586000000000002</v>
      </c>
      <c r="O262" s="9">
        <v>9.4700000000000006E-2</v>
      </c>
      <c r="P262" s="9">
        <v>4.0901E-2</v>
      </c>
      <c r="Q262" s="8">
        <v>123856</v>
      </c>
      <c r="R262" s="9">
        <v>4.1419999999999998E-3</v>
      </c>
      <c r="S262" s="8">
        <v>283690</v>
      </c>
      <c r="T262" s="9">
        <v>-7.2259999999999998E-3</v>
      </c>
      <c r="U262" s="10">
        <v>75681</v>
      </c>
      <c r="V262" s="9">
        <v>2.7428000000000001E-2</v>
      </c>
    </row>
    <row r="263" spans="1:22" ht="15" customHeight="1" x14ac:dyDescent="0.25">
      <c r="A263" s="11" t="s">
        <v>483</v>
      </c>
      <c r="B263" s="34">
        <v>821518023</v>
      </c>
      <c r="C263" s="13">
        <v>4.2040000000000001E-2</v>
      </c>
      <c r="D263" s="13">
        <v>4.1709999999999997E-2</v>
      </c>
      <c r="E263" s="14">
        <v>1020.86</v>
      </c>
      <c r="F263" s="13">
        <v>4.1309999999999999E-2</v>
      </c>
      <c r="G263" s="12">
        <v>9239</v>
      </c>
      <c r="H263" s="12">
        <v>6</v>
      </c>
      <c r="I263" s="12">
        <v>0</v>
      </c>
      <c r="J263" s="13">
        <v>0</v>
      </c>
      <c r="K263" s="12">
        <v>100</v>
      </c>
      <c r="L263" s="14">
        <v>88918.500100000005</v>
      </c>
      <c r="M263" s="34">
        <v>0</v>
      </c>
      <c r="N263" s="13">
        <v>-1</v>
      </c>
      <c r="O263" s="13">
        <v>8.8160000000000002E-2</v>
      </c>
      <c r="P263" s="13">
        <v>3.7035999999999999E-2</v>
      </c>
      <c r="Q263" s="12">
        <v>55702</v>
      </c>
      <c r="R263" s="13">
        <v>5.7200000000000003E-4</v>
      </c>
      <c r="S263" s="12">
        <v>136788</v>
      </c>
      <c r="T263" s="13">
        <v>5.6699999999999997E-3</v>
      </c>
      <c r="U263" s="14">
        <v>72048</v>
      </c>
      <c r="V263" s="13">
        <v>9.5100000000000002E-4</v>
      </c>
    </row>
    <row r="264" spans="1:22" ht="15" customHeight="1" x14ac:dyDescent="0.25">
      <c r="A264" s="7" t="s">
        <v>484</v>
      </c>
      <c r="B264" s="33">
        <v>820318107</v>
      </c>
      <c r="C264" s="9">
        <v>0.19102</v>
      </c>
      <c r="D264" s="9">
        <v>0.14441000000000001</v>
      </c>
      <c r="E264" s="10">
        <v>1722.8738000000001</v>
      </c>
      <c r="F264" s="9">
        <v>-5.1720000000000002E-2</v>
      </c>
      <c r="G264" s="8">
        <v>4367</v>
      </c>
      <c r="H264" s="8">
        <v>433</v>
      </c>
      <c r="I264" s="8">
        <v>8</v>
      </c>
      <c r="J264" s="9">
        <v>1.83E-3</v>
      </c>
      <c r="K264" s="8">
        <v>157</v>
      </c>
      <c r="L264" s="10">
        <v>187501.28159999999</v>
      </c>
      <c r="M264" s="33">
        <v>1541945</v>
      </c>
      <c r="N264" s="9">
        <v>-0.47731000000000001</v>
      </c>
      <c r="O264" s="9">
        <v>6.7860000000000004E-2</v>
      </c>
      <c r="P264" s="9">
        <v>5.6089E-2</v>
      </c>
      <c r="Q264" s="8">
        <v>59363</v>
      </c>
      <c r="R264" s="9">
        <v>-7.0270000000000003E-3</v>
      </c>
      <c r="S264" s="8">
        <v>220225</v>
      </c>
      <c r="T264" s="9">
        <v>1.5744000000000001E-2</v>
      </c>
      <c r="U264" s="10">
        <v>74312</v>
      </c>
      <c r="V264" s="9">
        <v>1.2534E-2</v>
      </c>
    </row>
    <row r="265" spans="1:22" ht="15" customHeight="1" x14ac:dyDescent="0.25">
      <c r="A265" s="11" t="s">
        <v>485</v>
      </c>
      <c r="B265" s="34">
        <v>819539937</v>
      </c>
      <c r="C265" s="13">
        <v>6.7849999999999994E-2</v>
      </c>
      <c r="D265" s="13">
        <v>5.7329999999999999E-2</v>
      </c>
      <c r="E265" s="14">
        <v>1575.5739000000001</v>
      </c>
      <c r="F265" s="13">
        <v>1.4290000000000001E-2</v>
      </c>
      <c r="G265" s="12">
        <v>4844</v>
      </c>
      <c r="H265" s="12">
        <v>143</v>
      </c>
      <c r="I265" s="12">
        <v>20</v>
      </c>
      <c r="J265" s="13">
        <v>4.13E-3</v>
      </c>
      <c r="K265" s="12">
        <v>120</v>
      </c>
      <c r="L265" s="14">
        <v>168490.94099999999</v>
      </c>
      <c r="M265" s="34">
        <v>16933975</v>
      </c>
      <c r="N265" s="13">
        <v>8.2032500000000006</v>
      </c>
      <c r="O265" s="13">
        <v>7.3810000000000001E-2</v>
      </c>
      <c r="P265" s="13">
        <v>3.4606999999999999E-2</v>
      </c>
      <c r="Q265" s="12">
        <v>71758</v>
      </c>
      <c r="R265" s="13">
        <v>-1.482E-3</v>
      </c>
      <c r="S265" s="12">
        <v>153727</v>
      </c>
      <c r="T265" s="13">
        <v>1.0129000000000001E-2</v>
      </c>
      <c r="U265" s="14">
        <v>84135</v>
      </c>
      <c r="V265" s="13">
        <v>1.6048E-2</v>
      </c>
    </row>
    <row r="266" spans="1:22" ht="15" customHeight="1" x14ac:dyDescent="0.25">
      <c r="A266" s="7" t="s">
        <v>486</v>
      </c>
      <c r="B266" s="33">
        <v>793843927</v>
      </c>
      <c r="C266" s="9">
        <v>3.5159999999999997E-2</v>
      </c>
      <c r="D266" s="9">
        <v>3.5159999999999997E-2</v>
      </c>
      <c r="E266" s="10">
        <v>1011.1979</v>
      </c>
      <c r="F266" s="9">
        <v>3.0550000000000001E-2</v>
      </c>
      <c r="G266" s="8">
        <v>12917</v>
      </c>
      <c r="H266" s="8">
        <v>0</v>
      </c>
      <c r="I266" s="8">
        <v>0</v>
      </c>
      <c r="J266" s="9">
        <v>0</v>
      </c>
      <c r="K266" s="8">
        <v>66</v>
      </c>
      <c r="L266" s="10">
        <v>61457.298699999999</v>
      </c>
      <c r="M266" s="33">
        <v>19125200</v>
      </c>
      <c r="N266" s="9">
        <v>0.13977000000000001</v>
      </c>
      <c r="O266" s="9">
        <v>0.10258</v>
      </c>
      <c r="P266" s="9">
        <v>4.2574000000000001E-2</v>
      </c>
      <c r="Q266" s="8">
        <v>171831</v>
      </c>
      <c r="R266" s="9">
        <v>-3.7320000000000001E-3</v>
      </c>
      <c r="S266" s="8">
        <v>399114</v>
      </c>
      <c r="T266" s="9">
        <v>-2.9589999999999998E-3</v>
      </c>
      <c r="U266" s="10">
        <v>72656</v>
      </c>
      <c r="V266" s="9">
        <v>1.6326E-2</v>
      </c>
    </row>
    <row r="267" spans="1:22" ht="15" customHeight="1" x14ac:dyDescent="0.25">
      <c r="A267" s="11" t="s">
        <v>487</v>
      </c>
      <c r="B267" s="34">
        <v>787154276</v>
      </c>
      <c r="C267" s="13">
        <v>9.7180000000000002E-2</v>
      </c>
      <c r="D267" s="13">
        <v>3.6380000000000003E-2</v>
      </c>
      <c r="E267" s="14">
        <v>2681.9992000000002</v>
      </c>
      <c r="F267" s="13">
        <v>9.3780000000000002E-2</v>
      </c>
      <c r="G267" s="12">
        <v>2312</v>
      </c>
      <c r="H267" s="12">
        <v>253</v>
      </c>
      <c r="I267" s="12">
        <v>485</v>
      </c>
      <c r="J267" s="13">
        <v>0.20977999999999999</v>
      </c>
      <c r="K267" s="12">
        <v>101</v>
      </c>
      <c r="L267" s="14">
        <v>281428.05699999997</v>
      </c>
      <c r="M267" s="34">
        <v>135850000</v>
      </c>
      <c r="N267" s="13">
        <v>12.79468</v>
      </c>
      <c r="O267" s="13">
        <v>6.676E-2</v>
      </c>
      <c r="P267" s="13">
        <v>5.1227000000000002E-2</v>
      </c>
      <c r="Q267" s="12">
        <v>101564</v>
      </c>
      <c r="R267" s="13">
        <v>4.7461999999999997E-2</v>
      </c>
      <c r="S267" s="12">
        <v>233705</v>
      </c>
      <c r="T267" s="13">
        <v>3.5599999999999998E-4</v>
      </c>
      <c r="U267" s="14">
        <v>93516</v>
      </c>
      <c r="V267" s="13">
        <v>4.7661000000000002E-2</v>
      </c>
    </row>
    <row r="268" spans="1:22" ht="15" customHeight="1" x14ac:dyDescent="0.25">
      <c r="A268" s="7" t="s">
        <v>488</v>
      </c>
      <c r="B268" s="33">
        <v>782659206</v>
      </c>
      <c r="C268" s="9">
        <v>6.9309999999999997E-2</v>
      </c>
      <c r="D268" s="9">
        <v>5.4440000000000002E-2</v>
      </c>
      <c r="E268" s="10">
        <v>1049.7076999999999</v>
      </c>
      <c r="F268" s="9">
        <v>-5.5399999999999998E-3</v>
      </c>
      <c r="G268" s="8">
        <v>9271</v>
      </c>
      <c r="H268" s="8">
        <v>358</v>
      </c>
      <c r="I268" s="8">
        <v>0</v>
      </c>
      <c r="J268" s="9">
        <v>0</v>
      </c>
      <c r="K268" s="8">
        <v>89</v>
      </c>
      <c r="L268" s="10">
        <v>84420.1495</v>
      </c>
      <c r="M268" s="33">
        <v>18982849</v>
      </c>
      <c r="N268" s="9">
        <v>5.3807900000000002</v>
      </c>
      <c r="O268" s="9">
        <v>8.6919999999999997E-2</v>
      </c>
      <c r="P268" s="9">
        <v>2.7424E-2</v>
      </c>
      <c r="Q268" s="8">
        <v>63401</v>
      </c>
      <c r="R268" s="9">
        <v>5.9829999999999996E-3</v>
      </c>
      <c r="S268" s="8">
        <v>127962</v>
      </c>
      <c r="T268" s="9">
        <v>-1.248E-3</v>
      </c>
      <c r="U268" s="10">
        <v>73113</v>
      </c>
      <c r="V268" s="9">
        <v>1.4773E-2</v>
      </c>
    </row>
    <row r="269" spans="1:22" ht="15" customHeight="1" x14ac:dyDescent="0.25">
      <c r="A269" s="11" t="s">
        <v>489</v>
      </c>
      <c r="B269" s="34">
        <v>760956518</v>
      </c>
      <c r="C269" s="13">
        <v>0.18160999999999999</v>
      </c>
      <c r="D269" s="13">
        <v>5.0750000000000003E-2</v>
      </c>
      <c r="E269" s="14">
        <v>1568.5893000000001</v>
      </c>
      <c r="F269" s="13">
        <v>-1.583E-2</v>
      </c>
      <c r="G269" s="12">
        <v>3656</v>
      </c>
      <c r="H269" s="12">
        <v>853</v>
      </c>
      <c r="I269" s="12">
        <v>0</v>
      </c>
      <c r="J269" s="13">
        <v>0</v>
      </c>
      <c r="K269" s="12">
        <v>498</v>
      </c>
      <c r="L269" s="14">
        <v>208139.09150000001</v>
      </c>
      <c r="M269" s="34">
        <v>8050000</v>
      </c>
      <c r="N269" s="13">
        <v>-0.94718999999999998</v>
      </c>
      <c r="O269" s="13">
        <v>6.3280000000000003E-2</v>
      </c>
      <c r="P269" s="13">
        <v>3.4930000000000003E-2</v>
      </c>
      <c r="Q269" s="12">
        <v>44391</v>
      </c>
      <c r="R269" s="13">
        <v>9.1819999999999992E-3</v>
      </c>
      <c r="S269" s="12">
        <v>111677</v>
      </c>
      <c r="T269" s="13">
        <v>1.0939000000000001E-2</v>
      </c>
      <c r="U269" s="14">
        <v>88831</v>
      </c>
      <c r="V269" s="13">
        <v>1.8704999999999999E-2</v>
      </c>
    </row>
    <row r="270" spans="1:22" ht="15" customHeight="1" x14ac:dyDescent="0.25">
      <c r="A270" s="7" t="s">
        <v>490</v>
      </c>
      <c r="B270" s="33">
        <v>760689827</v>
      </c>
      <c r="C270" s="9">
        <v>5.6160000000000002E-2</v>
      </c>
      <c r="D270" s="9">
        <v>5.4690000000000003E-2</v>
      </c>
      <c r="E270" s="10">
        <v>1137.7524000000001</v>
      </c>
      <c r="F270" s="9">
        <v>3.3739999999999999E-2</v>
      </c>
      <c r="G270" s="8">
        <v>8468</v>
      </c>
      <c r="H270" s="8">
        <v>104</v>
      </c>
      <c r="I270" s="8">
        <v>300</v>
      </c>
      <c r="J270" s="9">
        <v>3.5430000000000003E-2</v>
      </c>
      <c r="K270" s="8">
        <v>66</v>
      </c>
      <c r="L270" s="10">
        <v>86757.507599999997</v>
      </c>
      <c r="M270" s="33">
        <v>0</v>
      </c>
      <c r="N270" s="9">
        <v>-1</v>
      </c>
      <c r="O270" s="9">
        <v>8.3059999999999995E-2</v>
      </c>
      <c r="P270" s="9">
        <v>5.2787000000000001E-2</v>
      </c>
      <c r="Q270" s="8">
        <v>84077</v>
      </c>
      <c r="R270" s="9">
        <v>1.3172E-2</v>
      </c>
      <c r="S270" s="8">
        <v>229346</v>
      </c>
      <c r="T270" s="9">
        <v>1.2329999999999999E-3</v>
      </c>
      <c r="U270" s="10">
        <v>66181</v>
      </c>
      <c r="V270" s="9">
        <v>3.7666999999999999E-2</v>
      </c>
    </row>
    <row r="271" spans="1:22" ht="15" customHeight="1" x14ac:dyDescent="0.25">
      <c r="A271" s="11" t="s">
        <v>491</v>
      </c>
      <c r="B271" s="34">
        <v>759958721</v>
      </c>
      <c r="C271" s="13">
        <v>0.16164000000000001</v>
      </c>
      <c r="D271" s="13">
        <v>0.10026</v>
      </c>
      <c r="E271" s="14">
        <v>1454.2764</v>
      </c>
      <c r="F271" s="13">
        <v>-1.529E-2</v>
      </c>
      <c r="G271" s="12">
        <v>5345</v>
      </c>
      <c r="H271" s="12">
        <v>560</v>
      </c>
      <c r="I271" s="12">
        <v>124</v>
      </c>
      <c r="J271" s="13">
        <v>2.3199999999999998E-2</v>
      </c>
      <c r="K271" s="12">
        <v>385</v>
      </c>
      <c r="L271" s="14">
        <v>138957.52799999999</v>
      </c>
      <c r="M271" s="34">
        <v>17500000</v>
      </c>
      <c r="N271" s="13">
        <v>2.7393200000000002</v>
      </c>
      <c r="O271" s="13">
        <v>7.0669999999999997E-2</v>
      </c>
      <c r="P271" s="13">
        <v>3.0627000000000001E-2</v>
      </c>
      <c r="Q271" s="12">
        <v>50310</v>
      </c>
      <c r="R271" s="13">
        <v>5.1539999999999997E-3</v>
      </c>
      <c r="S271" s="12">
        <v>118578</v>
      </c>
      <c r="T271" s="13">
        <v>8.7100000000000003E-4</v>
      </c>
      <c r="U271" s="14">
        <v>72609</v>
      </c>
      <c r="V271" s="13">
        <v>1.8828000000000001E-2</v>
      </c>
    </row>
    <row r="272" spans="1:22" ht="15" customHeight="1" x14ac:dyDescent="0.25">
      <c r="A272" s="7" t="s">
        <v>492</v>
      </c>
      <c r="B272" s="33">
        <v>758997082</v>
      </c>
      <c r="C272" s="9">
        <v>7.6350000000000001E-2</v>
      </c>
      <c r="D272" s="9">
        <v>7.2679999999999995E-2</v>
      </c>
      <c r="E272" s="10">
        <v>996.19600000000003</v>
      </c>
      <c r="F272" s="9">
        <v>1.8839999999999999E-2</v>
      </c>
      <c r="G272" s="8">
        <v>11548</v>
      </c>
      <c r="H272" s="8">
        <v>128</v>
      </c>
      <c r="I272" s="8">
        <v>206</v>
      </c>
      <c r="J272" s="9">
        <v>1.7840000000000002E-2</v>
      </c>
      <c r="K272" s="8">
        <v>-9</v>
      </c>
      <c r="L272" s="10">
        <v>64573.513899999998</v>
      </c>
      <c r="M272" s="33">
        <v>725000</v>
      </c>
      <c r="N272" s="7"/>
      <c r="O272" s="9">
        <v>9.2280000000000001E-2</v>
      </c>
      <c r="P272" s="9">
        <v>6.8615999999999996E-2</v>
      </c>
      <c r="Q272" s="8">
        <v>160428</v>
      </c>
      <c r="R272" s="9">
        <v>3.7469999999999999E-3</v>
      </c>
      <c r="S272" s="8">
        <v>433387</v>
      </c>
      <c r="T272" s="9">
        <v>-1.3259999999999999E-3</v>
      </c>
      <c r="U272" s="10">
        <v>55170</v>
      </c>
      <c r="V272" s="9">
        <v>1.4593E-2</v>
      </c>
    </row>
    <row r="273" spans="1:22" ht="15" customHeight="1" x14ac:dyDescent="0.25">
      <c r="A273" s="11" t="s">
        <v>493</v>
      </c>
      <c r="B273" s="34">
        <v>756327308</v>
      </c>
      <c r="C273" s="13">
        <v>6.1019999999999998E-2</v>
      </c>
      <c r="D273" s="13">
        <v>3.7289999999999997E-2</v>
      </c>
      <c r="E273" s="14">
        <v>1258.5331000000001</v>
      </c>
      <c r="F273" s="13">
        <v>1.6899999999999998E-2</v>
      </c>
      <c r="G273" s="12">
        <v>6130</v>
      </c>
      <c r="H273" s="12">
        <v>368</v>
      </c>
      <c r="I273" s="12">
        <v>44</v>
      </c>
      <c r="J273" s="13">
        <v>7.1799999999999998E-3</v>
      </c>
      <c r="K273" s="12">
        <v>294</v>
      </c>
      <c r="L273" s="14">
        <v>122501.9935</v>
      </c>
      <c r="M273" s="34">
        <v>79720000</v>
      </c>
      <c r="N273" s="13">
        <v>1.6746099999999999</v>
      </c>
      <c r="O273" s="13">
        <v>7.4899999999999994E-2</v>
      </c>
      <c r="P273" s="13">
        <v>2.9034000000000001E-2</v>
      </c>
      <c r="Q273" s="12">
        <v>71230</v>
      </c>
      <c r="R273" s="13">
        <v>-9.6500000000000006E-3</v>
      </c>
      <c r="S273" s="12">
        <v>139244</v>
      </c>
      <c r="T273" s="13">
        <v>-1.3780000000000001E-3</v>
      </c>
      <c r="U273" s="14">
        <v>81956</v>
      </c>
      <c r="V273" s="13">
        <v>1.6452999999999999E-2</v>
      </c>
    </row>
    <row r="274" spans="1:22" ht="15" customHeight="1" x14ac:dyDescent="0.25">
      <c r="A274" s="7" t="s">
        <v>494</v>
      </c>
      <c r="B274" s="33">
        <v>754525755</v>
      </c>
      <c r="C274" s="9">
        <v>4.9849999999999998E-2</v>
      </c>
      <c r="D274" s="9">
        <v>4.0030000000000003E-2</v>
      </c>
      <c r="E274" s="10">
        <v>1227.4473</v>
      </c>
      <c r="F274" s="9">
        <v>2.0979999999999999E-2</v>
      </c>
      <c r="G274" s="8">
        <v>6547</v>
      </c>
      <c r="H274" s="8">
        <v>242</v>
      </c>
      <c r="I274" s="8">
        <v>70</v>
      </c>
      <c r="J274" s="9">
        <v>1.069E-2</v>
      </c>
      <c r="K274" s="8">
        <v>195</v>
      </c>
      <c r="L274" s="10">
        <v>114028.3746</v>
      </c>
      <c r="M274" s="33">
        <v>35974698</v>
      </c>
      <c r="N274" s="9">
        <v>0.69408000000000003</v>
      </c>
      <c r="O274" s="9">
        <v>8.1759999999999999E-2</v>
      </c>
      <c r="P274" s="9">
        <v>3.0696999999999999E-2</v>
      </c>
      <c r="Q274" s="8">
        <v>88444</v>
      </c>
      <c r="R274" s="9">
        <v>6.855E-3</v>
      </c>
      <c r="S274" s="8">
        <v>171063</v>
      </c>
      <c r="T274" s="9">
        <v>-7.6999999999999996E-4</v>
      </c>
      <c r="U274" s="10">
        <v>78676</v>
      </c>
      <c r="V274" s="9">
        <v>2.3741000000000002E-2</v>
      </c>
    </row>
    <row r="275" spans="1:22" ht="15" customHeight="1" x14ac:dyDescent="0.25">
      <c r="A275" s="11" t="s">
        <v>495</v>
      </c>
      <c r="B275" s="34">
        <v>744748217</v>
      </c>
      <c r="C275" s="13">
        <v>4.2590000000000003E-2</v>
      </c>
      <c r="D275" s="13">
        <v>3.8870000000000002E-2</v>
      </c>
      <c r="E275" s="14">
        <v>1516.5137999999999</v>
      </c>
      <c r="F275" s="13">
        <v>2.3E-2</v>
      </c>
      <c r="G275" s="12">
        <v>4818</v>
      </c>
      <c r="H275" s="12">
        <v>13</v>
      </c>
      <c r="I275" s="12">
        <v>216</v>
      </c>
      <c r="J275" s="13">
        <v>4.4830000000000002E-2</v>
      </c>
      <c r="K275" s="12">
        <v>119</v>
      </c>
      <c r="L275" s="14">
        <v>147943.62669999999</v>
      </c>
      <c r="M275" s="34">
        <v>13129000</v>
      </c>
      <c r="N275" s="13">
        <v>0.73778999999999995</v>
      </c>
      <c r="O275" s="13">
        <v>6.5890000000000004E-2</v>
      </c>
      <c r="P275" s="13">
        <v>8.7318000000000007E-2</v>
      </c>
      <c r="Q275" s="12">
        <v>43879</v>
      </c>
      <c r="R275" s="13">
        <v>6.0439999999999999E-3</v>
      </c>
      <c r="S275" s="12">
        <v>154111</v>
      </c>
      <c r="T275" s="13">
        <v>-1.5139999999999999E-3</v>
      </c>
      <c r="U275" s="14">
        <v>79427</v>
      </c>
      <c r="V275" s="13">
        <v>3.6512999999999997E-2</v>
      </c>
    </row>
    <row r="276" spans="1:22" ht="15" customHeight="1" x14ac:dyDescent="0.25">
      <c r="A276" s="7" t="s">
        <v>496</v>
      </c>
      <c r="B276" s="33">
        <v>742192253</v>
      </c>
      <c r="C276" s="9">
        <v>4.0890000000000003E-2</v>
      </c>
      <c r="D276" s="9">
        <v>4.0820000000000002E-2</v>
      </c>
      <c r="E276" s="10">
        <v>905.63229999999999</v>
      </c>
      <c r="F276" s="9">
        <v>3.2960000000000003E-2</v>
      </c>
      <c r="G276" s="8">
        <v>15780</v>
      </c>
      <c r="H276" s="8">
        <v>4</v>
      </c>
      <c r="I276" s="8">
        <v>0</v>
      </c>
      <c r="J276" s="9">
        <v>0</v>
      </c>
      <c r="K276" s="8">
        <v>-11</v>
      </c>
      <c r="L276" s="10">
        <v>47033.729599999999</v>
      </c>
      <c r="M276" s="33">
        <v>3330000</v>
      </c>
      <c r="N276" s="9">
        <v>0.54220000000000002</v>
      </c>
      <c r="O276" s="9">
        <v>0.10095999999999999</v>
      </c>
      <c r="P276" s="9">
        <v>5.2188999999999999E-2</v>
      </c>
      <c r="Q276" s="8">
        <v>166044</v>
      </c>
      <c r="R276" s="9">
        <v>-3.2950000000000002E-3</v>
      </c>
      <c r="S276" s="8">
        <v>421768</v>
      </c>
      <c r="T276" s="9">
        <v>-4.8910000000000004E-3</v>
      </c>
      <c r="U276" s="10">
        <v>60138</v>
      </c>
      <c r="V276" s="9">
        <v>1.1983000000000001E-2</v>
      </c>
    </row>
    <row r="277" spans="1:22" ht="15" customHeight="1" x14ac:dyDescent="0.25">
      <c r="A277" s="11" t="s">
        <v>497</v>
      </c>
      <c r="B277" s="34">
        <v>740129528</v>
      </c>
      <c r="C277" s="13">
        <v>3.2870000000000003E-2</v>
      </c>
      <c r="D277" s="13">
        <v>3.2550000000000003E-2</v>
      </c>
      <c r="E277" s="14">
        <v>1124.8431</v>
      </c>
      <c r="F277" s="13">
        <v>2.2349999999999998E-2</v>
      </c>
      <c r="G277" s="12">
        <v>6918</v>
      </c>
      <c r="H277" s="12">
        <v>5</v>
      </c>
      <c r="I277" s="12">
        <v>0</v>
      </c>
      <c r="J277" s="13">
        <v>0</v>
      </c>
      <c r="K277" s="12">
        <v>68</v>
      </c>
      <c r="L277" s="14">
        <v>106986.05499999999</v>
      </c>
      <c r="M277" s="34">
        <v>83937373</v>
      </c>
      <c r="N277" s="13">
        <v>3.4117799999999998</v>
      </c>
      <c r="O277" s="13">
        <v>7.3109999999999994E-2</v>
      </c>
      <c r="P277" s="13">
        <v>3.8295000000000003E-2</v>
      </c>
      <c r="Q277" s="12">
        <v>73355</v>
      </c>
      <c r="R277" s="13">
        <v>1.0151E-2</v>
      </c>
      <c r="S277" s="12">
        <v>142130</v>
      </c>
      <c r="T277" s="13">
        <v>7.7800000000000005E-4</v>
      </c>
      <c r="U277" s="14">
        <v>70233</v>
      </c>
      <c r="V277" s="13">
        <v>1.5547999999999999E-2</v>
      </c>
    </row>
    <row r="278" spans="1:22" ht="15" customHeight="1" x14ac:dyDescent="0.25">
      <c r="A278" s="7" t="s">
        <v>498</v>
      </c>
      <c r="B278" s="33">
        <v>734769142</v>
      </c>
      <c r="C278" s="9">
        <v>5.6259999999999998E-2</v>
      </c>
      <c r="D278" s="9">
        <v>3.6269999999999997E-2</v>
      </c>
      <c r="E278" s="10">
        <v>1137.4059999999999</v>
      </c>
      <c r="F278" s="9">
        <v>1.3390000000000001E-2</v>
      </c>
      <c r="G278" s="8">
        <v>7389</v>
      </c>
      <c r="H278" s="8">
        <v>288</v>
      </c>
      <c r="I278" s="8">
        <v>0</v>
      </c>
      <c r="J278" s="9">
        <v>0</v>
      </c>
      <c r="K278" s="8">
        <v>185</v>
      </c>
      <c r="L278" s="10">
        <v>99440.945000000007</v>
      </c>
      <c r="M278" s="33">
        <v>17177810</v>
      </c>
      <c r="N278" s="9">
        <v>-0.72621000000000002</v>
      </c>
      <c r="O278" s="9">
        <v>8.3760000000000001E-2</v>
      </c>
      <c r="P278" s="9">
        <v>3.2561E-2</v>
      </c>
      <c r="Q278" s="8">
        <v>75337</v>
      </c>
      <c r="R278" s="9">
        <v>-3.2060000000000001E-3</v>
      </c>
      <c r="S278" s="8">
        <v>145622</v>
      </c>
      <c r="T278" s="9">
        <v>-9.41E-4</v>
      </c>
      <c r="U278" s="10">
        <v>83492</v>
      </c>
      <c r="V278" s="9">
        <v>9.7300000000000008E-3</v>
      </c>
    </row>
    <row r="279" spans="1:22" ht="15" customHeight="1" x14ac:dyDescent="0.25">
      <c r="A279" s="11" t="s">
        <v>499</v>
      </c>
      <c r="B279" s="34">
        <v>733469478</v>
      </c>
      <c r="C279" s="13">
        <v>4.53E-2</v>
      </c>
      <c r="D279" s="13">
        <v>2.8850000000000001E-2</v>
      </c>
      <c r="E279" s="14">
        <v>1277.5709999999999</v>
      </c>
      <c r="F279" s="13">
        <v>1.618E-2</v>
      </c>
      <c r="G279" s="12">
        <v>5113</v>
      </c>
      <c r="H279" s="12">
        <v>99</v>
      </c>
      <c r="I279" s="12">
        <v>192</v>
      </c>
      <c r="J279" s="13">
        <v>3.755E-2</v>
      </c>
      <c r="K279" s="12">
        <v>192</v>
      </c>
      <c r="L279" s="14">
        <v>138260.0336</v>
      </c>
      <c r="M279" s="34">
        <v>34000000</v>
      </c>
      <c r="N279" s="13">
        <v>20.25</v>
      </c>
      <c r="O279" s="13">
        <v>7.3819999999999997E-2</v>
      </c>
      <c r="P279" s="13">
        <v>2.7972E-2</v>
      </c>
      <c r="Q279" s="12">
        <v>63053</v>
      </c>
      <c r="R279" s="13">
        <v>1.1789999999999999E-3</v>
      </c>
      <c r="S279" s="12">
        <v>117914</v>
      </c>
      <c r="T279" s="13">
        <v>-1.3730000000000001E-3</v>
      </c>
      <c r="U279" s="14">
        <v>75598</v>
      </c>
      <c r="V279" s="13">
        <v>2.6884000000000002E-2</v>
      </c>
    </row>
    <row r="280" spans="1:22" ht="15" customHeight="1" x14ac:dyDescent="0.25">
      <c r="A280" s="7" t="s">
        <v>500</v>
      </c>
      <c r="B280" s="33">
        <v>724786687</v>
      </c>
      <c r="C280" s="9">
        <v>4.5039999999999997E-2</v>
      </c>
      <c r="D280" s="9">
        <v>4.4019999999999997E-2</v>
      </c>
      <c r="E280" s="10">
        <v>862.08529999999996</v>
      </c>
      <c r="F280" s="9">
        <v>2.647E-2</v>
      </c>
      <c r="G280" s="8">
        <v>9551</v>
      </c>
      <c r="H280" s="8">
        <v>16</v>
      </c>
      <c r="I280" s="8">
        <v>0</v>
      </c>
      <c r="J280" s="9">
        <v>0</v>
      </c>
      <c r="K280" s="8">
        <v>100</v>
      </c>
      <c r="L280" s="10">
        <v>75885.947799999994</v>
      </c>
      <c r="M280" s="33">
        <v>18120831</v>
      </c>
      <c r="N280" s="9">
        <v>-0.51104000000000005</v>
      </c>
      <c r="O280" s="9">
        <v>7.9799999999999996E-2</v>
      </c>
      <c r="P280" s="9">
        <v>4.2390999999999998E-2</v>
      </c>
      <c r="Q280" s="8">
        <v>101649</v>
      </c>
      <c r="R280" s="9">
        <v>-1.5529999999999999E-3</v>
      </c>
      <c r="S280" s="8">
        <v>234214</v>
      </c>
      <c r="T280" s="9">
        <v>4.8500000000000003E-4</v>
      </c>
      <c r="U280" s="10">
        <v>62297</v>
      </c>
      <c r="V280" s="9">
        <v>1.0271000000000001E-2</v>
      </c>
    </row>
    <row r="281" spans="1:22" ht="15" customHeight="1" x14ac:dyDescent="0.25">
      <c r="A281" s="11" t="s">
        <v>501</v>
      </c>
      <c r="B281" s="34">
        <v>717202916</v>
      </c>
      <c r="C281" s="13">
        <v>4.0050000000000002E-2</v>
      </c>
      <c r="D281" s="13">
        <v>3.9419999999999997E-2</v>
      </c>
      <c r="E281" s="14">
        <v>1262.4567999999999</v>
      </c>
      <c r="F281" s="13">
        <v>3.6200000000000003E-2</v>
      </c>
      <c r="G281" s="12">
        <v>7430</v>
      </c>
      <c r="H281" s="12">
        <v>0</v>
      </c>
      <c r="I281" s="12">
        <v>178</v>
      </c>
      <c r="J281" s="13">
        <v>2.3959999999999999E-2</v>
      </c>
      <c r="K281" s="12">
        <v>-6</v>
      </c>
      <c r="L281" s="14">
        <v>94269.573600000003</v>
      </c>
      <c r="M281" s="34">
        <v>32393553</v>
      </c>
      <c r="N281" s="13">
        <v>2.3743300000000001</v>
      </c>
      <c r="O281" s="13">
        <v>8.4629999999999997E-2</v>
      </c>
      <c r="P281" s="13">
        <v>4.4135000000000001E-2</v>
      </c>
      <c r="Q281" s="12">
        <v>126483</v>
      </c>
      <c r="R281" s="13">
        <v>-1.5969999999999999E-3</v>
      </c>
      <c r="S281" s="12">
        <v>263956</v>
      </c>
      <c r="T281" s="13">
        <v>-7.4469999999999996E-3</v>
      </c>
      <c r="U281" s="14">
        <v>66892</v>
      </c>
      <c r="V281" s="13">
        <v>2.7271E-2</v>
      </c>
    </row>
    <row r="282" spans="1:22" ht="15" customHeight="1" x14ac:dyDescent="0.25">
      <c r="A282" s="7" t="s">
        <v>502</v>
      </c>
      <c r="B282" s="33">
        <v>717088696</v>
      </c>
      <c r="C282" s="9">
        <v>4.2229999999999997E-2</v>
      </c>
      <c r="D282" s="9">
        <v>3.2120000000000003E-2</v>
      </c>
      <c r="E282" s="10">
        <v>1518.0881999999999</v>
      </c>
      <c r="F282" s="9">
        <v>-9.4299999999999991E-3</v>
      </c>
      <c r="G282" s="8">
        <v>5653</v>
      </c>
      <c r="H282" s="8">
        <v>102</v>
      </c>
      <c r="I282" s="8">
        <v>0</v>
      </c>
      <c r="J282" s="9">
        <v>0</v>
      </c>
      <c r="K282" s="8">
        <v>123</v>
      </c>
      <c r="L282" s="10">
        <v>126850.9988</v>
      </c>
      <c r="M282" s="33">
        <v>7680000</v>
      </c>
      <c r="N282" s="9">
        <v>0.39005000000000001</v>
      </c>
      <c r="O282" s="9">
        <v>7.8869999999999996E-2</v>
      </c>
      <c r="P282" s="9">
        <v>4.5260000000000002E-2</v>
      </c>
      <c r="Q282" s="8">
        <v>57726</v>
      </c>
      <c r="R282" s="9">
        <v>1.6100000000000001E-4</v>
      </c>
      <c r="S282" s="8">
        <v>131979</v>
      </c>
      <c r="T282" s="9">
        <v>8.7500000000000002E-4</v>
      </c>
      <c r="U282" s="10">
        <v>73941</v>
      </c>
      <c r="V282" s="9">
        <v>2.4423E-2</v>
      </c>
    </row>
    <row r="283" spans="1:22" ht="15" customHeight="1" x14ac:dyDescent="0.25">
      <c r="A283" s="11" t="s">
        <v>503</v>
      </c>
      <c r="B283" s="34">
        <v>713763980</v>
      </c>
      <c r="C283" s="13">
        <v>5.4530000000000002E-2</v>
      </c>
      <c r="D283" s="13">
        <v>2.469E-2</v>
      </c>
      <c r="E283" s="14">
        <v>1156.7141999999999</v>
      </c>
      <c r="F283" s="13">
        <v>3.8580000000000003E-2</v>
      </c>
      <c r="G283" s="12">
        <v>8148</v>
      </c>
      <c r="H283" s="12">
        <v>281</v>
      </c>
      <c r="I283" s="12">
        <v>135</v>
      </c>
      <c r="J283" s="13">
        <v>1.6570000000000001E-2</v>
      </c>
      <c r="K283" s="12">
        <v>98</v>
      </c>
      <c r="L283" s="14">
        <v>86172.157399999996</v>
      </c>
      <c r="M283" s="34">
        <v>7165000</v>
      </c>
      <c r="N283" s="13">
        <v>-0.41477000000000003</v>
      </c>
      <c r="O283" s="13">
        <v>7.6270000000000004E-2</v>
      </c>
      <c r="P283" s="13">
        <v>3.3071999999999997E-2</v>
      </c>
      <c r="Q283" s="12">
        <v>133452</v>
      </c>
      <c r="R283" s="13">
        <v>1.0975E-2</v>
      </c>
      <c r="S283" s="12">
        <v>208773</v>
      </c>
      <c r="T283" s="13">
        <v>-3.0000000000000001E-6</v>
      </c>
      <c r="U283" s="14">
        <v>74976</v>
      </c>
      <c r="V283" s="13">
        <v>3.2551999999999998E-2</v>
      </c>
    </row>
    <row r="284" spans="1:22" ht="15" customHeight="1" x14ac:dyDescent="0.25">
      <c r="A284" s="7" t="s">
        <v>504</v>
      </c>
      <c r="B284" s="33">
        <v>712888379</v>
      </c>
      <c r="C284" s="9">
        <v>3.2079999999999997E-2</v>
      </c>
      <c r="D284" s="9">
        <v>3.2079999999999997E-2</v>
      </c>
      <c r="E284" s="10">
        <v>1578.0083999999999</v>
      </c>
      <c r="F284" s="9">
        <v>4.0730000000000002E-2</v>
      </c>
      <c r="G284" s="8">
        <v>4912</v>
      </c>
      <c r="H284" s="8">
        <v>0</v>
      </c>
      <c r="I284" s="8">
        <v>0</v>
      </c>
      <c r="J284" s="9">
        <v>0</v>
      </c>
      <c r="K284" s="8">
        <v>-10</v>
      </c>
      <c r="L284" s="10">
        <v>145131.99900000001</v>
      </c>
      <c r="M284" s="33">
        <v>33297660</v>
      </c>
      <c r="N284" s="7"/>
      <c r="O284" s="9">
        <v>6.973E-2</v>
      </c>
      <c r="P284" s="9">
        <v>3.1732999999999997E-2</v>
      </c>
      <c r="Q284" s="8">
        <v>81759</v>
      </c>
      <c r="R284" s="9">
        <v>2.6755999999999999E-2</v>
      </c>
      <c r="S284" s="8">
        <v>156286</v>
      </c>
      <c r="T284" s="9">
        <v>-7.7949999999999998E-3</v>
      </c>
      <c r="U284" s="10">
        <v>83441</v>
      </c>
      <c r="V284" s="9">
        <v>4.2783000000000002E-2</v>
      </c>
    </row>
    <row r="285" spans="1:22" ht="15" customHeight="1" x14ac:dyDescent="0.25">
      <c r="A285" s="11" t="s">
        <v>505</v>
      </c>
      <c r="B285" s="34">
        <v>711747799</v>
      </c>
      <c r="C285" s="13">
        <v>0.10008</v>
      </c>
      <c r="D285" s="13">
        <v>0.10008</v>
      </c>
      <c r="E285" s="14">
        <v>1380.6512</v>
      </c>
      <c r="F285" s="13">
        <v>2.9069999999999999E-2</v>
      </c>
      <c r="G285" s="12">
        <v>6329</v>
      </c>
      <c r="H285" s="12">
        <v>0</v>
      </c>
      <c r="I285" s="12">
        <v>500</v>
      </c>
      <c r="J285" s="13">
        <v>7.9000000000000001E-2</v>
      </c>
      <c r="K285" s="12">
        <v>48</v>
      </c>
      <c r="L285" s="14">
        <v>104224.3079</v>
      </c>
      <c r="M285" s="34">
        <v>22107636</v>
      </c>
      <c r="N285" s="13">
        <v>0.96250999999999998</v>
      </c>
      <c r="O285" s="13">
        <v>7.2569999999999996E-2</v>
      </c>
      <c r="P285" s="13">
        <v>3.8322000000000002E-2</v>
      </c>
      <c r="Q285" s="12">
        <v>90394</v>
      </c>
      <c r="R285" s="13">
        <v>7.1840000000000003E-3</v>
      </c>
      <c r="S285" s="12">
        <v>184199</v>
      </c>
      <c r="T285" s="13">
        <v>-1.8619999999999999E-3</v>
      </c>
      <c r="U285" s="14">
        <v>65133</v>
      </c>
      <c r="V285" s="13">
        <v>2.8844999999999999E-2</v>
      </c>
    </row>
    <row r="286" spans="1:22" ht="15" customHeight="1" x14ac:dyDescent="0.25">
      <c r="A286" s="7" t="s">
        <v>506</v>
      </c>
      <c r="B286" s="33">
        <v>711643692</v>
      </c>
      <c r="C286" s="9">
        <v>3.8620000000000002E-2</v>
      </c>
      <c r="D286" s="9">
        <v>3.5209999999999998E-2</v>
      </c>
      <c r="E286" s="10">
        <v>1224.0952</v>
      </c>
      <c r="F286" s="9">
        <v>4.7969999999999999E-2</v>
      </c>
      <c r="G286" s="8">
        <v>9240</v>
      </c>
      <c r="H286" s="8">
        <v>104</v>
      </c>
      <c r="I286" s="8">
        <v>20</v>
      </c>
      <c r="J286" s="9">
        <v>2.16E-3</v>
      </c>
      <c r="K286" s="8">
        <v>87</v>
      </c>
      <c r="L286" s="10">
        <v>76851.370599999995</v>
      </c>
      <c r="M286" s="33">
        <v>18074544</v>
      </c>
      <c r="N286" s="9">
        <v>-0.14516999999999999</v>
      </c>
      <c r="O286" s="9">
        <v>8.4879999999999997E-2</v>
      </c>
      <c r="P286" s="9">
        <v>6.0053000000000002E-2</v>
      </c>
      <c r="Q286" s="8">
        <v>143210</v>
      </c>
      <c r="R286" s="9">
        <v>-6.764E-3</v>
      </c>
      <c r="S286" s="8">
        <v>335914</v>
      </c>
      <c r="T286" s="9">
        <v>-3.98E-3</v>
      </c>
      <c r="U286" s="10">
        <v>73057</v>
      </c>
      <c r="V286" s="9">
        <v>2.1298000000000001E-2</v>
      </c>
    </row>
    <row r="287" spans="1:22" ht="15" customHeight="1" x14ac:dyDescent="0.25">
      <c r="A287" s="11" t="s">
        <v>507</v>
      </c>
      <c r="B287" s="34">
        <v>697144788</v>
      </c>
      <c r="C287" s="13">
        <v>7.1050000000000002E-2</v>
      </c>
      <c r="D287" s="13">
        <v>7.1050000000000002E-2</v>
      </c>
      <c r="E287" s="14">
        <v>1105.1389999999999</v>
      </c>
      <c r="F287" s="13">
        <v>3.5580000000000001E-2</v>
      </c>
      <c r="G287" s="12">
        <v>7791</v>
      </c>
      <c r="H287" s="12">
        <v>0</v>
      </c>
      <c r="I287" s="12">
        <v>0</v>
      </c>
      <c r="J287" s="13">
        <v>0</v>
      </c>
      <c r="K287" s="12">
        <v>48</v>
      </c>
      <c r="L287" s="14">
        <v>89480.784</v>
      </c>
      <c r="M287" s="34">
        <v>850000</v>
      </c>
      <c r="N287" s="13">
        <v>-0.96238999999999997</v>
      </c>
      <c r="O287" s="13">
        <v>7.843E-2</v>
      </c>
      <c r="P287" s="13">
        <v>3.4122E-2</v>
      </c>
      <c r="Q287" s="12">
        <v>53852</v>
      </c>
      <c r="R287" s="13">
        <v>5.7840000000000001E-3</v>
      </c>
      <c r="S287" s="12">
        <v>122300</v>
      </c>
      <c r="T287" s="13">
        <v>1.9289999999999999E-3</v>
      </c>
      <c r="U287" s="14">
        <v>73271</v>
      </c>
      <c r="V287" s="13">
        <v>1.6265000000000002E-2</v>
      </c>
    </row>
    <row r="288" spans="1:22" ht="15" customHeight="1" x14ac:dyDescent="0.25">
      <c r="A288" s="7" t="s">
        <v>508</v>
      </c>
      <c r="B288" s="33">
        <v>689896095</v>
      </c>
      <c r="C288" s="9">
        <v>7.2859999999999994E-2</v>
      </c>
      <c r="D288" s="9">
        <v>7.2859999999999994E-2</v>
      </c>
      <c r="E288" s="10">
        <v>1084.0469000000001</v>
      </c>
      <c r="F288" s="9">
        <v>2.4559999999999998E-2</v>
      </c>
      <c r="G288" s="8">
        <v>9038</v>
      </c>
      <c r="H288" s="8">
        <v>0</v>
      </c>
      <c r="I288" s="8">
        <v>0</v>
      </c>
      <c r="J288" s="9">
        <v>0</v>
      </c>
      <c r="K288" s="8">
        <v>81</v>
      </c>
      <c r="L288" s="10">
        <v>76332.827499999999</v>
      </c>
      <c r="M288" s="33">
        <v>4300000</v>
      </c>
      <c r="N288" s="9">
        <v>-0.53261000000000003</v>
      </c>
      <c r="O288" s="9">
        <v>8.1110000000000002E-2</v>
      </c>
      <c r="P288" s="9">
        <v>3.3314999999999997E-2</v>
      </c>
      <c r="Q288" s="8">
        <v>67879</v>
      </c>
      <c r="R288" s="9">
        <v>-5.0200000000000002E-3</v>
      </c>
      <c r="S288" s="8">
        <v>157937</v>
      </c>
      <c r="T288" s="9">
        <v>-2.92E-4</v>
      </c>
      <c r="U288" s="10">
        <v>64241</v>
      </c>
      <c r="V288" s="9">
        <v>6.7539999999999996E-3</v>
      </c>
    </row>
    <row r="289" spans="1:22" ht="15" customHeight="1" x14ac:dyDescent="0.25">
      <c r="A289" s="11" t="s">
        <v>509</v>
      </c>
      <c r="B289" s="34">
        <v>672554347</v>
      </c>
      <c r="C289" s="13">
        <v>7.1730000000000002E-2</v>
      </c>
      <c r="D289" s="13">
        <v>7.1730000000000002E-2</v>
      </c>
      <c r="E289" s="14">
        <v>996.19500000000005</v>
      </c>
      <c r="F289" s="13">
        <v>2.4459999999999999E-2</v>
      </c>
      <c r="G289" s="12">
        <v>10105</v>
      </c>
      <c r="H289" s="12">
        <v>0</v>
      </c>
      <c r="I289" s="12">
        <v>134</v>
      </c>
      <c r="J289" s="13">
        <v>1.3259999999999999E-2</v>
      </c>
      <c r="K289" s="12">
        <v>43</v>
      </c>
      <c r="L289" s="14">
        <v>65685.55</v>
      </c>
      <c r="M289" s="34">
        <v>5876817</v>
      </c>
      <c r="N289" s="13">
        <v>-0.50539999999999996</v>
      </c>
      <c r="O289" s="13">
        <v>8.2699999999999996E-2</v>
      </c>
      <c r="P289" s="13">
        <v>3.9024000000000003E-2</v>
      </c>
      <c r="Q289" s="12">
        <v>118151</v>
      </c>
      <c r="R289" s="13">
        <v>-5.7559999999999998E-3</v>
      </c>
      <c r="S289" s="12">
        <v>232725</v>
      </c>
      <c r="T289" s="13">
        <v>-1.529E-3</v>
      </c>
      <c r="U289" s="14">
        <v>79156</v>
      </c>
      <c r="V289" s="13">
        <v>2.4469999999999999E-2</v>
      </c>
    </row>
    <row r="290" spans="1:22" ht="15" customHeight="1" x14ac:dyDescent="0.25">
      <c r="A290" s="7" t="s">
        <v>510</v>
      </c>
      <c r="B290" s="33">
        <v>667899224</v>
      </c>
      <c r="C290" s="9">
        <v>4.3299999999999998E-2</v>
      </c>
      <c r="D290" s="9">
        <v>4.2840000000000003E-2</v>
      </c>
      <c r="E290" s="10">
        <v>1282.289</v>
      </c>
      <c r="F290" s="9">
        <v>5.5399999999999998E-3</v>
      </c>
      <c r="G290" s="8">
        <v>5754</v>
      </c>
      <c r="H290" s="8">
        <v>5</v>
      </c>
      <c r="I290" s="8">
        <v>0</v>
      </c>
      <c r="J290" s="9">
        <v>0</v>
      </c>
      <c r="K290" s="8">
        <v>-21</v>
      </c>
      <c r="L290" s="10">
        <v>116075.63860000001</v>
      </c>
      <c r="M290" s="33">
        <v>30975200</v>
      </c>
      <c r="N290" s="9">
        <v>1.20401</v>
      </c>
      <c r="O290" s="9">
        <v>7.0430000000000006E-2</v>
      </c>
      <c r="P290" s="9">
        <v>7.5641E-2</v>
      </c>
      <c r="Q290" s="8">
        <v>53294</v>
      </c>
      <c r="R290" s="9">
        <v>2.7146E-2</v>
      </c>
      <c r="S290" s="8">
        <v>187701</v>
      </c>
      <c r="T290" s="9">
        <v>1.433E-3</v>
      </c>
      <c r="U290" s="10">
        <v>87038</v>
      </c>
      <c r="V290" s="9">
        <v>4.4410999999999999E-2</v>
      </c>
    </row>
    <row r="291" spans="1:22" ht="15" customHeight="1" x14ac:dyDescent="0.25">
      <c r="A291" s="11" t="s">
        <v>511</v>
      </c>
      <c r="B291" s="34">
        <v>664751845</v>
      </c>
      <c r="C291" s="13">
        <v>8.2159999999999997E-2</v>
      </c>
      <c r="D291" s="13">
        <v>6.0929999999999998E-2</v>
      </c>
      <c r="E291" s="14">
        <v>1213.7469000000001</v>
      </c>
      <c r="F291" s="13">
        <v>1.068E-2</v>
      </c>
      <c r="G291" s="12">
        <v>6513</v>
      </c>
      <c r="H291" s="12">
        <v>327</v>
      </c>
      <c r="I291" s="12">
        <v>102</v>
      </c>
      <c r="J291" s="13">
        <v>1.566E-2</v>
      </c>
      <c r="K291" s="12">
        <v>226</v>
      </c>
      <c r="L291" s="14">
        <v>100491.5865</v>
      </c>
      <c r="M291" s="34">
        <v>21460000</v>
      </c>
      <c r="N291" s="13">
        <v>-0.69869999999999999</v>
      </c>
      <c r="O291" s="13">
        <v>7.2700000000000001E-2</v>
      </c>
      <c r="P291" s="13">
        <v>5.2798999999999999E-2</v>
      </c>
      <c r="Q291" s="12">
        <v>96856</v>
      </c>
      <c r="R291" s="13">
        <v>6.1549999999999999E-3</v>
      </c>
      <c r="S291" s="12">
        <v>201692</v>
      </c>
      <c r="T291" s="13">
        <v>1.4220000000000001E-3</v>
      </c>
      <c r="U291" s="14">
        <v>58655</v>
      </c>
      <c r="V291" s="13">
        <v>1.1963E-2</v>
      </c>
    </row>
    <row r="292" spans="1:22" ht="15" customHeight="1" x14ac:dyDescent="0.25">
      <c r="A292" s="7" t="s">
        <v>512</v>
      </c>
      <c r="B292" s="33">
        <v>662461671</v>
      </c>
      <c r="C292" s="9">
        <v>5.2830000000000002E-2</v>
      </c>
      <c r="D292" s="9">
        <v>5.2830000000000002E-2</v>
      </c>
      <c r="E292" s="10">
        <v>1160.3043</v>
      </c>
      <c r="F292" s="9">
        <v>1.494E-2</v>
      </c>
      <c r="G292" s="8">
        <v>6273</v>
      </c>
      <c r="H292" s="8">
        <v>0</v>
      </c>
      <c r="I292" s="8">
        <v>226</v>
      </c>
      <c r="J292" s="9">
        <v>3.603E-2</v>
      </c>
      <c r="K292" s="8">
        <v>-36</v>
      </c>
      <c r="L292" s="10">
        <v>101932.8621</v>
      </c>
      <c r="M292" s="33">
        <v>44555303</v>
      </c>
      <c r="N292" s="9">
        <v>4.3073600000000001</v>
      </c>
      <c r="O292" s="9">
        <v>7.1300000000000002E-2</v>
      </c>
      <c r="P292" s="9">
        <v>3.7337000000000002E-2</v>
      </c>
      <c r="Q292" s="8">
        <v>129646</v>
      </c>
      <c r="R292" s="9">
        <v>4.1110000000000001E-3</v>
      </c>
      <c r="S292" s="8">
        <v>314586</v>
      </c>
      <c r="T292" s="9">
        <v>-8.1800000000000004E-4</v>
      </c>
      <c r="U292" s="10">
        <v>66981</v>
      </c>
      <c r="V292" s="9">
        <v>3.1343999999999997E-2</v>
      </c>
    </row>
    <row r="293" spans="1:22" ht="15" customHeight="1" x14ac:dyDescent="0.25">
      <c r="A293" s="11" t="s">
        <v>513</v>
      </c>
      <c r="B293" s="34">
        <v>659717923</v>
      </c>
      <c r="C293" s="13">
        <v>5.0619999999999998E-2</v>
      </c>
      <c r="D293" s="13">
        <v>4.0980000000000003E-2</v>
      </c>
      <c r="E293" s="14">
        <v>1020.6903</v>
      </c>
      <c r="F293" s="13">
        <v>4.6129999999999997E-2</v>
      </c>
      <c r="G293" s="12">
        <v>9053</v>
      </c>
      <c r="H293" s="12">
        <v>8</v>
      </c>
      <c r="I293" s="12">
        <v>81</v>
      </c>
      <c r="J293" s="13">
        <v>8.9499999999999996E-3</v>
      </c>
      <c r="K293" s="12">
        <v>172</v>
      </c>
      <c r="L293" s="14">
        <v>72305.7785</v>
      </c>
      <c r="M293" s="34">
        <v>71365615</v>
      </c>
      <c r="N293" s="13">
        <v>17.440729999999999</v>
      </c>
      <c r="O293" s="13">
        <v>9.2590000000000006E-2</v>
      </c>
      <c r="P293" s="13">
        <v>4.7273999999999997E-2</v>
      </c>
      <c r="Q293" s="12">
        <v>145021</v>
      </c>
      <c r="R293" s="13">
        <v>-1.5299999999999999E-3</v>
      </c>
      <c r="S293" s="12">
        <v>364930</v>
      </c>
      <c r="T293" s="13">
        <v>-3.2759999999999998E-3</v>
      </c>
      <c r="U293" s="14">
        <v>64852</v>
      </c>
      <c r="V293" s="13">
        <v>1.8147E-2</v>
      </c>
    </row>
    <row r="294" spans="1:22" ht="15" customHeight="1" x14ac:dyDescent="0.25">
      <c r="A294" s="7" t="s">
        <v>514</v>
      </c>
      <c r="B294" s="33">
        <v>656899204</v>
      </c>
      <c r="C294" s="9">
        <v>3.2349999999999997E-2</v>
      </c>
      <c r="D294" s="9">
        <v>3.2349999999999997E-2</v>
      </c>
      <c r="E294" s="10">
        <v>1229.8157000000001</v>
      </c>
      <c r="F294" s="9">
        <v>1.9380000000000001E-2</v>
      </c>
      <c r="G294" s="8">
        <v>4310</v>
      </c>
      <c r="H294" s="8">
        <v>0</v>
      </c>
      <c r="I294" s="8">
        <v>0</v>
      </c>
      <c r="J294" s="9">
        <v>0</v>
      </c>
      <c r="K294" s="8">
        <v>23</v>
      </c>
      <c r="L294" s="10">
        <v>152412.8083</v>
      </c>
      <c r="M294" s="33">
        <v>7510000</v>
      </c>
      <c r="N294" s="9">
        <v>-0.16500999999999999</v>
      </c>
      <c r="O294" s="9">
        <v>7.0819999999999994E-2</v>
      </c>
      <c r="P294" s="9">
        <v>0.18781600000000001</v>
      </c>
      <c r="Q294" s="8">
        <v>60685</v>
      </c>
      <c r="R294" s="9">
        <v>4.7460000000000002E-3</v>
      </c>
      <c r="S294" s="8">
        <v>181217</v>
      </c>
      <c r="T294" s="9">
        <v>-1.8699999999999999E-3</v>
      </c>
      <c r="U294" s="10">
        <v>65510</v>
      </c>
      <c r="V294" s="9">
        <v>3.9787999999999997E-2</v>
      </c>
    </row>
    <row r="295" spans="1:22" ht="15" customHeight="1" x14ac:dyDescent="0.25">
      <c r="A295" s="11" t="s">
        <v>515</v>
      </c>
      <c r="B295" s="34">
        <v>642622592</v>
      </c>
      <c r="C295" s="13">
        <v>9.3939999999999996E-2</v>
      </c>
      <c r="D295" s="13">
        <v>9.307E-2</v>
      </c>
      <c r="E295" s="14">
        <v>1196.8178</v>
      </c>
      <c r="F295" s="13">
        <v>-1.4999999999999999E-4</v>
      </c>
      <c r="G295" s="12">
        <v>6585</v>
      </c>
      <c r="H295" s="12">
        <v>15</v>
      </c>
      <c r="I295" s="12">
        <v>280</v>
      </c>
      <c r="J295" s="13">
        <v>4.2520000000000002E-2</v>
      </c>
      <c r="K295" s="12">
        <v>-27</v>
      </c>
      <c r="L295" s="14">
        <v>93608.535000000003</v>
      </c>
      <c r="M295" s="34">
        <v>51032520</v>
      </c>
      <c r="N295" s="13">
        <v>-0.12537999999999999</v>
      </c>
      <c r="O295" s="13">
        <v>6.8909999999999999E-2</v>
      </c>
      <c r="P295" s="13">
        <v>3.8225000000000002E-2</v>
      </c>
      <c r="Q295" s="12">
        <v>56705</v>
      </c>
      <c r="R295" s="13">
        <v>-8.3699999999999996E-4</v>
      </c>
      <c r="S295" s="12">
        <v>153410</v>
      </c>
      <c r="T295" s="13">
        <v>9.2199999999999997E-4</v>
      </c>
      <c r="U295" s="14">
        <v>61599</v>
      </c>
      <c r="V295" s="13">
        <v>1.2167000000000001E-2</v>
      </c>
    </row>
    <row r="296" spans="1:22" ht="15" customHeight="1" x14ac:dyDescent="0.25">
      <c r="A296" s="7" t="s">
        <v>516</v>
      </c>
      <c r="B296" s="33">
        <v>632976026</v>
      </c>
      <c r="C296" s="9">
        <v>4.9709999999999997E-2</v>
      </c>
      <c r="D296" s="9">
        <v>3.6990000000000002E-2</v>
      </c>
      <c r="E296" s="10">
        <v>1480.1362999999999</v>
      </c>
      <c r="F296" s="9">
        <v>1.453E-2</v>
      </c>
      <c r="G296" s="8">
        <v>4340</v>
      </c>
      <c r="H296" s="8">
        <v>267</v>
      </c>
      <c r="I296" s="8">
        <v>400</v>
      </c>
      <c r="J296" s="9">
        <v>9.2170000000000002E-2</v>
      </c>
      <c r="K296" s="8">
        <v>188</v>
      </c>
      <c r="L296" s="10">
        <v>133539.24609999999</v>
      </c>
      <c r="M296" s="33">
        <v>3645000</v>
      </c>
      <c r="N296" s="9">
        <v>-0.86367000000000005</v>
      </c>
      <c r="O296" s="9">
        <v>7.3150000000000007E-2</v>
      </c>
      <c r="P296" s="9">
        <v>3.2279000000000002E-2</v>
      </c>
      <c r="Q296" s="8">
        <v>56601</v>
      </c>
      <c r="R296" s="9">
        <v>-1.1900000000000001E-3</v>
      </c>
      <c r="S296" s="8">
        <v>130164</v>
      </c>
      <c r="T296" s="9">
        <v>4.0769999999999999E-3</v>
      </c>
      <c r="U296" s="10">
        <v>76764</v>
      </c>
      <c r="V296" s="9">
        <v>1.1918E-2</v>
      </c>
    </row>
    <row r="297" spans="1:22" ht="15" customHeight="1" x14ac:dyDescent="0.25">
      <c r="A297" s="11" t="s">
        <v>517</v>
      </c>
      <c r="B297" s="34">
        <v>631615762</v>
      </c>
      <c r="C297" s="13">
        <v>4.6260000000000003E-2</v>
      </c>
      <c r="D297" s="13">
        <v>4.6260000000000003E-2</v>
      </c>
      <c r="E297" s="14">
        <v>2372.8523</v>
      </c>
      <c r="F297" s="13">
        <v>5.3E-3</v>
      </c>
      <c r="G297" s="12">
        <v>2011</v>
      </c>
      <c r="H297" s="12">
        <v>0</v>
      </c>
      <c r="I297" s="12">
        <v>0</v>
      </c>
      <c r="J297" s="13">
        <v>0</v>
      </c>
      <c r="K297" s="12">
        <v>37</v>
      </c>
      <c r="L297" s="14">
        <v>314080.4388</v>
      </c>
      <c r="M297" s="34">
        <v>1600000</v>
      </c>
      <c r="N297" s="11"/>
      <c r="O297" s="13">
        <v>5.6390000000000003E-2</v>
      </c>
      <c r="P297" s="13">
        <v>2.5697999999999999E-2</v>
      </c>
      <c r="Q297" s="12">
        <v>75311</v>
      </c>
      <c r="R297" s="13">
        <v>1.6761000000000002E-2</v>
      </c>
      <c r="S297" s="12">
        <v>159278</v>
      </c>
      <c r="T297" s="13">
        <v>-9.6919999999999992E-3</v>
      </c>
      <c r="U297" s="14">
        <v>108501</v>
      </c>
      <c r="V297" s="13">
        <v>2.6474000000000001E-2</v>
      </c>
    </row>
    <row r="298" spans="1:22" ht="15" customHeight="1" x14ac:dyDescent="0.25">
      <c r="A298" s="7" t="s">
        <v>518</v>
      </c>
      <c r="B298" s="33">
        <v>622245494</v>
      </c>
      <c r="C298" s="9">
        <v>7.5359999999999996E-2</v>
      </c>
      <c r="D298" s="9">
        <v>6.6979999999999998E-2</v>
      </c>
      <c r="E298" s="10">
        <v>1000.3414</v>
      </c>
      <c r="F298" s="9">
        <v>1.634E-2</v>
      </c>
      <c r="G298" s="8">
        <v>7997</v>
      </c>
      <c r="H298" s="8">
        <v>56</v>
      </c>
      <c r="I298" s="8">
        <v>0</v>
      </c>
      <c r="J298" s="9">
        <v>0</v>
      </c>
      <c r="K298" s="8">
        <v>16</v>
      </c>
      <c r="L298" s="10">
        <v>77887.782399999996</v>
      </c>
      <c r="M298" s="33">
        <v>7707000</v>
      </c>
      <c r="N298" s="9">
        <v>0.22919</v>
      </c>
      <c r="O298" s="9">
        <v>8.1360000000000002E-2</v>
      </c>
      <c r="P298" s="9">
        <v>3.9891999999999997E-2</v>
      </c>
      <c r="Q298" s="8">
        <v>65303</v>
      </c>
      <c r="R298" s="9">
        <v>1.3089E-2</v>
      </c>
      <c r="S298" s="8">
        <v>139970</v>
      </c>
      <c r="T298" s="9">
        <v>4.0020000000000003E-3</v>
      </c>
      <c r="U298" s="10">
        <v>56923</v>
      </c>
      <c r="V298" s="9">
        <v>1.0598E-2</v>
      </c>
    </row>
    <row r="299" spans="1:22" ht="15" customHeight="1" x14ac:dyDescent="0.25">
      <c r="A299" s="11" t="s">
        <v>519</v>
      </c>
      <c r="B299" s="34">
        <v>621470669</v>
      </c>
      <c r="C299" s="13">
        <v>9.8119999999999999E-2</v>
      </c>
      <c r="D299" s="13">
        <v>9.6799999999999997E-2</v>
      </c>
      <c r="E299" s="14">
        <v>950.60509999999999</v>
      </c>
      <c r="F299" s="13">
        <v>1.959E-2</v>
      </c>
      <c r="G299" s="12">
        <v>7438</v>
      </c>
      <c r="H299" s="12">
        <v>33</v>
      </c>
      <c r="I299" s="12">
        <v>81</v>
      </c>
      <c r="J299" s="13">
        <v>1.089E-2</v>
      </c>
      <c r="K299" s="12">
        <v>-69</v>
      </c>
      <c r="L299" s="14">
        <v>82653.367299999998</v>
      </c>
      <c r="M299" s="34">
        <v>8245312</v>
      </c>
      <c r="N299" s="13">
        <v>1.0459799999999999</v>
      </c>
      <c r="O299" s="13">
        <v>8.2589999999999997E-2</v>
      </c>
      <c r="P299" s="13">
        <v>4.4594000000000002E-2</v>
      </c>
      <c r="Q299" s="12">
        <v>60211</v>
      </c>
      <c r="R299" s="13">
        <v>-3.1100000000000002E-4</v>
      </c>
      <c r="S299" s="12">
        <v>146755</v>
      </c>
      <c r="T299" s="13">
        <v>-5.9199999999999997E-4</v>
      </c>
      <c r="U299" s="14">
        <v>60408</v>
      </c>
      <c r="V299" s="13">
        <v>1.3261999999999999E-2</v>
      </c>
    </row>
    <row r="300" spans="1:22" ht="15" customHeight="1" x14ac:dyDescent="0.25">
      <c r="A300" s="7" t="s">
        <v>520</v>
      </c>
      <c r="B300" s="33">
        <v>613910202</v>
      </c>
      <c r="C300" s="9">
        <v>4.6010000000000002E-2</v>
      </c>
      <c r="D300" s="9">
        <v>3.7519999999999998E-2</v>
      </c>
      <c r="E300" s="10">
        <v>1319.0572999999999</v>
      </c>
      <c r="F300" s="9">
        <v>3.1910000000000001E-2</v>
      </c>
      <c r="G300" s="8">
        <v>7763</v>
      </c>
      <c r="H300" s="8">
        <v>87</v>
      </c>
      <c r="I300" s="8">
        <v>24</v>
      </c>
      <c r="J300" s="9">
        <v>3.0899999999999999E-3</v>
      </c>
      <c r="K300" s="8">
        <v>111</v>
      </c>
      <c r="L300" s="10">
        <v>78837.832599999994</v>
      </c>
      <c r="M300" s="33">
        <v>112348000</v>
      </c>
      <c r="N300" s="9">
        <v>9.03383</v>
      </c>
      <c r="O300" s="9">
        <v>0.10703</v>
      </c>
      <c r="P300" s="9">
        <v>2.3973999999999999E-2</v>
      </c>
      <c r="Q300" s="8">
        <v>74112</v>
      </c>
      <c r="R300" s="9">
        <v>7.731E-3</v>
      </c>
      <c r="S300" s="8">
        <v>140723</v>
      </c>
      <c r="T300" s="9">
        <v>7.3959999999999998E-3</v>
      </c>
      <c r="U300" s="10">
        <v>90771</v>
      </c>
      <c r="V300" s="9">
        <v>8.7449999999999993E-3</v>
      </c>
    </row>
    <row r="301" spans="1:22" ht="15" customHeight="1" x14ac:dyDescent="0.25">
      <c r="A301" s="11" t="s">
        <v>521</v>
      </c>
      <c r="B301" s="34">
        <v>603973126</v>
      </c>
      <c r="C301" s="13">
        <v>0.15870000000000001</v>
      </c>
      <c r="D301" s="13">
        <v>4.1790000000000001E-2</v>
      </c>
      <c r="E301" s="14">
        <v>1941.0951</v>
      </c>
      <c r="F301" s="13">
        <v>-1.6379999999999999E-2</v>
      </c>
      <c r="G301" s="12">
        <v>2913</v>
      </c>
      <c r="H301" s="12">
        <v>557</v>
      </c>
      <c r="I301" s="12">
        <v>189</v>
      </c>
      <c r="J301" s="13">
        <v>6.4879999999999993E-2</v>
      </c>
      <c r="K301" s="12">
        <v>348</v>
      </c>
      <c r="L301" s="14">
        <v>194704.42480000001</v>
      </c>
      <c r="M301" s="34">
        <v>18942500</v>
      </c>
      <c r="N301" s="11"/>
      <c r="O301" s="13">
        <v>6.9010000000000002E-2</v>
      </c>
      <c r="P301" s="13">
        <v>5.6007000000000001E-2</v>
      </c>
      <c r="Q301" s="12">
        <v>59568</v>
      </c>
      <c r="R301" s="13">
        <v>-8.2629999999999995E-3</v>
      </c>
      <c r="S301" s="12">
        <v>174030</v>
      </c>
      <c r="T301" s="13">
        <v>7.4660000000000004E-3</v>
      </c>
      <c r="U301" s="14">
        <v>81793</v>
      </c>
      <c r="V301" s="13">
        <v>9.9659999999999992E-3</v>
      </c>
    </row>
    <row r="302" spans="1:22" ht="15" customHeight="1" x14ac:dyDescent="0.25">
      <c r="A302" s="7" t="s">
        <v>522</v>
      </c>
      <c r="B302" s="33">
        <v>602299786</v>
      </c>
      <c r="C302" s="9">
        <v>2.6200000000000001E-2</v>
      </c>
      <c r="D302" s="9">
        <v>1.949E-2</v>
      </c>
      <c r="E302" s="10">
        <v>1330.3293000000001</v>
      </c>
      <c r="F302" s="9">
        <v>3.2779999999999997E-2</v>
      </c>
      <c r="G302" s="8">
        <v>3733</v>
      </c>
      <c r="H302" s="8">
        <v>32</v>
      </c>
      <c r="I302" s="8">
        <v>365</v>
      </c>
      <c r="J302" s="9">
        <v>9.7780000000000006E-2</v>
      </c>
      <c r="K302" s="8">
        <v>52</v>
      </c>
      <c r="L302" s="10">
        <v>146974.0816</v>
      </c>
      <c r="M302" s="33">
        <v>28425000</v>
      </c>
      <c r="N302" s="9">
        <v>7.8413700000000004</v>
      </c>
      <c r="O302" s="9">
        <v>7.8420000000000004E-2</v>
      </c>
      <c r="P302" s="9">
        <v>3.7554999999999998E-2</v>
      </c>
      <c r="Q302" s="8">
        <v>52273</v>
      </c>
      <c r="R302" s="9">
        <v>-2.2317E-2</v>
      </c>
      <c r="S302" s="8">
        <v>123860</v>
      </c>
      <c r="T302" s="9">
        <v>-4.7809999999999997E-3</v>
      </c>
      <c r="U302" s="10">
        <v>73337</v>
      </c>
      <c r="V302" s="9">
        <v>2.2554999999999999E-2</v>
      </c>
    </row>
    <row r="303" spans="1:22" ht="15" customHeight="1" x14ac:dyDescent="0.25">
      <c r="A303" s="11" t="s">
        <v>523</v>
      </c>
      <c r="B303" s="34">
        <v>587971013</v>
      </c>
      <c r="C303" s="13">
        <v>4.5830000000000003E-2</v>
      </c>
      <c r="D303" s="13">
        <v>4.5830000000000003E-2</v>
      </c>
      <c r="E303" s="14">
        <v>1019.4628</v>
      </c>
      <c r="F303" s="13">
        <v>6.0690000000000001E-2</v>
      </c>
      <c r="G303" s="12">
        <v>7536</v>
      </c>
      <c r="H303" s="12">
        <v>14</v>
      </c>
      <c r="I303" s="12">
        <v>0</v>
      </c>
      <c r="J303" s="13">
        <v>0</v>
      </c>
      <c r="K303" s="12">
        <v>33</v>
      </c>
      <c r="L303" s="14">
        <v>78021.631200000003</v>
      </c>
      <c r="M303" s="34">
        <v>13999999</v>
      </c>
      <c r="N303" s="13">
        <v>3.8275899999999998</v>
      </c>
      <c r="O303" s="13">
        <v>7.6560000000000003E-2</v>
      </c>
      <c r="P303" s="13">
        <v>4.6032999999999998E-2</v>
      </c>
      <c r="Q303" s="12">
        <v>92637</v>
      </c>
      <c r="R303" s="13">
        <v>5.5640000000000004E-3</v>
      </c>
      <c r="S303" s="12">
        <v>221846</v>
      </c>
      <c r="T303" s="13">
        <v>-2.9069999999999999E-3</v>
      </c>
      <c r="U303" s="14">
        <v>59176</v>
      </c>
      <c r="V303" s="13">
        <v>2.2047000000000001E-2</v>
      </c>
    </row>
    <row r="304" spans="1:22" ht="15" customHeight="1" x14ac:dyDescent="0.25">
      <c r="A304" s="7" t="s">
        <v>524</v>
      </c>
      <c r="B304" s="33">
        <v>576023184</v>
      </c>
      <c r="C304" s="9">
        <v>3.6339999999999997E-2</v>
      </c>
      <c r="D304" s="9">
        <v>3.6339999999999997E-2</v>
      </c>
      <c r="E304" s="10">
        <v>1299.0561</v>
      </c>
      <c r="F304" s="9">
        <v>2.7689999999999999E-2</v>
      </c>
      <c r="G304" s="8">
        <v>5749</v>
      </c>
      <c r="H304" s="8">
        <v>0</v>
      </c>
      <c r="I304" s="8">
        <v>0</v>
      </c>
      <c r="J304" s="9">
        <v>0</v>
      </c>
      <c r="K304" s="8">
        <v>44</v>
      </c>
      <c r="L304" s="10">
        <v>100300.04949999999</v>
      </c>
      <c r="M304" s="33">
        <v>8128500</v>
      </c>
      <c r="N304" s="9">
        <v>-0.52129000000000003</v>
      </c>
      <c r="O304" s="9">
        <v>8.0589999999999995E-2</v>
      </c>
      <c r="P304" s="9">
        <v>5.3097999999999999E-2</v>
      </c>
      <c r="Q304" s="8">
        <v>74367</v>
      </c>
      <c r="R304" s="9">
        <v>2.8617E-2</v>
      </c>
      <c r="S304" s="8">
        <v>181084</v>
      </c>
      <c r="T304" s="9">
        <v>-3.2130000000000001E-3</v>
      </c>
      <c r="U304" s="10">
        <v>77151</v>
      </c>
      <c r="V304" s="9">
        <v>4.8353E-2</v>
      </c>
    </row>
    <row r="305" spans="1:22" ht="15" customHeight="1" x14ac:dyDescent="0.25">
      <c r="A305" s="11" t="s">
        <v>525</v>
      </c>
      <c r="B305" s="34">
        <v>575808293</v>
      </c>
      <c r="C305" s="13">
        <v>0.1245</v>
      </c>
      <c r="D305" s="13">
        <v>8.1960000000000005E-2</v>
      </c>
      <c r="E305" s="14">
        <v>1788.5761</v>
      </c>
      <c r="F305" s="13">
        <v>1.189E-2</v>
      </c>
      <c r="G305" s="12">
        <v>4589</v>
      </c>
      <c r="H305" s="12">
        <v>422</v>
      </c>
      <c r="I305" s="12">
        <v>162</v>
      </c>
      <c r="J305" s="13">
        <v>3.5299999999999998E-2</v>
      </c>
      <c r="K305" s="12">
        <v>178</v>
      </c>
      <c r="L305" s="14">
        <v>121197.2834</v>
      </c>
      <c r="M305" s="34">
        <v>0</v>
      </c>
      <c r="N305" s="13">
        <v>-1</v>
      </c>
      <c r="O305" s="13">
        <v>7.732E-2</v>
      </c>
      <c r="P305" s="13">
        <v>4.1820999999999997E-2</v>
      </c>
      <c r="Q305" s="12">
        <v>75196</v>
      </c>
      <c r="R305" s="13">
        <v>3.6063999999999999E-2</v>
      </c>
      <c r="S305" s="12">
        <v>157111</v>
      </c>
      <c r="T305" s="13">
        <v>9.3000000000000005E-4</v>
      </c>
      <c r="U305" s="14">
        <v>89052</v>
      </c>
      <c r="V305" s="13">
        <v>4.2481999999999999E-2</v>
      </c>
    </row>
    <row r="306" spans="1:22" ht="15" customHeight="1" x14ac:dyDescent="0.25">
      <c r="A306" s="7" t="s">
        <v>526</v>
      </c>
      <c r="B306" s="33">
        <v>556006096</v>
      </c>
      <c r="C306" s="9">
        <v>0.10266</v>
      </c>
      <c r="D306" s="9">
        <v>9.3840000000000007E-2</v>
      </c>
      <c r="E306" s="10">
        <v>1132.0905</v>
      </c>
      <c r="F306" s="9">
        <v>-8.8800000000000007E-3</v>
      </c>
      <c r="G306" s="8">
        <v>5234</v>
      </c>
      <c r="H306" s="8">
        <v>0</v>
      </c>
      <c r="I306" s="8">
        <v>192</v>
      </c>
      <c r="J306" s="9">
        <v>3.6679999999999997E-2</v>
      </c>
      <c r="K306" s="8">
        <v>24</v>
      </c>
      <c r="L306" s="10">
        <v>102470.7144</v>
      </c>
      <c r="M306" s="33">
        <v>41613000</v>
      </c>
      <c r="N306" s="9">
        <v>2.6245099999999999</v>
      </c>
      <c r="O306" s="9">
        <v>7.3480000000000004E-2</v>
      </c>
      <c r="P306" s="9">
        <v>5.5375000000000001E-2</v>
      </c>
      <c r="Q306" s="8">
        <v>63090</v>
      </c>
      <c r="R306" s="9">
        <v>-1.9900000000000001E-4</v>
      </c>
      <c r="S306" s="8">
        <v>169080</v>
      </c>
      <c r="T306" s="9">
        <v>-1.787E-3</v>
      </c>
      <c r="U306" s="10">
        <v>65406</v>
      </c>
      <c r="V306" s="9">
        <v>2.9668E-2</v>
      </c>
    </row>
    <row r="307" spans="1:22" ht="15" customHeight="1" x14ac:dyDescent="0.25">
      <c r="A307" s="11" t="s">
        <v>527</v>
      </c>
      <c r="B307" s="34">
        <v>550844557</v>
      </c>
      <c r="C307" s="13">
        <v>9.2710000000000001E-2</v>
      </c>
      <c r="D307" s="13">
        <v>9.2710000000000001E-2</v>
      </c>
      <c r="E307" s="14">
        <v>1112.3811000000001</v>
      </c>
      <c r="F307" s="13">
        <v>3.9070000000000001E-2</v>
      </c>
      <c r="G307" s="12">
        <v>7120</v>
      </c>
      <c r="H307" s="12">
        <v>0</v>
      </c>
      <c r="I307" s="12">
        <v>43</v>
      </c>
      <c r="J307" s="13">
        <v>6.0400000000000002E-3</v>
      </c>
      <c r="K307" s="12">
        <v>-138</v>
      </c>
      <c r="L307" s="14">
        <v>76901.376000000004</v>
      </c>
      <c r="M307" s="34">
        <v>1305000</v>
      </c>
      <c r="N307" s="11"/>
      <c r="O307" s="13">
        <v>8.8330000000000006E-2</v>
      </c>
      <c r="P307" s="13">
        <v>4.5983999999999997E-2</v>
      </c>
      <c r="Q307" s="12">
        <v>106352</v>
      </c>
      <c r="R307" s="13">
        <v>6.3889999999999997E-3</v>
      </c>
      <c r="S307" s="12">
        <v>197959</v>
      </c>
      <c r="T307" s="13">
        <v>-1.1793E-2</v>
      </c>
      <c r="U307" s="14">
        <v>65106</v>
      </c>
      <c r="V307" s="13">
        <v>1.7807E-2</v>
      </c>
    </row>
    <row r="308" spans="1:22" ht="15" customHeight="1" x14ac:dyDescent="0.25">
      <c r="A308" s="7" t="s">
        <v>528</v>
      </c>
      <c r="B308" s="33">
        <v>546553912</v>
      </c>
      <c r="C308" s="9">
        <v>4.224E-2</v>
      </c>
      <c r="D308" s="9">
        <v>3.5400000000000001E-2</v>
      </c>
      <c r="E308" s="10">
        <v>1237.4392</v>
      </c>
      <c r="F308" s="9">
        <v>3.1710000000000002E-2</v>
      </c>
      <c r="G308" s="8">
        <v>5942</v>
      </c>
      <c r="H308" s="8">
        <v>20</v>
      </c>
      <c r="I308" s="8">
        <v>0</v>
      </c>
      <c r="J308" s="9">
        <v>0</v>
      </c>
      <c r="K308" s="8">
        <v>106</v>
      </c>
      <c r="L308" s="10">
        <v>91981.472800000003</v>
      </c>
      <c r="M308" s="33">
        <v>27117933</v>
      </c>
      <c r="N308" s="9">
        <v>0.71416000000000002</v>
      </c>
      <c r="O308" s="9">
        <v>8.0269999999999994E-2</v>
      </c>
      <c r="P308" s="9">
        <v>3.5768000000000001E-2</v>
      </c>
      <c r="Q308" s="8">
        <v>72354</v>
      </c>
      <c r="R308" s="9">
        <v>-5.1999999999999995E-4</v>
      </c>
      <c r="S308" s="8">
        <v>166604</v>
      </c>
      <c r="T308" s="9">
        <v>9.5100000000000002E-4</v>
      </c>
      <c r="U308" s="10">
        <v>73590</v>
      </c>
      <c r="V308" s="9">
        <v>2.7157000000000001E-2</v>
      </c>
    </row>
    <row r="309" spans="1:22" ht="15" customHeight="1" x14ac:dyDescent="0.25">
      <c r="A309" s="11" t="s">
        <v>529</v>
      </c>
      <c r="B309" s="34">
        <v>539144371</v>
      </c>
      <c r="C309" s="13">
        <v>4.4699999999999997E-2</v>
      </c>
      <c r="D309" s="13">
        <v>4.4699999999999997E-2</v>
      </c>
      <c r="E309" s="14">
        <v>1867.0903000000001</v>
      </c>
      <c r="F309" s="13">
        <v>2.9940000000000001E-2</v>
      </c>
      <c r="G309" s="12">
        <v>3702</v>
      </c>
      <c r="H309" s="12">
        <v>0</v>
      </c>
      <c r="I309" s="12">
        <v>160</v>
      </c>
      <c r="J309" s="13">
        <v>4.3220000000000001E-2</v>
      </c>
      <c r="K309" s="12">
        <v>5</v>
      </c>
      <c r="L309" s="14">
        <v>139602.37479999999</v>
      </c>
      <c r="M309" s="34">
        <v>5000000</v>
      </c>
      <c r="N309" s="13">
        <v>-0.92674000000000001</v>
      </c>
      <c r="O309" s="13">
        <v>7.4759999999999993E-2</v>
      </c>
      <c r="P309" s="13">
        <v>3.6163000000000001E-2</v>
      </c>
      <c r="Q309" s="12">
        <v>71723</v>
      </c>
      <c r="R309" s="13">
        <v>-2.6086000000000002E-2</v>
      </c>
      <c r="S309" s="12">
        <v>211277</v>
      </c>
      <c r="T309" s="13">
        <v>3.8699999999999997E-4</v>
      </c>
      <c r="U309" s="14">
        <v>125352</v>
      </c>
      <c r="V309" s="13">
        <v>6.8519999999999996E-3</v>
      </c>
    </row>
    <row r="310" spans="1:22" ht="15" customHeight="1" x14ac:dyDescent="0.25">
      <c r="A310" s="7" t="s">
        <v>530</v>
      </c>
      <c r="B310" s="33">
        <v>522463689</v>
      </c>
      <c r="C310" s="9">
        <v>3.9969999999999999E-2</v>
      </c>
      <c r="D310" s="9">
        <v>3.9969999999999999E-2</v>
      </c>
      <c r="E310" s="10">
        <v>1141.0839000000001</v>
      </c>
      <c r="F310" s="9">
        <v>5.7700000000000001E-2</v>
      </c>
      <c r="G310" s="8">
        <v>5168</v>
      </c>
      <c r="H310" s="8">
        <v>0</v>
      </c>
      <c r="I310" s="8">
        <v>0</v>
      </c>
      <c r="J310" s="9">
        <v>0</v>
      </c>
      <c r="K310" s="8">
        <v>12</v>
      </c>
      <c r="L310" s="10">
        <v>101095.9151</v>
      </c>
      <c r="M310" s="33">
        <v>53770000</v>
      </c>
      <c r="N310" s="9">
        <v>1.19469</v>
      </c>
      <c r="O310" s="9">
        <v>8.8580000000000006E-2</v>
      </c>
      <c r="P310" s="9">
        <v>2.6339999999999999E-2</v>
      </c>
      <c r="Q310" s="8">
        <v>35050</v>
      </c>
      <c r="R310" s="9">
        <v>4.7159999999999997E-3</v>
      </c>
      <c r="S310" s="8">
        <v>75515</v>
      </c>
      <c r="T310" s="9">
        <v>-2.5400000000000002E-3</v>
      </c>
      <c r="U310" s="10">
        <v>73509</v>
      </c>
      <c r="V310" s="9">
        <v>1.3082E-2</v>
      </c>
    </row>
    <row r="311" spans="1:22" ht="15" customHeight="1" x14ac:dyDescent="0.25">
      <c r="A311" s="11" t="s">
        <v>531</v>
      </c>
      <c r="B311" s="34">
        <v>515035380</v>
      </c>
      <c r="C311" s="13">
        <v>7.7490000000000003E-2</v>
      </c>
      <c r="D311" s="13">
        <v>7.7490000000000003E-2</v>
      </c>
      <c r="E311" s="14">
        <v>1070.7675999999999</v>
      </c>
      <c r="F311" s="13">
        <v>1.6250000000000001E-2</v>
      </c>
      <c r="G311" s="12">
        <v>5340</v>
      </c>
      <c r="H311" s="12">
        <v>0</v>
      </c>
      <c r="I311" s="12">
        <v>0</v>
      </c>
      <c r="J311" s="13">
        <v>0</v>
      </c>
      <c r="K311" s="12">
        <v>3</v>
      </c>
      <c r="L311" s="14">
        <v>96448.573000000004</v>
      </c>
      <c r="M311" s="34">
        <v>18000000</v>
      </c>
      <c r="N311" s="13">
        <v>-0.55279999999999996</v>
      </c>
      <c r="O311" s="13">
        <v>7.3510000000000006E-2</v>
      </c>
      <c r="P311" s="13">
        <v>4.3522999999999999E-2</v>
      </c>
      <c r="Q311" s="12">
        <v>40298</v>
      </c>
      <c r="R311" s="13">
        <v>8.9800000000000001E-3</v>
      </c>
      <c r="S311" s="12">
        <v>99693</v>
      </c>
      <c r="T311" s="13">
        <v>-1.5640000000000001E-3</v>
      </c>
      <c r="U311" s="14">
        <v>67926</v>
      </c>
      <c r="V311" s="13">
        <v>2.7161999999999999E-2</v>
      </c>
    </row>
    <row r="312" spans="1:22" ht="15" customHeight="1" x14ac:dyDescent="0.25">
      <c r="A312" s="7" t="s">
        <v>532</v>
      </c>
      <c r="B312" s="33">
        <v>497352833</v>
      </c>
      <c r="C312" s="9">
        <v>7.9079999999999998E-2</v>
      </c>
      <c r="D312" s="9">
        <v>7.9079999999999998E-2</v>
      </c>
      <c r="E312" s="10">
        <v>1054.2945</v>
      </c>
      <c r="F312" s="9">
        <v>-1.366E-2</v>
      </c>
      <c r="G312" s="8">
        <v>7994</v>
      </c>
      <c r="H312" s="8">
        <v>0</v>
      </c>
      <c r="I312" s="8">
        <v>0</v>
      </c>
      <c r="J312" s="9">
        <v>0</v>
      </c>
      <c r="K312" s="8">
        <v>-7</v>
      </c>
      <c r="L312" s="10">
        <v>62215.766000000003</v>
      </c>
      <c r="M312" s="33">
        <v>19712500</v>
      </c>
      <c r="N312" s="9">
        <v>2.6403500000000002</v>
      </c>
      <c r="O312" s="9">
        <v>8.8120000000000004E-2</v>
      </c>
      <c r="P312" s="9">
        <v>4.7647000000000002E-2</v>
      </c>
      <c r="Q312" s="8">
        <v>106956</v>
      </c>
      <c r="R312" s="9">
        <v>-5.7739999999999996E-3</v>
      </c>
      <c r="S312" s="8">
        <v>205432</v>
      </c>
      <c r="T312" s="9">
        <v>-3.107E-3</v>
      </c>
      <c r="U312" s="10">
        <v>82723</v>
      </c>
      <c r="V312" s="9">
        <v>1.2743000000000001E-2</v>
      </c>
    </row>
    <row r="313" spans="1:22" ht="15" customHeight="1" x14ac:dyDescent="0.25">
      <c r="A313" s="11" t="s">
        <v>533</v>
      </c>
      <c r="B313" s="34">
        <v>489403421</v>
      </c>
      <c r="C313" s="13">
        <v>8.3909999999999998E-2</v>
      </c>
      <c r="D313" s="13">
        <v>8.3610000000000004E-2</v>
      </c>
      <c r="E313" s="14">
        <v>948.04150000000004</v>
      </c>
      <c r="F313" s="13">
        <v>2.9940000000000001E-2</v>
      </c>
      <c r="G313" s="12">
        <v>6857</v>
      </c>
      <c r="H313" s="12">
        <v>14</v>
      </c>
      <c r="I313" s="12">
        <v>0</v>
      </c>
      <c r="J313" s="13">
        <v>0</v>
      </c>
      <c r="K313" s="12">
        <v>85</v>
      </c>
      <c r="L313" s="14">
        <v>71372.819199999998</v>
      </c>
      <c r="M313" s="34">
        <v>0</v>
      </c>
      <c r="N313" s="13">
        <v>0</v>
      </c>
      <c r="O313" s="13">
        <v>7.8820000000000001E-2</v>
      </c>
      <c r="P313" s="13">
        <v>3.8727999999999999E-2</v>
      </c>
      <c r="Q313" s="12">
        <v>59385</v>
      </c>
      <c r="R313" s="13">
        <v>1.2960000000000001E-3</v>
      </c>
      <c r="S313" s="12">
        <v>148617</v>
      </c>
      <c r="T313" s="13">
        <v>-5.7489999999999998E-3</v>
      </c>
      <c r="U313" s="14">
        <v>69919</v>
      </c>
      <c r="V313" s="13">
        <v>2.1818000000000001E-2</v>
      </c>
    </row>
    <row r="314" spans="1:22" ht="15" customHeight="1" x14ac:dyDescent="0.25">
      <c r="A314" s="7" t="s">
        <v>534</v>
      </c>
      <c r="B314" s="33">
        <v>487167743</v>
      </c>
      <c r="C314" s="9">
        <v>6.0690000000000001E-2</v>
      </c>
      <c r="D314" s="9">
        <v>4.9189999999999998E-2</v>
      </c>
      <c r="E314" s="10">
        <v>834.11710000000005</v>
      </c>
      <c r="F314" s="9">
        <v>2.8250000000000001E-2</v>
      </c>
      <c r="G314" s="8">
        <v>6177</v>
      </c>
      <c r="H314" s="8">
        <v>168</v>
      </c>
      <c r="I314" s="8">
        <v>28</v>
      </c>
      <c r="J314" s="9">
        <v>4.5300000000000002E-3</v>
      </c>
      <c r="K314" s="8">
        <v>111</v>
      </c>
      <c r="L314" s="10">
        <v>78512.126300000004</v>
      </c>
      <c r="M314" s="33">
        <v>3477000</v>
      </c>
      <c r="N314" s="9">
        <v>-0.64356999999999998</v>
      </c>
      <c r="O314" s="9">
        <v>7.775E-2</v>
      </c>
      <c r="P314" s="9">
        <v>2.9453E-2</v>
      </c>
      <c r="Q314" s="8">
        <v>59866</v>
      </c>
      <c r="R314" s="9">
        <v>6.7289999999999997E-3</v>
      </c>
      <c r="S314" s="8">
        <v>156570</v>
      </c>
      <c r="T314" s="9">
        <v>-3.5E-4</v>
      </c>
      <c r="U314" s="10">
        <v>69782</v>
      </c>
      <c r="V314" s="9">
        <v>1.3181999999999999E-2</v>
      </c>
    </row>
    <row r="315" spans="1:22" ht="15" customHeight="1" x14ac:dyDescent="0.25">
      <c r="A315" s="11" t="s">
        <v>535</v>
      </c>
      <c r="B315" s="34">
        <v>471871618</v>
      </c>
      <c r="C315" s="13">
        <v>8.3820000000000006E-2</v>
      </c>
      <c r="D315" s="13">
        <v>8.3820000000000006E-2</v>
      </c>
      <c r="E315" s="14">
        <v>1342.7942</v>
      </c>
      <c r="F315" s="13">
        <v>7.8600000000000003E-2</v>
      </c>
      <c r="G315" s="12">
        <v>2577</v>
      </c>
      <c r="H315" s="12">
        <v>0</v>
      </c>
      <c r="I315" s="12">
        <v>0</v>
      </c>
      <c r="J315" s="13">
        <v>0</v>
      </c>
      <c r="K315" s="12">
        <v>64</v>
      </c>
      <c r="L315" s="14">
        <v>183108.8933</v>
      </c>
      <c r="M315" s="34">
        <v>56400000</v>
      </c>
      <c r="N315" s="11"/>
      <c r="O315" s="13">
        <v>6.8290000000000003E-2</v>
      </c>
      <c r="P315" s="13">
        <v>3.4361999999999997E-2</v>
      </c>
      <c r="Q315" s="12">
        <v>36731</v>
      </c>
      <c r="R315" s="13">
        <v>-1.2501999999999999E-2</v>
      </c>
      <c r="S315" s="12">
        <v>84841</v>
      </c>
      <c r="T315" s="13">
        <v>-2.0929999999999998E-3</v>
      </c>
      <c r="U315" s="14">
        <v>64472</v>
      </c>
      <c r="V315" s="13">
        <v>1.5166000000000001E-2</v>
      </c>
    </row>
    <row r="316" spans="1:22" ht="15" customHeight="1" x14ac:dyDescent="0.25">
      <c r="A316" s="7" t="s">
        <v>536</v>
      </c>
      <c r="B316" s="33">
        <v>460411821</v>
      </c>
      <c r="C316" s="9">
        <v>7.6969999999999997E-2</v>
      </c>
      <c r="D316" s="9">
        <v>7.5569999999999998E-2</v>
      </c>
      <c r="E316" s="10">
        <v>1002.3903</v>
      </c>
      <c r="F316" s="9">
        <v>1.383E-2</v>
      </c>
      <c r="G316" s="8">
        <v>4624</v>
      </c>
      <c r="H316" s="8">
        <v>0</v>
      </c>
      <c r="I316" s="8">
        <v>0</v>
      </c>
      <c r="J316" s="9">
        <v>0</v>
      </c>
      <c r="K316" s="8">
        <v>124</v>
      </c>
      <c r="L316" s="10">
        <v>99570.030400000003</v>
      </c>
      <c r="M316" s="33">
        <v>31050165</v>
      </c>
      <c r="N316" s="9">
        <v>3.53287</v>
      </c>
      <c r="O316" s="9">
        <v>6.6979999999999998E-2</v>
      </c>
      <c r="P316" s="9">
        <v>2.6793999999999998E-2</v>
      </c>
      <c r="Q316" s="8">
        <v>63944</v>
      </c>
      <c r="R316" s="9">
        <v>-2.5000000000000001E-4</v>
      </c>
      <c r="S316" s="8">
        <v>156710</v>
      </c>
      <c r="T316" s="9">
        <v>3.1189999999999998E-3</v>
      </c>
      <c r="U316" s="10">
        <v>62373</v>
      </c>
      <c r="V316" s="9">
        <v>1.2215E-2</v>
      </c>
    </row>
    <row r="317" spans="1:22" ht="15" customHeight="1" x14ac:dyDescent="0.25">
      <c r="A317" s="11" t="s">
        <v>537</v>
      </c>
      <c r="B317" s="34">
        <v>455282660</v>
      </c>
      <c r="C317" s="13">
        <v>4.1509999999999998E-2</v>
      </c>
      <c r="D317" s="13">
        <v>4.1509999999999998E-2</v>
      </c>
      <c r="E317" s="14">
        <v>1154.4378999999999</v>
      </c>
      <c r="F317" s="13">
        <v>1.089E-2</v>
      </c>
      <c r="G317" s="12">
        <v>6000</v>
      </c>
      <c r="H317" s="12">
        <v>0</v>
      </c>
      <c r="I317" s="12">
        <v>0</v>
      </c>
      <c r="J317" s="13">
        <v>0</v>
      </c>
      <c r="K317" s="12">
        <v>52</v>
      </c>
      <c r="L317" s="14">
        <v>75880.443400000004</v>
      </c>
      <c r="M317" s="34">
        <v>40150000</v>
      </c>
      <c r="N317" s="13">
        <v>0.80742000000000003</v>
      </c>
      <c r="O317" s="13">
        <v>7.9000000000000001E-2</v>
      </c>
      <c r="P317" s="13">
        <v>5.2102000000000002E-2</v>
      </c>
      <c r="Q317" s="12">
        <v>58878</v>
      </c>
      <c r="R317" s="13">
        <v>5.2099999999999998E-4</v>
      </c>
      <c r="S317" s="12">
        <v>132988</v>
      </c>
      <c r="T317" s="13">
        <v>-3.4789999999999999E-3</v>
      </c>
      <c r="U317" s="14">
        <v>69481</v>
      </c>
      <c r="V317" s="13">
        <v>2.7947E-2</v>
      </c>
    </row>
    <row r="318" spans="1:22" ht="15" customHeight="1" x14ac:dyDescent="0.25">
      <c r="A318" s="7" t="s">
        <v>538</v>
      </c>
      <c r="B318" s="33">
        <v>452335317</v>
      </c>
      <c r="C318" s="9">
        <v>4.1489999999999999E-2</v>
      </c>
      <c r="D318" s="9">
        <v>3.2989999999999998E-2</v>
      </c>
      <c r="E318" s="10">
        <v>1327.0207</v>
      </c>
      <c r="F318" s="9">
        <v>6.0099999999999997E-3</v>
      </c>
      <c r="G318" s="8">
        <v>4534</v>
      </c>
      <c r="H318" s="8">
        <v>100</v>
      </c>
      <c r="I318" s="8">
        <v>144</v>
      </c>
      <c r="J318" s="9">
        <v>3.1759999999999997E-2</v>
      </c>
      <c r="K318" s="8">
        <v>165</v>
      </c>
      <c r="L318" s="10">
        <v>96694.1679</v>
      </c>
      <c r="M318" s="33">
        <v>22781164</v>
      </c>
      <c r="N318" s="9">
        <v>-0.55576000000000003</v>
      </c>
      <c r="O318" s="9">
        <v>9.6610000000000001E-2</v>
      </c>
      <c r="P318" s="9">
        <v>3.3375000000000002E-2</v>
      </c>
      <c r="Q318" s="8">
        <v>50210</v>
      </c>
      <c r="R318" s="9">
        <v>1.6980000000000001E-3</v>
      </c>
      <c r="S318" s="8">
        <v>116870</v>
      </c>
      <c r="T318" s="9">
        <v>3.6670000000000001E-3</v>
      </c>
      <c r="U318" s="10">
        <v>72332</v>
      </c>
      <c r="V318" s="9">
        <v>2.1301E-2</v>
      </c>
    </row>
    <row r="319" spans="1:22" ht="15" customHeight="1" x14ac:dyDescent="0.25">
      <c r="A319" s="11" t="s">
        <v>539</v>
      </c>
      <c r="B319" s="34">
        <v>452193515</v>
      </c>
      <c r="C319" s="13">
        <v>4.8379999999999999E-2</v>
      </c>
      <c r="D319" s="13">
        <v>4.8379999999999999E-2</v>
      </c>
      <c r="E319" s="14">
        <v>1319.4766</v>
      </c>
      <c r="F319" s="13">
        <v>1.8149999999999999E-2</v>
      </c>
      <c r="G319" s="12">
        <v>4318</v>
      </c>
      <c r="H319" s="12">
        <v>0</v>
      </c>
      <c r="I319" s="12">
        <v>0</v>
      </c>
      <c r="J319" s="13">
        <v>0</v>
      </c>
      <c r="K319" s="12">
        <v>-11</v>
      </c>
      <c r="L319" s="14">
        <v>104722.9075</v>
      </c>
      <c r="M319" s="34">
        <v>10450000</v>
      </c>
      <c r="N319" s="13">
        <v>-0.54337000000000002</v>
      </c>
      <c r="O319" s="13">
        <v>7.4410000000000004E-2</v>
      </c>
      <c r="P319" s="13">
        <v>3.1666E-2</v>
      </c>
      <c r="Q319" s="12">
        <v>51125</v>
      </c>
      <c r="R319" s="13">
        <v>-6.6610000000000003E-3</v>
      </c>
      <c r="S319" s="12">
        <v>86121</v>
      </c>
      <c r="T319" s="13">
        <v>5.0679999999999996E-3</v>
      </c>
      <c r="U319" s="14">
        <v>83064</v>
      </c>
      <c r="V319" s="13">
        <v>1.5498E-2</v>
      </c>
    </row>
    <row r="320" spans="1:22" ht="15" customHeight="1" x14ac:dyDescent="0.25">
      <c r="A320" s="7" t="s">
        <v>540</v>
      </c>
      <c r="B320" s="33">
        <v>443564902</v>
      </c>
      <c r="C320" s="9">
        <v>6.1859999999999998E-2</v>
      </c>
      <c r="D320" s="9">
        <v>6.1859999999999998E-2</v>
      </c>
      <c r="E320" s="10">
        <v>1051.8425</v>
      </c>
      <c r="F320" s="9">
        <v>4.2320000000000003E-2</v>
      </c>
      <c r="G320" s="8">
        <v>6029</v>
      </c>
      <c r="H320" s="8">
        <v>0</v>
      </c>
      <c r="I320" s="8">
        <v>0</v>
      </c>
      <c r="J320" s="9">
        <v>0</v>
      </c>
      <c r="K320" s="8">
        <v>-3</v>
      </c>
      <c r="L320" s="10">
        <v>73571.886299999998</v>
      </c>
      <c r="M320" s="33">
        <v>11500000</v>
      </c>
      <c r="N320" s="9">
        <v>-0.54159999999999997</v>
      </c>
      <c r="O320" s="9">
        <v>8.5379999999999998E-2</v>
      </c>
      <c r="P320" s="9">
        <v>5.8875999999999998E-2</v>
      </c>
      <c r="Q320" s="8">
        <v>85450</v>
      </c>
      <c r="R320" s="9">
        <v>4.5209999999999998E-3</v>
      </c>
      <c r="S320" s="8">
        <v>186895</v>
      </c>
      <c r="T320" s="9">
        <v>-4.4720000000000003E-3</v>
      </c>
      <c r="U320" s="10">
        <v>64281</v>
      </c>
      <c r="V320" s="9">
        <v>3.3224999999999998E-2</v>
      </c>
    </row>
    <row r="321" spans="1:22" ht="15" customHeight="1" x14ac:dyDescent="0.25">
      <c r="A321" s="11" t="s">
        <v>541</v>
      </c>
      <c r="B321" s="34">
        <v>440290877</v>
      </c>
      <c r="C321" s="13">
        <v>5.595E-2</v>
      </c>
      <c r="D321" s="13">
        <v>5.4489999999999997E-2</v>
      </c>
      <c r="E321" s="14">
        <v>1036.3657000000001</v>
      </c>
      <c r="F321" s="13">
        <v>1.499E-2</v>
      </c>
      <c r="G321" s="12">
        <v>5032</v>
      </c>
      <c r="H321" s="12">
        <v>12</v>
      </c>
      <c r="I321" s="12">
        <v>243</v>
      </c>
      <c r="J321" s="13">
        <v>4.829E-2</v>
      </c>
      <c r="K321" s="12">
        <v>-29</v>
      </c>
      <c r="L321" s="14">
        <v>83467.464800000002</v>
      </c>
      <c r="M321" s="34">
        <v>6062500</v>
      </c>
      <c r="N321" s="13">
        <v>-0.87614999999999998</v>
      </c>
      <c r="O321" s="13">
        <v>9.1189999999999993E-2</v>
      </c>
      <c r="P321" s="13">
        <v>3.6665999999999997E-2</v>
      </c>
      <c r="Q321" s="12">
        <v>84997</v>
      </c>
      <c r="R321" s="13">
        <v>-1.5737000000000001E-2</v>
      </c>
      <c r="S321" s="12">
        <v>168955</v>
      </c>
      <c r="T321" s="13">
        <v>-1.6069999999999999E-3</v>
      </c>
      <c r="U321" s="14">
        <v>73492</v>
      </c>
      <c r="V321" s="13">
        <v>2.3010000000000001E-3</v>
      </c>
    </row>
    <row r="322" spans="1:22" ht="15" customHeight="1" x14ac:dyDescent="0.25">
      <c r="A322" s="7" t="s">
        <v>542</v>
      </c>
      <c r="B322" s="33">
        <v>434857458</v>
      </c>
      <c r="C322" s="9">
        <v>3.1050000000000001E-2</v>
      </c>
      <c r="D322" s="9">
        <v>2.9790000000000001E-2</v>
      </c>
      <c r="E322" s="10">
        <v>1147.316</v>
      </c>
      <c r="F322" s="9">
        <v>6.3979999999999995E-2</v>
      </c>
      <c r="G322" s="8">
        <v>5349</v>
      </c>
      <c r="H322" s="8">
        <v>14</v>
      </c>
      <c r="I322" s="8">
        <v>0</v>
      </c>
      <c r="J322" s="9">
        <v>0</v>
      </c>
      <c r="K322" s="8">
        <v>47</v>
      </c>
      <c r="L322" s="10">
        <v>81296.963600000003</v>
      </c>
      <c r="M322" s="33">
        <v>3734000</v>
      </c>
      <c r="N322" s="9">
        <v>-0.31170999999999999</v>
      </c>
      <c r="O322" s="9">
        <v>9.1179999999999997E-2</v>
      </c>
      <c r="P322" s="9">
        <v>3.0053E-2</v>
      </c>
      <c r="Q322" s="8">
        <v>46396</v>
      </c>
      <c r="R322" s="9">
        <v>2.9E-4</v>
      </c>
      <c r="S322" s="8">
        <v>104543</v>
      </c>
      <c r="T322" s="9">
        <v>-1.4610000000000001E-3</v>
      </c>
      <c r="U322" s="10">
        <v>78634</v>
      </c>
      <c r="V322" s="9">
        <v>2.8857000000000001E-2</v>
      </c>
    </row>
    <row r="323" spans="1:22" ht="15" customHeight="1" x14ac:dyDescent="0.25">
      <c r="A323" s="11" t="s">
        <v>543</v>
      </c>
      <c r="B323" s="34">
        <v>417927227</v>
      </c>
      <c r="C323" s="13">
        <v>0.12247</v>
      </c>
      <c r="D323" s="13">
        <v>0.12247</v>
      </c>
      <c r="E323" s="14">
        <v>1191.1070999999999</v>
      </c>
      <c r="F323" s="13">
        <v>1.762E-2</v>
      </c>
      <c r="G323" s="12">
        <v>5061</v>
      </c>
      <c r="H323" s="12">
        <v>0</v>
      </c>
      <c r="I323" s="12">
        <v>248</v>
      </c>
      <c r="J323" s="13">
        <v>4.9000000000000002E-2</v>
      </c>
      <c r="K323" s="12">
        <v>13</v>
      </c>
      <c r="L323" s="14">
        <v>78720.517500000002</v>
      </c>
      <c r="M323" s="34">
        <v>3496020</v>
      </c>
      <c r="N323" s="13">
        <v>-0.92303000000000002</v>
      </c>
      <c r="O323" s="13">
        <v>8.2180000000000003E-2</v>
      </c>
      <c r="P323" s="13">
        <v>3.8621999999999997E-2</v>
      </c>
      <c r="Q323" s="12">
        <v>86135</v>
      </c>
      <c r="R323" s="13">
        <v>2.5900000000000001E-4</v>
      </c>
      <c r="S323" s="12">
        <v>199200</v>
      </c>
      <c r="T323" s="13">
        <v>-2.5370000000000002E-3</v>
      </c>
      <c r="U323" s="14">
        <v>63584</v>
      </c>
      <c r="V323" s="13">
        <v>1.2265E-2</v>
      </c>
    </row>
    <row r="324" spans="1:22" ht="15" customHeight="1" x14ac:dyDescent="0.25">
      <c r="A324" s="7" t="s">
        <v>544</v>
      </c>
      <c r="B324" s="33">
        <v>417389474</v>
      </c>
      <c r="C324" s="9">
        <v>2.903E-2</v>
      </c>
      <c r="D324" s="9">
        <v>2.903E-2</v>
      </c>
      <c r="E324" s="10">
        <v>1350.9661000000001</v>
      </c>
      <c r="F324" s="9">
        <v>5.6800000000000002E-3</v>
      </c>
      <c r="G324" s="8">
        <v>2845</v>
      </c>
      <c r="H324" s="8">
        <v>0</v>
      </c>
      <c r="I324" s="8">
        <v>0</v>
      </c>
      <c r="J324" s="9">
        <v>0</v>
      </c>
      <c r="K324" s="8">
        <v>90</v>
      </c>
      <c r="L324" s="10">
        <v>146709.8328</v>
      </c>
      <c r="M324" s="33">
        <v>210000</v>
      </c>
      <c r="N324" s="7"/>
      <c r="O324" s="9">
        <v>6.3850000000000004E-2</v>
      </c>
      <c r="P324" s="9">
        <v>3.3416000000000001E-2</v>
      </c>
      <c r="Q324" s="8">
        <v>52461</v>
      </c>
      <c r="R324" s="9">
        <v>9.6970000000000008E-3</v>
      </c>
      <c r="S324" s="8">
        <v>124456</v>
      </c>
      <c r="T324" s="9">
        <v>4.9870000000000001E-3</v>
      </c>
      <c r="U324" s="10">
        <v>79973</v>
      </c>
      <c r="V324" s="9">
        <v>1.4981E-2</v>
      </c>
    </row>
    <row r="325" spans="1:22" ht="15" customHeight="1" x14ac:dyDescent="0.25">
      <c r="A325" s="11" t="s">
        <v>545</v>
      </c>
      <c r="B325" s="34">
        <v>402840207</v>
      </c>
      <c r="C325" s="13">
        <v>2.5649999999999999E-2</v>
      </c>
      <c r="D325" s="13">
        <v>2.5649999999999999E-2</v>
      </c>
      <c r="E325" s="14">
        <v>1220.5772999999999</v>
      </c>
      <c r="F325" s="13">
        <v>-8.5900000000000004E-3</v>
      </c>
      <c r="G325" s="12">
        <v>3517</v>
      </c>
      <c r="H325" s="12">
        <v>0</v>
      </c>
      <c r="I325" s="12">
        <v>75</v>
      </c>
      <c r="J325" s="13">
        <v>2.1319999999999999E-2</v>
      </c>
      <c r="K325" s="12">
        <v>0</v>
      </c>
      <c r="L325" s="14">
        <v>112149.27800000001</v>
      </c>
      <c r="M325" s="34">
        <v>7739900</v>
      </c>
      <c r="N325" s="13">
        <v>-0.15271999999999999</v>
      </c>
      <c r="O325" s="13">
        <v>7.3840000000000003E-2</v>
      </c>
      <c r="P325" s="13">
        <v>5.3995000000000001E-2</v>
      </c>
      <c r="Q325" s="12">
        <v>42425</v>
      </c>
      <c r="R325" s="13">
        <v>7.7380000000000001E-3</v>
      </c>
      <c r="S325" s="12">
        <v>115414</v>
      </c>
      <c r="T325" s="13">
        <v>5.1500000000000001E-3</v>
      </c>
      <c r="U325" s="14">
        <v>82624</v>
      </c>
      <c r="V325" s="13">
        <v>2.2783999999999999E-2</v>
      </c>
    </row>
    <row r="326" spans="1:22" ht="15" customHeight="1" x14ac:dyDescent="0.25">
      <c r="A326" s="7" t="s">
        <v>546</v>
      </c>
      <c r="B326" s="33">
        <v>397838328</v>
      </c>
      <c r="C326" s="9">
        <v>7.3039999999999994E-2</v>
      </c>
      <c r="D326" s="9">
        <v>7.3039999999999994E-2</v>
      </c>
      <c r="E326" s="10">
        <v>1126.8333</v>
      </c>
      <c r="F326" s="9">
        <v>2.724E-2</v>
      </c>
      <c r="G326" s="8">
        <v>4671</v>
      </c>
      <c r="H326" s="8">
        <v>28</v>
      </c>
      <c r="I326" s="8">
        <v>0</v>
      </c>
      <c r="J326" s="9">
        <v>0</v>
      </c>
      <c r="K326" s="8">
        <v>20</v>
      </c>
      <c r="L326" s="10">
        <v>85171.982000000004</v>
      </c>
      <c r="M326" s="33">
        <v>5222500</v>
      </c>
      <c r="N326" s="9">
        <v>-0.77893999999999997</v>
      </c>
      <c r="O326" s="9">
        <v>7.424E-2</v>
      </c>
      <c r="P326" s="9">
        <v>4.9203999999999998E-2</v>
      </c>
      <c r="Q326" s="8">
        <v>43152</v>
      </c>
      <c r="R326" s="9">
        <v>3.5409999999999999E-3</v>
      </c>
      <c r="S326" s="8">
        <v>155853</v>
      </c>
      <c r="T326" s="9">
        <v>-1.116E-3</v>
      </c>
      <c r="U326" s="10">
        <v>78614</v>
      </c>
      <c r="V326" s="9">
        <v>2.5253000000000001E-2</v>
      </c>
    </row>
    <row r="327" spans="1:22" ht="15" customHeight="1" x14ac:dyDescent="0.25">
      <c r="A327" s="11" t="s">
        <v>547</v>
      </c>
      <c r="B327" s="34">
        <v>394206460</v>
      </c>
      <c r="C327" s="13">
        <v>5.3490000000000003E-2</v>
      </c>
      <c r="D327" s="13">
        <v>5.3490000000000003E-2</v>
      </c>
      <c r="E327" s="14">
        <v>1008.9598</v>
      </c>
      <c r="F327" s="13">
        <v>2.2280000000000001E-2</v>
      </c>
      <c r="G327" s="12">
        <v>3734</v>
      </c>
      <c r="H327" s="12">
        <v>0</v>
      </c>
      <c r="I327" s="12">
        <v>0</v>
      </c>
      <c r="J327" s="13">
        <v>0</v>
      </c>
      <c r="K327" s="12">
        <v>-2</v>
      </c>
      <c r="L327" s="14">
        <v>105572.16379999999</v>
      </c>
      <c r="M327" s="34">
        <v>0</v>
      </c>
      <c r="N327" s="13">
        <v>0</v>
      </c>
      <c r="O327" s="13">
        <v>8.3760000000000001E-2</v>
      </c>
      <c r="P327" s="13">
        <v>3.5693999999999997E-2</v>
      </c>
      <c r="Q327" s="12">
        <v>92365</v>
      </c>
      <c r="R327" s="13">
        <v>1.9732E-2</v>
      </c>
      <c r="S327" s="12">
        <v>209532</v>
      </c>
      <c r="T327" s="13">
        <v>3.885E-3</v>
      </c>
      <c r="U327" s="14">
        <v>66038</v>
      </c>
      <c r="V327" s="13">
        <v>2.3789000000000001E-2</v>
      </c>
    </row>
    <row r="328" spans="1:22" ht="15" customHeight="1" x14ac:dyDescent="0.25">
      <c r="A328" s="7" t="s">
        <v>548</v>
      </c>
      <c r="B328" s="33">
        <v>388112880</v>
      </c>
      <c r="C328" s="9">
        <v>4.2569999999999997E-2</v>
      </c>
      <c r="D328" s="9">
        <v>4.1180000000000001E-2</v>
      </c>
      <c r="E328" s="10">
        <v>1534.2599</v>
      </c>
      <c r="F328" s="9">
        <v>4.9579999999999999E-2</v>
      </c>
      <c r="G328" s="8">
        <v>2492</v>
      </c>
      <c r="H328" s="8">
        <v>8</v>
      </c>
      <c r="I328" s="8">
        <v>110</v>
      </c>
      <c r="J328" s="9">
        <v>4.4139999999999999E-2</v>
      </c>
      <c r="K328" s="8">
        <v>4</v>
      </c>
      <c r="L328" s="10">
        <v>149159.4466</v>
      </c>
      <c r="M328" s="33">
        <v>19434499</v>
      </c>
      <c r="N328" s="9">
        <v>3.533E-2</v>
      </c>
      <c r="O328" s="9">
        <v>8.7730000000000002E-2</v>
      </c>
      <c r="P328" s="9">
        <v>4.6462000000000003E-2</v>
      </c>
      <c r="Q328" s="8">
        <v>58400</v>
      </c>
      <c r="R328" s="9">
        <v>2.4989999999999999E-3</v>
      </c>
      <c r="S328" s="8">
        <v>127674</v>
      </c>
      <c r="T328" s="9">
        <v>-5.0029999999999996E-3</v>
      </c>
      <c r="U328" s="10">
        <v>81387</v>
      </c>
      <c r="V328" s="9">
        <v>2.8296999999999999E-2</v>
      </c>
    </row>
    <row r="329" spans="1:22" ht="15" customHeight="1" x14ac:dyDescent="0.25">
      <c r="A329" s="11" t="s">
        <v>549</v>
      </c>
      <c r="B329" s="34">
        <v>386520966</v>
      </c>
      <c r="C329" s="13">
        <v>2.9899999999999999E-2</v>
      </c>
      <c r="D329" s="13">
        <v>2.9899999999999999E-2</v>
      </c>
      <c r="E329" s="14">
        <v>1450.2981</v>
      </c>
      <c r="F329" s="13">
        <v>2.248E-2</v>
      </c>
      <c r="G329" s="12">
        <v>3258</v>
      </c>
      <c r="H329" s="12">
        <v>0</v>
      </c>
      <c r="I329" s="12">
        <v>0</v>
      </c>
      <c r="J329" s="13">
        <v>0</v>
      </c>
      <c r="K329" s="12">
        <v>-10</v>
      </c>
      <c r="L329" s="14">
        <v>118637.49709999999</v>
      </c>
      <c r="M329" s="34">
        <v>6375000</v>
      </c>
      <c r="N329" s="13">
        <v>-0.67900000000000005</v>
      </c>
      <c r="O329" s="13">
        <v>6.7000000000000004E-2</v>
      </c>
      <c r="P329" s="13">
        <v>7.5342999999999993E-2</v>
      </c>
      <c r="Q329" s="12">
        <v>60316</v>
      </c>
      <c r="R329" s="13">
        <v>3.2009999999999999E-3</v>
      </c>
      <c r="S329" s="12">
        <v>157028</v>
      </c>
      <c r="T329" s="13">
        <v>-6.1499999999999999E-4</v>
      </c>
      <c r="U329" s="14">
        <v>71073</v>
      </c>
      <c r="V329" s="13">
        <v>1.5035E-2</v>
      </c>
    </row>
    <row r="330" spans="1:22" ht="15" customHeight="1" x14ac:dyDescent="0.25">
      <c r="A330" s="7" t="s">
        <v>550</v>
      </c>
      <c r="B330" s="33">
        <v>384120666</v>
      </c>
      <c r="C330" s="9">
        <v>0.12383</v>
      </c>
      <c r="D330" s="9">
        <v>0.12383</v>
      </c>
      <c r="E330" s="10">
        <v>934.92420000000004</v>
      </c>
      <c r="F330" s="9">
        <v>2.256E-2</v>
      </c>
      <c r="G330" s="8">
        <v>5763</v>
      </c>
      <c r="H330" s="8">
        <v>0</v>
      </c>
      <c r="I330" s="8">
        <v>0</v>
      </c>
      <c r="J330" s="9">
        <v>0</v>
      </c>
      <c r="K330" s="8">
        <v>-102</v>
      </c>
      <c r="L330" s="10">
        <v>66652.900500000003</v>
      </c>
      <c r="M330" s="33">
        <v>3362865</v>
      </c>
      <c r="N330" s="9">
        <v>0.36702000000000001</v>
      </c>
      <c r="O330" s="9">
        <v>7.5209999999999999E-2</v>
      </c>
      <c r="P330" s="9">
        <v>4.2093999999999999E-2</v>
      </c>
      <c r="Q330" s="8">
        <v>59823</v>
      </c>
      <c r="R330" s="9">
        <v>-1.2415000000000001E-2</v>
      </c>
      <c r="S330" s="8">
        <v>144850</v>
      </c>
      <c r="T330" s="9">
        <v>-4.8539999999999998E-3</v>
      </c>
      <c r="U330" s="10">
        <v>59268</v>
      </c>
      <c r="V330" s="9">
        <v>1.0470999999999999E-2</v>
      </c>
    </row>
    <row r="331" spans="1:22" ht="15" customHeight="1" x14ac:dyDescent="0.25">
      <c r="A331" s="11" t="s">
        <v>551</v>
      </c>
      <c r="B331" s="34">
        <v>381679383</v>
      </c>
      <c r="C331" s="13">
        <v>8.8340000000000002E-2</v>
      </c>
      <c r="D331" s="13">
        <v>8.8340000000000002E-2</v>
      </c>
      <c r="E331" s="14">
        <v>1170.5752</v>
      </c>
      <c r="F331" s="13">
        <v>-1.512E-2</v>
      </c>
      <c r="G331" s="12">
        <v>3202</v>
      </c>
      <c r="H331" s="12">
        <v>0</v>
      </c>
      <c r="I331" s="12">
        <v>0</v>
      </c>
      <c r="J331" s="13">
        <v>0</v>
      </c>
      <c r="K331" s="12">
        <v>198</v>
      </c>
      <c r="L331" s="14">
        <v>119498.8677</v>
      </c>
      <c r="M331" s="34">
        <v>5693000</v>
      </c>
      <c r="N331" s="13">
        <v>-0.70028999999999997</v>
      </c>
      <c r="O331" s="13">
        <v>6.8949999999999997E-2</v>
      </c>
      <c r="P331" s="13">
        <v>4.0201000000000001E-2</v>
      </c>
      <c r="Q331" s="12">
        <v>66301</v>
      </c>
      <c r="R331" s="13">
        <v>-2.8219999999999999E-3</v>
      </c>
      <c r="S331" s="12">
        <v>147794</v>
      </c>
      <c r="T331" s="13">
        <v>6.3999999999999997E-5</v>
      </c>
      <c r="U331" s="14">
        <v>69093</v>
      </c>
      <c r="V331" s="13">
        <v>8.1460000000000005E-3</v>
      </c>
    </row>
    <row r="332" spans="1:22" ht="15" customHeight="1" x14ac:dyDescent="0.25">
      <c r="A332" s="7" t="s">
        <v>552</v>
      </c>
      <c r="B332" s="33">
        <v>380208672</v>
      </c>
      <c r="C332" s="9">
        <v>6.1699999999999998E-2</v>
      </c>
      <c r="D332" s="9">
        <v>5.074E-2</v>
      </c>
      <c r="E332" s="10">
        <v>1247.9614999999999</v>
      </c>
      <c r="F332" s="9">
        <v>3.1809999999999998E-2</v>
      </c>
      <c r="G332" s="8">
        <v>4593</v>
      </c>
      <c r="H332" s="8">
        <v>188</v>
      </c>
      <c r="I332" s="8">
        <v>433</v>
      </c>
      <c r="J332" s="9">
        <v>9.4270000000000007E-2</v>
      </c>
      <c r="K332" s="8">
        <v>229</v>
      </c>
      <c r="L332" s="10">
        <v>75648.362999999998</v>
      </c>
      <c r="M332" s="33">
        <v>0</v>
      </c>
      <c r="N332" s="9">
        <v>0</v>
      </c>
      <c r="O332" s="9">
        <v>8.2890000000000005E-2</v>
      </c>
      <c r="P332" s="9">
        <v>5.2500999999999999E-2</v>
      </c>
      <c r="Q332" s="8">
        <v>64757</v>
      </c>
      <c r="R332" s="9">
        <v>1.9799999999999999E-4</v>
      </c>
      <c r="S332" s="8">
        <v>177897</v>
      </c>
      <c r="T332" s="9">
        <v>5.8E-5</v>
      </c>
      <c r="U332" s="10">
        <v>64175</v>
      </c>
      <c r="V332" s="9">
        <v>2.9215000000000001E-2</v>
      </c>
    </row>
    <row r="333" spans="1:22" ht="15" customHeight="1" x14ac:dyDescent="0.25">
      <c r="A333" s="11" t="s">
        <v>553</v>
      </c>
      <c r="B333" s="34">
        <v>378729223</v>
      </c>
      <c r="C333" s="13">
        <v>0.13858999999999999</v>
      </c>
      <c r="D333" s="13">
        <v>0.13858999999999999</v>
      </c>
      <c r="E333" s="14">
        <v>881.13509999999997</v>
      </c>
      <c r="F333" s="13">
        <v>2.231E-2</v>
      </c>
      <c r="G333" s="12">
        <v>6783</v>
      </c>
      <c r="H333" s="12">
        <v>0</v>
      </c>
      <c r="I333" s="12">
        <v>0</v>
      </c>
      <c r="J333" s="13">
        <v>0</v>
      </c>
      <c r="K333" s="12">
        <v>92</v>
      </c>
      <c r="L333" s="14">
        <v>55835.061600000001</v>
      </c>
      <c r="M333" s="34">
        <v>46201000</v>
      </c>
      <c r="N333" s="13">
        <v>0.49035000000000001</v>
      </c>
      <c r="O333" s="13">
        <v>8.5680000000000006E-2</v>
      </c>
      <c r="P333" s="13">
        <v>4.3157000000000001E-2</v>
      </c>
      <c r="Q333" s="12">
        <v>43726</v>
      </c>
      <c r="R333" s="13">
        <v>-9.4529999999999996E-3</v>
      </c>
      <c r="S333" s="12">
        <v>127387</v>
      </c>
      <c r="T333" s="13">
        <v>-1.5299999999999999E-3</v>
      </c>
      <c r="U333" s="14">
        <v>65141</v>
      </c>
      <c r="V333" s="13">
        <v>1.2600999999999999E-2</v>
      </c>
    </row>
    <row r="334" spans="1:22" ht="15" customHeight="1" x14ac:dyDescent="0.25">
      <c r="A334" s="7" t="s">
        <v>554</v>
      </c>
      <c r="B334" s="33">
        <v>374205021</v>
      </c>
      <c r="C334" s="9">
        <v>6.7100000000000007E-2</v>
      </c>
      <c r="D334" s="9">
        <v>6.6610000000000003E-2</v>
      </c>
      <c r="E334" s="10">
        <v>1118.0151000000001</v>
      </c>
      <c r="F334" s="9">
        <v>5.3299999999999997E-3</v>
      </c>
      <c r="G334" s="8">
        <v>4375</v>
      </c>
      <c r="H334" s="8">
        <v>88</v>
      </c>
      <c r="I334" s="8">
        <v>0</v>
      </c>
      <c r="J334" s="9">
        <v>0</v>
      </c>
      <c r="K334" s="8">
        <v>115</v>
      </c>
      <c r="L334" s="10">
        <v>85532.576100000006</v>
      </c>
      <c r="M334" s="33">
        <v>3100000</v>
      </c>
      <c r="N334" s="9">
        <v>-0.90330999999999995</v>
      </c>
      <c r="O334" s="9">
        <v>7.5539999999999996E-2</v>
      </c>
      <c r="P334" s="9">
        <v>0.13571900000000001</v>
      </c>
      <c r="Q334" s="8">
        <v>60884</v>
      </c>
      <c r="R334" s="9">
        <v>-1.5841000000000001E-2</v>
      </c>
      <c r="S334" s="8">
        <v>226347</v>
      </c>
      <c r="T334" s="9">
        <v>9.3089999999999996E-3</v>
      </c>
      <c r="U334" s="10">
        <v>68110</v>
      </c>
      <c r="V334" s="9">
        <v>7.9850000000000008E-3</v>
      </c>
    </row>
    <row r="335" spans="1:22" ht="15" customHeight="1" x14ac:dyDescent="0.25">
      <c r="A335" s="11" t="s">
        <v>555</v>
      </c>
      <c r="B335" s="34">
        <v>373198421</v>
      </c>
      <c r="C335" s="13">
        <v>0.14696999999999999</v>
      </c>
      <c r="D335" s="13">
        <v>0.14696999999999999</v>
      </c>
      <c r="E335" s="14">
        <v>1010.7092</v>
      </c>
      <c r="F335" s="13">
        <v>1.3650000000000001E-2</v>
      </c>
      <c r="G335" s="12">
        <v>4391</v>
      </c>
      <c r="H335" s="12">
        <v>0</v>
      </c>
      <c r="I335" s="12">
        <v>0</v>
      </c>
      <c r="J335" s="13">
        <v>0</v>
      </c>
      <c r="K335" s="12">
        <v>-63</v>
      </c>
      <c r="L335" s="14">
        <v>84991.669500000004</v>
      </c>
      <c r="M335" s="34">
        <v>0</v>
      </c>
      <c r="N335" s="13">
        <v>-1</v>
      </c>
      <c r="O335" s="13">
        <v>7.0199999999999999E-2</v>
      </c>
      <c r="P335" s="13">
        <v>5.4861E-2</v>
      </c>
      <c r="Q335" s="12">
        <v>33334</v>
      </c>
      <c r="R335" s="13">
        <v>-1.7654E-2</v>
      </c>
      <c r="S335" s="12">
        <v>125336</v>
      </c>
      <c r="T335" s="13">
        <v>-7.4060000000000003E-3</v>
      </c>
      <c r="U335" s="14">
        <v>62063</v>
      </c>
      <c r="V335" s="13">
        <v>7.6530000000000001E-3</v>
      </c>
    </row>
    <row r="336" spans="1:22" ht="15" customHeight="1" x14ac:dyDescent="0.25">
      <c r="A336" s="7" t="s">
        <v>556</v>
      </c>
      <c r="B336" s="33">
        <v>371045558</v>
      </c>
      <c r="C336" s="9">
        <v>5.212E-2</v>
      </c>
      <c r="D336" s="9">
        <v>5.212E-2</v>
      </c>
      <c r="E336" s="10">
        <v>1074.4893</v>
      </c>
      <c r="F336" s="9">
        <v>2.2509999999999999E-2</v>
      </c>
      <c r="G336" s="8">
        <v>4394</v>
      </c>
      <c r="H336" s="8">
        <v>13</v>
      </c>
      <c r="I336" s="8">
        <v>0</v>
      </c>
      <c r="J336" s="9">
        <v>0</v>
      </c>
      <c r="K336" s="8">
        <v>30</v>
      </c>
      <c r="L336" s="10">
        <v>84443.686300000001</v>
      </c>
      <c r="M336" s="33">
        <v>2450000</v>
      </c>
      <c r="N336" s="9">
        <v>1.6688499999999999</v>
      </c>
      <c r="O336" s="9">
        <v>7.8039999999999998E-2</v>
      </c>
      <c r="P336" s="9">
        <v>3.6608000000000002E-2</v>
      </c>
      <c r="Q336" s="8">
        <v>68458</v>
      </c>
      <c r="R336" s="9">
        <v>8.4639999999999993E-3</v>
      </c>
      <c r="S336" s="8">
        <v>168670</v>
      </c>
      <c r="T336" s="9">
        <v>-3.3760000000000001E-3</v>
      </c>
      <c r="U336" s="10">
        <v>61560</v>
      </c>
      <c r="V336" s="9">
        <v>1.6781999999999998E-2</v>
      </c>
    </row>
    <row r="337" spans="1:22" ht="15" customHeight="1" x14ac:dyDescent="0.25">
      <c r="A337" s="11" t="s">
        <v>557</v>
      </c>
      <c r="B337" s="34">
        <v>370562609</v>
      </c>
      <c r="C337" s="13">
        <v>9.758E-2</v>
      </c>
      <c r="D337" s="13">
        <v>5.91E-2</v>
      </c>
      <c r="E337" s="14">
        <v>1652.8132000000001</v>
      </c>
      <c r="F337" s="13">
        <v>1.094E-2</v>
      </c>
      <c r="G337" s="12">
        <v>1690</v>
      </c>
      <c r="H337" s="12">
        <v>108</v>
      </c>
      <c r="I337" s="12">
        <v>0</v>
      </c>
      <c r="J337" s="13">
        <v>0</v>
      </c>
      <c r="K337" s="12">
        <v>112</v>
      </c>
      <c r="L337" s="14">
        <v>219267.81589999999</v>
      </c>
      <c r="M337" s="34">
        <v>0</v>
      </c>
      <c r="N337" s="13">
        <v>-1</v>
      </c>
      <c r="O337" s="13">
        <v>6.9180000000000005E-2</v>
      </c>
      <c r="P337" s="13">
        <v>3.3298000000000001E-2</v>
      </c>
      <c r="Q337" s="12">
        <v>45192</v>
      </c>
      <c r="R337" s="13">
        <v>1.11E-4</v>
      </c>
      <c r="S337" s="12">
        <v>97695</v>
      </c>
      <c r="T337" s="13">
        <v>5.7930000000000004E-3</v>
      </c>
      <c r="U337" s="14">
        <v>98424</v>
      </c>
      <c r="V337" s="13">
        <v>1.3195999999999999E-2</v>
      </c>
    </row>
    <row r="338" spans="1:22" ht="15" customHeight="1" x14ac:dyDescent="0.25">
      <c r="A338" s="7" t="s">
        <v>558</v>
      </c>
      <c r="B338" s="33">
        <v>365372081</v>
      </c>
      <c r="C338" s="9">
        <v>9.4789999999999999E-2</v>
      </c>
      <c r="D338" s="9">
        <v>5.8400000000000001E-2</v>
      </c>
      <c r="E338" s="10">
        <v>1093.5220999999999</v>
      </c>
      <c r="F338" s="9">
        <v>1.6250000000000001E-2</v>
      </c>
      <c r="G338" s="8">
        <v>3009</v>
      </c>
      <c r="H338" s="8">
        <v>180</v>
      </c>
      <c r="I338" s="8">
        <v>390</v>
      </c>
      <c r="J338" s="9">
        <v>0.12961</v>
      </c>
      <c r="K338" s="8">
        <v>80</v>
      </c>
      <c r="L338" s="10">
        <v>107493.99280000001</v>
      </c>
      <c r="M338" s="33">
        <v>14500000</v>
      </c>
      <c r="N338" s="9">
        <v>-0.12861</v>
      </c>
      <c r="O338" s="9">
        <v>8.4989999999999996E-2</v>
      </c>
      <c r="P338" s="9">
        <v>3.2634000000000003E-2</v>
      </c>
      <c r="Q338" s="8">
        <v>59015</v>
      </c>
      <c r="R338" s="9">
        <v>-8.5190000000000005E-3</v>
      </c>
      <c r="S338" s="8">
        <v>99500</v>
      </c>
      <c r="T338" s="9">
        <v>1.2509999999999999E-3</v>
      </c>
      <c r="U338" s="10">
        <v>82592</v>
      </c>
      <c r="V338" s="9">
        <v>5.5319999999999996E-3</v>
      </c>
    </row>
    <row r="339" spans="1:22" ht="15" customHeight="1" x14ac:dyDescent="0.25">
      <c r="A339" s="11" t="s">
        <v>559</v>
      </c>
      <c r="B339" s="34">
        <v>359152305</v>
      </c>
      <c r="C339" s="13">
        <v>3.7429999999999998E-2</v>
      </c>
      <c r="D339" s="13">
        <v>3.7429999999999998E-2</v>
      </c>
      <c r="E339" s="14">
        <v>1129.2185999999999</v>
      </c>
      <c r="F339" s="13">
        <v>1.523E-2</v>
      </c>
      <c r="G339" s="12">
        <v>3112</v>
      </c>
      <c r="H339" s="12">
        <v>0</v>
      </c>
      <c r="I339" s="12">
        <v>0</v>
      </c>
      <c r="J339" s="13">
        <v>0</v>
      </c>
      <c r="K339" s="12">
        <v>6</v>
      </c>
      <c r="L339" s="14">
        <v>115408.8383</v>
      </c>
      <c r="M339" s="34">
        <v>5051000</v>
      </c>
      <c r="N339" s="11"/>
      <c r="O339" s="13">
        <v>6.6860000000000003E-2</v>
      </c>
      <c r="P339" s="13">
        <v>3.9190999999999997E-2</v>
      </c>
      <c r="Q339" s="12">
        <v>40378</v>
      </c>
      <c r="R339" s="13">
        <v>-1.6265000000000002E-2</v>
      </c>
      <c r="S339" s="12">
        <v>91807</v>
      </c>
      <c r="T339" s="13">
        <v>2.6710000000000002E-3</v>
      </c>
      <c r="U339" s="14">
        <v>72266</v>
      </c>
      <c r="V339" s="13">
        <v>1.5751000000000001E-2</v>
      </c>
    </row>
    <row r="340" spans="1:22" ht="15" customHeight="1" x14ac:dyDescent="0.25">
      <c r="A340" s="7" t="s">
        <v>560</v>
      </c>
      <c r="B340" s="33">
        <v>358073436</v>
      </c>
      <c r="C340" s="9">
        <v>3.3410000000000002E-2</v>
      </c>
      <c r="D340" s="9">
        <v>3.3410000000000002E-2</v>
      </c>
      <c r="E340" s="10">
        <v>1174.6916000000001</v>
      </c>
      <c r="F340" s="9">
        <v>5.7619999999999998E-2</v>
      </c>
      <c r="G340" s="8">
        <v>3324</v>
      </c>
      <c r="H340" s="8">
        <v>0</v>
      </c>
      <c r="I340" s="8">
        <v>252</v>
      </c>
      <c r="J340" s="9">
        <v>7.5810000000000002E-2</v>
      </c>
      <c r="K340" s="8">
        <v>22</v>
      </c>
      <c r="L340" s="10">
        <v>100132.39260000001</v>
      </c>
      <c r="M340" s="33">
        <v>4125000</v>
      </c>
      <c r="N340" s="7"/>
      <c r="O340" s="9">
        <v>7.3599999999999999E-2</v>
      </c>
      <c r="P340" s="9">
        <v>3.8393999999999998E-2</v>
      </c>
      <c r="Q340" s="8">
        <v>41845</v>
      </c>
      <c r="R340" s="9">
        <v>-2.317E-3</v>
      </c>
      <c r="S340" s="8">
        <v>111052</v>
      </c>
      <c r="T340" s="9">
        <v>-2.4269999999999999E-3</v>
      </c>
      <c r="U340" s="10">
        <v>68405</v>
      </c>
      <c r="V340" s="9">
        <v>1.6598999999999999E-2</v>
      </c>
    </row>
    <row r="341" spans="1:22" ht="15" customHeight="1" x14ac:dyDescent="0.25">
      <c r="A341" s="11" t="s">
        <v>561</v>
      </c>
      <c r="B341" s="34">
        <v>357100459</v>
      </c>
      <c r="C341" s="13">
        <v>0.15742999999999999</v>
      </c>
      <c r="D341" s="13">
        <v>0.15104999999999999</v>
      </c>
      <c r="E341" s="14">
        <v>1486.4305999999999</v>
      </c>
      <c r="F341" s="13">
        <v>2.3529999999999999E-2</v>
      </c>
      <c r="G341" s="12">
        <v>2786</v>
      </c>
      <c r="H341" s="12">
        <v>0</v>
      </c>
      <c r="I341" s="12">
        <v>198</v>
      </c>
      <c r="J341" s="13">
        <v>7.1069999999999994E-2</v>
      </c>
      <c r="K341" s="12">
        <v>127</v>
      </c>
      <c r="L341" s="14">
        <v>119671.7355</v>
      </c>
      <c r="M341" s="34">
        <v>0</v>
      </c>
      <c r="N341" s="13">
        <v>-1</v>
      </c>
      <c r="O341" s="13">
        <v>7.7160000000000006E-2</v>
      </c>
      <c r="P341" s="13">
        <v>3.6871000000000001E-2</v>
      </c>
      <c r="Q341" s="12">
        <v>64206</v>
      </c>
      <c r="R341" s="13">
        <v>1.6053000000000001E-2</v>
      </c>
      <c r="S341" s="12">
        <v>160638</v>
      </c>
      <c r="T341" s="13">
        <v>2.6800000000000001E-4</v>
      </c>
      <c r="U341" s="14">
        <v>79239</v>
      </c>
      <c r="V341" s="13">
        <v>3.5667999999999998E-2</v>
      </c>
    </row>
    <row r="342" spans="1:22" ht="15" customHeight="1" x14ac:dyDescent="0.25">
      <c r="A342" s="7" t="s">
        <v>562</v>
      </c>
      <c r="B342" s="33">
        <v>351011351</v>
      </c>
      <c r="C342" s="9">
        <v>3.6659999999999998E-2</v>
      </c>
      <c r="D342" s="9">
        <v>3.6659999999999998E-2</v>
      </c>
      <c r="E342" s="10">
        <v>1426.0309999999999</v>
      </c>
      <c r="F342" s="9">
        <v>4.4650000000000002E-2</v>
      </c>
      <c r="G342" s="8">
        <v>2577</v>
      </c>
      <c r="H342" s="8">
        <v>0</v>
      </c>
      <c r="I342" s="8">
        <v>293</v>
      </c>
      <c r="J342" s="9">
        <v>0.1137</v>
      </c>
      <c r="K342" s="8">
        <v>-5</v>
      </c>
      <c r="L342" s="10">
        <v>122303.6067</v>
      </c>
      <c r="M342" s="33">
        <v>0</v>
      </c>
      <c r="N342" s="9">
        <v>0</v>
      </c>
      <c r="O342" s="9">
        <v>7.2859999999999994E-2</v>
      </c>
      <c r="P342" s="9">
        <v>3.5705000000000001E-2</v>
      </c>
      <c r="Q342" s="8">
        <v>49203</v>
      </c>
      <c r="R342" s="9">
        <v>-1.2670000000000001E-2</v>
      </c>
      <c r="S342" s="8">
        <v>103344</v>
      </c>
      <c r="T342" s="9">
        <v>4.6779999999999999E-3</v>
      </c>
      <c r="U342" s="10">
        <v>86566</v>
      </c>
      <c r="V342" s="9">
        <v>8.0599999999999995E-3</v>
      </c>
    </row>
    <row r="343" spans="1:22" ht="15" customHeight="1" x14ac:dyDescent="0.25">
      <c r="A343" s="11" t="s">
        <v>563</v>
      </c>
      <c r="B343" s="34">
        <v>340407335</v>
      </c>
      <c r="C343" s="13">
        <v>3.7760000000000002E-2</v>
      </c>
      <c r="D343" s="13">
        <v>3.7760000000000002E-2</v>
      </c>
      <c r="E343" s="14">
        <v>1098.4057</v>
      </c>
      <c r="F343" s="13">
        <v>1.47E-2</v>
      </c>
      <c r="G343" s="12">
        <v>4824</v>
      </c>
      <c r="H343" s="12">
        <v>0</v>
      </c>
      <c r="I343" s="12">
        <v>91</v>
      </c>
      <c r="J343" s="13">
        <v>1.8859999999999998E-2</v>
      </c>
      <c r="K343" s="12">
        <v>-2</v>
      </c>
      <c r="L343" s="14">
        <v>69258.867800000007</v>
      </c>
      <c r="M343" s="34">
        <v>825000</v>
      </c>
      <c r="N343" s="11"/>
      <c r="O343" s="13">
        <v>7.6590000000000005E-2</v>
      </c>
      <c r="P343" s="13">
        <v>4.9314999999999998E-2</v>
      </c>
      <c r="Q343" s="12">
        <v>58618</v>
      </c>
      <c r="R343" s="13">
        <v>5.4469999999999996E-3</v>
      </c>
      <c r="S343" s="12">
        <v>159284</v>
      </c>
      <c r="T343" s="13">
        <v>-1.9120000000000001E-3</v>
      </c>
      <c r="U343" s="14">
        <v>69436</v>
      </c>
      <c r="V343" s="13">
        <v>2.7425000000000001E-2</v>
      </c>
    </row>
    <row r="344" spans="1:22" ht="15" customHeight="1" x14ac:dyDescent="0.25">
      <c r="A344" s="7" t="s">
        <v>564</v>
      </c>
      <c r="B344" s="33">
        <v>324776408</v>
      </c>
      <c r="C344" s="9">
        <v>9.3579999999999997E-2</v>
      </c>
      <c r="D344" s="9">
        <v>7.1580000000000005E-2</v>
      </c>
      <c r="E344" s="10">
        <v>1239.3961999999999</v>
      </c>
      <c r="F344" s="9">
        <v>4.0689999999999997E-2</v>
      </c>
      <c r="G344" s="8">
        <v>2891</v>
      </c>
      <c r="H344" s="8">
        <v>96</v>
      </c>
      <c r="I344" s="8">
        <v>0</v>
      </c>
      <c r="J344" s="9">
        <v>0</v>
      </c>
      <c r="K344" s="8">
        <v>59</v>
      </c>
      <c r="L344" s="10">
        <v>112340.5076</v>
      </c>
      <c r="M344" s="33">
        <v>13904155</v>
      </c>
      <c r="N344" s="9">
        <v>0.71655999999999997</v>
      </c>
      <c r="O344" s="9">
        <v>7.1760000000000004E-2</v>
      </c>
      <c r="P344" s="9">
        <v>5.8248000000000001E-2</v>
      </c>
      <c r="Q344" s="8">
        <v>37891</v>
      </c>
      <c r="R344" s="9">
        <v>-4.0099999999999997E-3</v>
      </c>
      <c r="S344" s="8">
        <v>105271</v>
      </c>
      <c r="T344" s="9">
        <v>1.928E-3</v>
      </c>
      <c r="U344" s="10">
        <v>59673</v>
      </c>
      <c r="V344" s="9">
        <v>2.0774000000000001E-2</v>
      </c>
    </row>
    <row r="345" spans="1:22" ht="15" customHeight="1" x14ac:dyDescent="0.25">
      <c r="A345" s="11" t="s">
        <v>565</v>
      </c>
      <c r="B345" s="34">
        <v>324523987</v>
      </c>
      <c r="C345" s="13">
        <v>4.8890000000000003E-2</v>
      </c>
      <c r="D345" s="13">
        <v>4.8890000000000003E-2</v>
      </c>
      <c r="E345" s="14">
        <v>1383.7081000000001</v>
      </c>
      <c r="F345" s="13">
        <v>2.1389999999999999E-2</v>
      </c>
      <c r="G345" s="12">
        <v>2302</v>
      </c>
      <c r="H345" s="12">
        <v>0</v>
      </c>
      <c r="I345" s="12">
        <v>0</v>
      </c>
      <c r="J345" s="13">
        <v>0</v>
      </c>
      <c r="K345" s="12">
        <v>-10</v>
      </c>
      <c r="L345" s="14">
        <v>140974.79879999999</v>
      </c>
      <c r="M345" s="34">
        <v>1100000</v>
      </c>
      <c r="N345" s="13">
        <v>0.39789000000000002</v>
      </c>
      <c r="O345" s="13">
        <v>8.0269999999999994E-2</v>
      </c>
      <c r="P345" s="13">
        <v>3.8474000000000001E-2</v>
      </c>
      <c r="Q345" s="12">
        <v>34612</v>
      </c>
      <c r="R345" s="13">
        <v>4.4999999999999999E-4</v>
      </c>
      <c r="S345" s="12">
        <v>79823</v>
      </c>
      <c r="T345" s="13">
        <v>-7.9869999999999993E-3</v>
      </c>
      <c r="U345" s="14">
        <v>70082</v>
      </c>
      <c r="V345" s="13">
        <v>2.7716999999999999E-2</v>
      </c>
    </row>
    <row r="346" spans="1:22" ht="15" customHeight="1" x14ac:dyDescent="0.25">
      <c r="A346" s="7" t="s">
        <v>566</v>
      </c>
      <c r="B346" s="33">
        <v>319389334</v>
      </c>
      <c r="C346" s="9">
        <v>7.1870000000000003E-2</v>
      </c>
      <c r="D346" s="9">
        <v>7.1870000000000003E-2</v>
      </c>
      <c r="E346" s="10">
        <v>1265.3951</v>
      </c>
      <c r="F346" s="9">
        <v>-1.099E-2</v>
      </c>
      <c r="G346" s="8">
        <v>2957</v>
      </c>
      <c r="H346" s="8">
        <v>0</v>
      </c>
      <c r="I346" s="8">
        <v>0</v>
      </c>
      <c r="J346" s="9">
        <v>0</v>
      </c>
      <c r="K346" s="8">
        <v>12</v>
      </c>
      <c r="L346" s="10">
        <v>108011.2729</v>
      </c>
      <c r="M346" s="33">
        <v>12438500</v>
      </c>
      <c r="N346" s="9">
        <v>-0.58811999999999998</v>
      </c>
      <c r="O346" s="9">
        <v>7.3679999999999995E-2</v>
      </c>
      <c r="P346" s="9">
        <v>3.7360999999999998E-2</v>
      </c>
      <c r="Q346" s="8">
        <v>46147</v>
      </c>
      <c r="R346" s="9">
        <v>6.4029999999999998E-3</v>
      </c>
      <c r="S346" s="8">
        <v>134734</v>
      </c>
      <c r="T346" s="9">
        <v>5.7289999999999997E-3</v>
      </c>
      <c r="U346" s="10">
        <v>74524</v>
      </c>
      <c r="V346" s="9">
        <v>2.0830999999999999E-2</v>
      </c>
    </row>
    <row r="347" spans="1:22" ht="15" customHeight="1" x14ac:dyDescent="0.25">
      <c r="A347" s="11" t="s">
        <v>567</v>
      </c>
      <c r="B347" s="34">
        <v>312630338</v>
      </c>
      <c r="C347" s="13">
        <v>7.5429999999999997E-2</v>
      </c>
      <c r="D347" s="13">
        <v>7.5429999999999997E-2</v>
      </c>
      <c r="E347" s="14">
        <v>1529.0021999999999</v>
      </c>
      <c r="F347" s="13">
        <v>2.9929999999999998E-2</v>
      </c>
      <c r="G347" s="12">
        <v>3028</v>
      </c>
      <c r="H347" s="12">
        <v>0</v>
      </c>
      <c r="I347" s="12">
        <v>0</v>
      </c>
      <c r="J347" s="13">
        <v>0</v>
      </c>
      <c r="K347" s="12">
        <v>70</v>
      </c>
      <c r="L347" s="14">
        <v>103246.47900000001</v>
      </c>
      <c r="M347" s="34">
        <v>0</v>
      </c>
      <c r="N347" s="13">
        <v>0</v>
      </c>
      <c r="O347" s="13">
        <v>8.2559999999999995E-2</v>
      </c>
      <c r="P347" s="13">
        <v>4.1488999999999998E-2</v>
      </c>
      <c r="Q347" s="12">
        <v>37898</v>
      </c>
      <c r="R347" s="13">
        <v>-8.2089999999999993E-3</v>
      </c>
      <c r="S347" s="12">
        <v>93672</v>
      </c>
      <c r="T347" s="13">
        <v>-3.9500000000000004E-3</v>
      </c>
      <c r="U347" s="14">
        <v>97305</v>
      </c>
      <c r="V347" s="13">
        <v>1.8752000000000001E-2</v>
      </c>
    </row>
    <row r="348" spans="1:22" ht="15" customHeight="1" x14ac:dyDescent="0.25">
      <c r="A348" s="7" t="s">
        <v>568</v>
      </c>
      <c r="B348" s="33">
        <v>309766217</v>
      </c>
      <c r="C348" s="9">
        <v>6.4769999999999994E-2</v>
      </c>
      <c r="D348" s="9">
        <v>6.4769999999999994E-2</v>
      </c>
      <c r="E348" s="10">
        <v>1042.8163</v>
      </c>
      <c r="F348" s="9">
        <v>1.32E-3</v>
      </c>
      <c r="G348" s="8">
        <v>3550</v>
      </c>
      <c r="H348" s="8">
        <v>0</v>
      </c>
      <c r="I348" s="8">
        <v>0</v>
      </c>
      <c r="J348" s="9">
        <v>0</v>
      </c>
      <c r="K348" s="8">
        <v>-38</v>
      </c>
      <c r="L348" s="10">
        <v>87258.089300000007</v>
      </c>
      <c r="M348" s="33">
        <v>6312000</v>
      </c>
      <c r="N348" s="9">
        <v>0.27515000000000001</v>
      </c>
      <c r="O348" s="9">
        <v>7.4840000000000004E-2</v>
      </c>
      <c r="P348" s="9">
        <v>5.2741999999999997E-2</v>
      </c>
      <c r="Q348" s="8">
        <v>55470</v>
      </c>
      <c r="R348" s="9">
        <v>-2.3800000000000001E-4</v>
      </c>
      <c r="S348" s="8">
        <v>147956</v>
      </c>
      <c r="T348" s="9">
        <v>-3.454E-3</v>
      </c>
      <c r="U348" s="10">
        <v>61250</v>
      </c>
      <c r="V348" s="9">
        <v>3.2055E-2</v>
      </c>
    </row>
    <row r="349" spans="1:22" ht="15" customHeight="1" x14ac:dyDescent="0.25">
      <c r="A349" s="11" t="s">
        <v>569</v>
      </c>
      <c r="B349" s="34">
        <v>307058719</v>
      </c>
      <c r="C349" s="13">
        <v>5.951E-2</v>
      </c>
      <c r="D349" s="13">
        <v>5.9139999999999998E-2</v>
      </c>
      <c r="E349" s="14">
        <v>1078.2175</v>
      </c>
      <c r="F349" s="13">
        <v>-8.5400000000000007E-3</v>
      </c>
      <c r="G349" s="12">
        <v>3346</v>
      </c>
      <c r="H349" s="12">
        <v>6</v>
      </c>
      <c r="I349" s="12">
        <v>102</v>
      </c>
      <c r="J349" s="13">
        <v>3.048E-2</v>
      </c>
      <c r="K349" s="12">
        <v>-20</v>
      </c>
      <c r="L349" s="14">
        <v>89054.152900000001</v>
      </c>
      <c r="M349" s="34">
        <v>2075000</v>
      </c>
      <c r="N349" s="13">
        <v>-0.81079999999999997</v>
      </c>
      <c r="O349" s="13">
        <v>7.2359999999999994E-2</v>
      </c>
      <c r="P349" s="13">
        <v>5.4788999999999997E-2</v>
      </c>
      <c r="Q349" s="12">
        <v>57385</v>
      </c>
      <c r="R349" s="13">
        <v>6.6799999999999997E-4</v>
      </c>
      <c r="S349" s="12">
        <v>228746</v>
      </c>
      <c r="T349" s="13">
        <v>3.2360000000000002E-3</v>
      </c>
      <c r="U349" s="14">
        <v>63655</v>
      </c>
      <c r="V349" s="13">
        <v>1.6788000000000001E-2</v>
      </c>
    </row>
    <row r="350" spans="1:22" ht="15" customHeight="1" x14ac:dyDescent="0.25">
      <c r="A350" s="7" t="s">
        <v>570</v>
      </c>
      <c r="B350" s="33">
        <v>304636186</v>
      </c>
      <c r="C350" s="9">
        <v>5.6950000000000001E-2</v>
      </c>
      <c r="D350" s="9">
        <v>5.0560000000000001E-2</v>
      </c>
      <c r="E350" s="10">
        <v>1017.1989</v>
      </c>
      <c r="F350" s="9">
        <v>-1.0489999999999999E-2</v>
      </c>
      <c r="G350" s="8">
        <v>3783</v>
      </c>
      <c r="H350" s="8">
        <v>46</v>
      </c>
      <c r="I350" s="8">
        <v>0</v>
      </c>
      <c r="J350" s="9">
        <v>0</v>
      </c>
      <c r="K350" s="8">
        <v>27</v>
      </c>
      <c r="L350" s="10">
        <v>80527.672699999996</v>
      </c>
      <c r="M350" s="33">
        <v>0</v>
      </c>
      <c r="N350" s="9">
        <v>-1</v>
      </c>
      <c r="O350" s="9">
        <v>7.6319999999999999E-2</v>
      </c>
      <c r="P350" s="9">
        <v>3.9654000000000002E-2</v>
      </c>
      <c r="Q350" s="8">
        <v>62374</v>
      </c>
      <c r="R350" s="9">
        <v>-2.1810000000000002E-3</v>
      </c>
      <c r="S350" s="8">
        <v>147671</v>
      </c>
      <c r="T350" s="9">
        <v>-2.16E-3</v>
      </c>
      <c r="U350" s="10">
        <v>57833</v>
      </c>
      <c r="V350" s="9">
        <v>1.2487E-2</v>
      </c>
    </row>
    <row r="351" spans="1:22" ht="15" customHeight="1" x14ac:dyDescent="0.25">
      <c r="A351" s="11" t="s">
        <v>571</v>
      </c>
      <c r="B351" s="34">
        <v>299566226</v>
      </c>
      <c r="C351" s="13">
        <v>2.35E-2</v>
      </c>
      <c r="D351" s="13">
        <v>2.35E-2</v>
      </c>
      <c r="E351" s="14">
        <v>1176.4931999999999</v>
      </c>
      <c r="F351" s="13">
        <v>4.5069999999999999E-2</v>
      </c>
      <c r="G351" s="12">
        <v>3998</v>
      </c>
      <c r="H351" s="12">
        <v>0</v>
      </c>
      <c r="I351" s="12">
        <v>0</v>
      </c>
      <c r="J351" s="13">
        <v>0</v>
      </c>
      <c r="K351" s="12">
        <v>8</v>
      </c>
      <c r="L351" s="14">
        <v>74929.020999999993</v>
      </c>
      <c r="M351" s="34">
        <v>900000</v>
      </c>
      <c r="N351" s="13">
        <v>-0.29687999999999998</v>
      </c>
      <c r="O351" s="13">
        <v>8.8679999999999995E-2</v>
      </c>
      <c r="P351" s="13">
        <v>4.8908E-2</v>
      </c>
      <c r="Q351" s="12">
        <v>54650</v>
      </c>
      <c r="R351" s="13">
        <v>5.1378E-2</v>
      </c>
      <c r="S351" s="12">
        <v>112049</v>
      </c>
      <c r="T351" s="13">
        <v>-7.0759999999999998E-3</v>
      </c>
      <c r="U351" s="14">
        <v>79667</v>
      </c>
      <c r="V351" s="13">
        <v>3.3751000000000003E-2</v>
      </c>
    </row>
    <row r="352" spans="1:22" ht="15" customHeight="1" x14ac:dyDescent="0.25">
      <c r="A352" s="7" t="s">
        <v>572</v>
      </c>
      <c r="B352" s="33">
        <v>296400805</v>
      </c>
      <c r="C352" s="9">
        <v>0.10987</v>
      </c>
      <c r="D352" s="9">
        <v>0.10987</v>
      </c>
      <c r="E352" s="10">
        <v>1038.0769</v>
      </c>
      <c r="F352" s="9">
        <v>8.8800000000000007E-3</v>
      </c>
      <c r="G352" s="8">
        <v>3850</v>
      </c>
      <c r="H352" s="8">
        <v>0</v>
      </c>
      <c r="I352" s="8">
        <v>0</v>
      </c>
      <c r="J352" s="9">
        <v>0</v>
      </c>
      <c r="K352" s="8">
        <v>-93</v>
      </c>
      <c r="L352" s="10">
        <v>76987.222099999999</v>
      </c>
      <c r="M352" s="33">
        <v>0</v>
      </c>
      <c r="N352" s="9">
        <v>-1</v>
      </c>
      <c r="O352" s="9">
        <v>7.8460000000000002E-2</v>
      </c>
      <c r="P352" s="9">
        <v>4.4322E-2</v>
      </c>
      <c r="Q352" s="8">
        <v>40839</v>
      </c>
      <c r="R352" s="9">
        <v>-3.9810000000000002E-3</v>
      </c>
      <c r="S352" s="8">
        <v>99399</v>
      </c>
      <c r="T352" s="9">
        <v>-3.3500000000000001E-3</v>
      </c>
      <c r="U352" s="10">
        <v>63049</v>
      </c>
      <c r="V352" s="9">
        <v>6.9849999999999999E-3</v>
      </c>
    </row>
    <row r="353" spans="1:22" ht="15" customHeight="1" x14ac:dyDescent="0.25">
      <c r="A353" s="11" t="s">
        <v>573</v>
      </c>
      <c r="B353" s="34">
        <v>296078449</v>
      </c>
      <c r="C353" s="13">
        <v>6.3810000000000006E-2</v>
      </c>
      <c r="D353" s="13">
        <v>6.0060000000000002E-2</v>
      </c>
      <c r="E353" s="14">
        <v>1490.4881</v>
      </c>
      <c r="F353" s="13">
        <v>1.6729999999999998E-2</v>
      </c>
      <c r="G353" s="12">
        <v>2926</v>
      </c>
      <c r="H353" s="12">
        <v>144</v>
      </c>
      <c r="I353" s="12">
        <v>0</v>
      </c>
      <c r="J353" s="13">
        <v>0</v>
      </c>
      <c r="K353" s="12">
        <v>178</v>
      </c>
      <c r="L353" s="14">
        <v>101188.807</v>
      </c>
      <c r="M353" s="34">
        <v>3772002</v>
      </c>
      <c r="N353" s="13">
        <v>-0.63953000000000004</v>
      </c>
      <c r="O353" s="13">
        <v>7.7630000000000005E-2</v>
      </c>
      <c r="P353" s="13">
        <v>3.7502000000000001E-2</v>
      </c>
      <c r="Q353" s="12">
        <v>58448</v>
      </c>
      <c r="R353" s="13">
        <v>2.4378E-2</v>
      </c>
      <c r="S353" s="12">
        <v>146955</v>
      </c>
      <c r="T353" s="13">
        <v>4.235E-3</v>
      </c>
      <c r="U353" s="14">
        <v>76678</v>
      </c>
      <c r="V353" s="13">
        <v>3.8885999999999997E-2</v>
      </c>
    </row>
    <row r="354" spans="1:22" ht="15" customHeight="1" x14ac:dyDescent="0.25">
      <c r="A354" s="7" t="s">
        <v>574</v>
      </c>
      <c r="B354" s="33">
        <v>291899281</v>
      </c>
      <c r="C354" s="9">
        <v>2.759E-2</v>
      </c>
      <c r="D354" s="9">
        <v>2.759E-2</v>
      </c>
      <c r="E354" s="10">
        <v>1008.3979</v>
      </c>
      <c r="F354" s="9">
        <v>5.4280000000000002E-2</v>
      </c>
      <c r="G354" s="8">
        <v>4120</v>
      </c>
      <c r="H354" s="8">
        <v>0</v>
      </c>
      <c r="I354" s="8">
        <v>0</v>
      </c>
      <c r="J354" s="9">
        <v>0</v>
      </c>
      <c r="K354" s="8">
        <v>33</v>
      </c>
      <c r="L354" s="10">
        <v>70849.339900000006</v>
      </c>
      <c r="M354" s="33">
        <v>13903000</v>
      </c>
      <c r="N354" s="9">
        <v>8.0383600000000008</v>
      </c>
      <c r="O354" s="9">
        <v>7.4810000000000001E-2</v>
      </c>
      <c r="P354" s="9">
        <v>4.7775999999999999E-2</v>
      </c>
      <c r="Q354" s="8">
        <v>64201</v>
      </c>
      <c r="R354" s="9">
        <v>7.2139999999999999E-3</v>
      </c>
      <c r="S354" s="8">
        <v>151888</v>
      </c>
      <c r="T354" s="9">
        <v>-3.8400000000000001E-3</v>
      </c>
      <c r="U354" s="10">
        <v>73567</v>
      </c>
      <c r="V354" s="9">
        <v>2.9974000000000001E-2</v>
      </c>
    </row>
    <row r="355" spans="1:22" ht="15" customHeight="1" x14ac:dyDescent="0.25">
      <c r="A355" s="11" t="s">
        <v>575</v>
      </c>
      <c r="B355" s="34">
        <v>289432225</v>
      </c>
      <c r="C355" s="13">
        <v>0.10987</v>
      </c>
      <c r="D355" s="13">
        <v>8.659E-2</v>
      </c>
      <c r="E355" s="14">
        <v>1021.8558</v>
      </c>
      <c r="F355" s="13">
        <v>1.7239999999999998E-2</v>
      </c>
      <c r="G355" s="12">
        <v>4128</v>
      </c>
      <c r="H355" s="12">
        <v>114</v>
      </c>
      <c r="I355" s="12">
        <v>100</v>
      </c>
      <c r="J355" s="13">
        <v>2.4219999999999998E-2</v>
      </c>
      <c r="K355" s="12">
        <v>9</v>
      </c>
      <c r="L355" s="14">
        <v>68456.060700000002</v>
      </c>
      <c r="M355" s="34">
        <v>0</v>
      </c>
      <c r="N355" s="13">
        <v>-1</v>
      </c>
      <c r="O355" s="13">
        <v>8.1509999999999999E-2</v>
      </c>
      <c r="P355" s="13">
        <v>4.7031999999999997E-2</v>
      </c>
      <c r="Q355" s="12">
        <v>35983</v>
      </c>
      <c r="R355" s="13">
        <v>-5.391E-3</v>
      </c>
      <c r="S355" s="12">
        <v>83966</v>
      </c>
      <c r="T355" s="13">
        <v>4.1800000000000002E-4</v>
      </c>
      <c r="U355" s="14">
        <v>66379</v>
      </c>
      <c r="V355" s="13">
        <v>1.1096E-2</v>
      </c>
    </row>
    <row r="356" spans="1:22" ht="15" customHeight="1" x14ac:dyDescent="0.25">
      <c r="A356" s="7" t="s">
        <v>576</v>
      </c>
      <c r="B356" s="33">
        <v>287413264</v>
      </c>
      <c r="C356" s="9">
        <v>2.249E-2</v>
      </c>
      <c r="D356" s="9">
        <v>2.0389999999999998E-2</v>
      </c>
      <c r="E356" s="10">
        <v>806.22490000000005</v>
      </c>
      <c r="F356" s="9">
        <v>7.3950000000000002E-2</v>
      </c>
      <c r="G356" s="8">
        <v>2870</v>
      </c>
      <c r="H356" s="8">
        <v>27</v>
      </c>
      <c r="I356" s="8">
        <v>0</v>
      </c>
      <c r="J356" s="9">
        <v>0</v>
      </c>
      <c r="K356" s="8">
        <v>16</v>
      </c>
      <c r="L356" s="10">
        <v>100143.99430000001</v>
      </c>
      <c r="M356" s="33">
        <v>0</v>
      </c>
      <c r="N356" s="9">
        <v>0</v>
      </c>
      <c r="O356" s="9">
        <v>7.9909999999999995E-2</v>
      </c>
      <c r="P356" s="9">
        <v>3.0218999999999999E-2</v>
      </c>
      <c r="Q356" s="8">
        <v>84113</v>
      </c>
      <c r="R356" s="9">
        <v>1.2304000000000001E-2</v>
      </c>
      <c r="S356" s="8">
        <v>152928</v>
      </c>
      <c r="T356" s="9">
        <v>1.6119999999999999E-3</v>
      </c>
      <c r="U356" s="10">
        <v>76907</v>
      </c>
      <c r="V356" s="9">
        <v>2.6277999999999999E-2</v>
      </c>
    </row>
    <row r="357" spans="1:22" ht="15" customHeight="1" x14ac:dyDescent="0.25">
      <c r="A357" s="11" t="s">
        <v>577</v>
      </c>
      <c r="B357" s="34">
        <v>283321102</v>
      </c>
      <c r="C357" s="13">
        <v>5.6419999999999998E-2</v>
      </c>
      <c r="D357" s="13">
        <v>5.6419999999999998E-2</v>
      </c>
      <c r="E357" s="14">
        <v>1052.3126999999999</v>
      </c>
      <c r="F357" s="13">
        <v>9.8099999999999993E-3</v>
      </c>
      <c r="G357" s="12">
        <v>3715</v>
      </c>
      <c r="H357" s="12">
        <v>0</v>
      </c>
      <c r="I357" s="12">
        <v>0</v>
      </c>
      <c r="J357" s="13">
        <v>0</v>
      </c>
      <c r="K357" s="12">
        <v>17</v>
      </c>
      <c r="L357" s="14">
        <v>76264.092099999994</v>
      </c>
      <c r="M357" s="34">
        <v>0</v>
      </c>
      <c r="N357" s="13">
        <v>-1</v>
      </c>
      <c r="O357" s="13">
        <v>8.4110000000000004E-2</v>
      </c>
      <c r="P357" s="13">
        <v>5.0334999999999998E-2</v>
      </c>
      <c r="Q357" s="12">
        <v>49881</v>
      </c>
      <c r="R357" s="13">
        <v>5.4749999999999998E-3</v>
      </c>
      <c r="S357" s="12">
        <v>142102</v>
      </c>
      <c r="T357" s="13">
        <v>5.888E-3</v>
      </c>
      <c r="U357" s="14">
        <v>57232</v>
      </c>
      <c r="V357" s="13">
        <v>6.2639999999999996E-3</v>
      </c>
    </row>
    <row r="358" spans="1:22" ht="15" customHeight="1" x14ac:dyDescent="0.25">
      <c r="A358" s="7" t="s">
        <v>578</v>
      </c>
      <c r="B358" s="33">
        <v>280081080</v>
      </c>
      <c r="C358" s="9">
        <v>7.177E-2</v>
      </c>
      <c r="D358" s="9">
        <v>7.177E-2</v>
      </c>
      <c r="E358" s="10">
        <v>871.79</v>
      </c>
      <c r="F358" s="9">
        <v>1.328E-2</v>
      </c>
      <c r="G358" s="8">
        <v>3822</v>
      </c>
      <c r="H358" s="8">
        <v>0</v>
      </c>
      <c r="I358" s="8">
        <v>56</v>
      </c>
      <c r="J358" s="9">
        <v>1.465E-2</v>
      </c>
      <c r="K358" s="8">
        <v>-16</v>
      </c>
      <c r="L358" s="10">
        <v>72223.073699999994</v>
      </c>
      <c r="M358" s="33">
        <v>20915000</v>
      </c>
      <c r="N358" s="9">
        <v>4.3151200000000003</v>
      </c>
      <c r="O358" s="9">
        <v>7.3450000000000001E-2</v>
      </c>
      <c r="P358" s="9">
        <v>2.2134000000000001E-2</v>
      </c>
      <c r="Q358" s="8">
        <v>63844</v>
      </c>
      <c r="R358" s="9">
        <v>8.8109999999999994E-3</v>
      </c>
      <c r="S358" s="8">
        <v>160506</v>
      </c>
      <c r="T358" s="9">
        <v>1.1100000000000001E-3</v>
      </c>
      <c r="U358" s="10">
        <v>73745</v>
      </c>
      <c r="V358" s="9">
        <v>2.2779000000000001E-2</v>
      </c>
    </row>
    <row r="359" spans="1:22" ht="15" customHeight="1" x14ac:dyDescent="0.25">
      <c r="A359" s="11" t="s">
        <v>579</v>
      </c>
      <c r="B359" s="34">
        <v>260879137</v>
      </c>
      <c r="C359" s="13">
        <v>0.14904000000000001</v>
      </c>
      <c r="D359" s="13">
        <v>0.15107999999999999</v>
      </c>
      <c r="E359" s="14">
        <v>1258.9574</v>
      </c>
      <c r="F359" s="13">
        <v>1.031E-2</v>
      </c>
      <c r="G359" s="12">
        <v>2342</v>
      </c>
      <c r="H359" s="12">
        <v>82</v>
      </c>
      <c r="I359" s="12">
        <v>0</v>
      </c>
      <c r="J359" s="13">
        <v>0</v>
      </c>
      <c r="K359" s="12">
        <v>83</v>
      </c>
      <c r="L359" s="14">
        <v>111391.6042</v>
      </c>
      <c r="M359" s="34">
        <v>2105000</v>
      </c>
      <c r="N359" s="13">
        <v>1.0047600000000001</v>
      </c>
      <c r="O359" s="13">
        <v>6.7659999999999998E-2</v>
      </c>
      <c r="P359" s="13">
        <v>3.5434E-2</v>
      </c>
      <c r="Q359" s="12">
        <v>46995</v>
      </c>
      <c r="R359" s="13">
        <v>-3.9269999999999999E-3</v>
      </c>
      <c r="S359" s="12">
        <v>101297</v>
      </c>
      <c r="T359" s="13">
        <v>-8.7600000000000004E-4</v>
      </c>
      <c r="U359" s="14">
        <v>68529</v>
      </c>
      <c r="V359" s="13">
        <v>1.1684999999999999E-2</v>
      </c>
    </row>
    <row r="360" spans="1:22" ht="15" customHeight="1" x14ac:dyDescent="0.25">
      <c r="A360" s="7" t="s">
        <v>580</v>
      </c>
      <c r="B360" s="33">
        <v>258084640</v>
      </c>
      <c r="C360" s="9">
        <v>5.5169999999999997E-2</v>
      </c>
      <c r="D360" s="9">
        <v>5.3900000000000003E-2</v>
      </c>
      <c r="E360" s="10">
        <v>1170.2046</v>
      </c>
      <c r="F360" s="9">
        <v>1.0619999999999999E-2</v>
      </c>
      <c r="G360" s="8">
        <v>2353</v>
      </c>
      <c r="H360" s="8">
        <v>8</v>
      </c>
      <c r="I360" s="8">
        <v>288</v>
      </c>
      <c r="J360" s="9">
        <v>0.12239999999999999</v>
      </c>
      <c r="K360" s="8">
        <v>-34</v>
      </c>
      <c r="L360" s="10">
        <v>97722.3171</v>
      </c>
      <c r="M360" s="33">
        <v>800000</v>
      </c>
      <c r="N360" s="9">
        <v>-0.88966000000000001</v>
      </c>
      <c r="O360" s="9">
        <v>7.8979999999999995E-2</v>
      </c>
      <c r="P360" s="9">
        <v>4.0108999999999999E-2</v>
      </c>
      <c r="Q360" s="8">
        <v>41112</v>
      </c>
      <c r="R360" s="9">
        <v>-6.7169999999999999E-3</v>
      </c>
      <c r="S360" s="8">
        <v>122014</v>
      </c>
      <c r="T360" s="9">
        <v>-1.67E-3</v>
      </c>
      <c r="U360" s="10">
        <v>62959</v>
      </c>
      <c r="V360" s="9">
        <v>2.2002000000000001E-2</v>
      </c>
    </row>
    <row r="361" spans="1:22" ht="15" customHeight="1" x14ac:dyDescent="0.25">
      <c r="A361" s="11" t="s">
        <v>581</v>
      </c>
      <c r="B361" s="34">
        <v>254444382</v>
      </c>
      <c r="C361" s="13">
        <v>8.0479999999999996E-2</v>
      </c>
      <c r="D361" s="13">
        <v>6.93E-2</v>
      </c>
      <c r="E361" s="14">
        <v>1333.7061000000001</v>
      </c>
      <c r="F361" s="13">
        <v>2.7299999999999998E-3</v>
      </c>
      <c r="G361" s="12">
        <v>1503</v>
      </c>
      <c r="H361" s="12">
        <v>43</v>
      </c>
      <c r="I361" s="12">
        <v>0</v>
      </c>
      <c r="J361" s="13">
        <v>0</v>
      </c>
      <c r="K361" s="12">
        <v>51</v>
      </c>
      <c r="L361" s="14">
        <v>169291.0061</v>
      </c>
      <c r="M361" s="34">
        <v>0</v>
      </c>
      <c r="N361" s="13">
        <v>-1</v>
      </c>
      <c r="O361" s="13">
        <v>6.3750000000000001E-2</v>
      </c>
      <c r="P361" s="13">
        <v>4.1621999999999999E-2</v>
      </c>
      <c r="Q361" s="12">
        <v>27696</v>
      </c>
      <c r="R361" s="13">
        <v>-9.2540000000000001E-3</v>
      </c>
      <c r="S361" s="12">
        <v>62176</v>
      </c>
      <c r="T361" s="13">
        <v>-2.872E-3</v>
      </c>
      <c r="U361" s="14">
        <v>76127</v>
      </c>
      <c r="V361" s="13">
        <v>1.9396E-2</v>
      </c>
    </row>
    <row r="362" spans="1:22" ht="15" customHeight="1" x14ac:dyDescent="0.25">
      <c r="A362" s="7" t="s">
        <v>582</v>
      </c>
      <c r="B362" s="33">
        <v>254268038</v>
      </c>
      <c r="C362" s="9">
        <v>4.777E-2</v>
      </c>
      <c r="D362" s="9">
        <v>4.777E-2</v>
      </c>
      <c r="E362" s="10">
        <v>962.02239999999995</v>
      </c>
      <c r="F362" s="9">
        <v>1.4489999999999999E-2</v>
      </c>
      <c r="G362" s="8">
        <v>4192</v>
      </c>
      <c r="H362" s="8">
        <v>13</v>
      </c>
      <c r="I362" s="8">
        <v>24</v>
      </c>
      <c r="J362" s="9">
        <v>5.7299999999999999E-3</v>
      </c>
      <c r="K362" s="8">
        <v>8</v>
      </c>
      <c r="L362" s="10">
        <v>60310.255700000002</v>
      </c>
      <c r="M362" s="33">
        <v>13543000</v>
      </c>
      <c r="N362" s="9">
        <v>1.99028</v>
      </c>
      <c r="O362" s="9">
        <v>8.8520000000000001E-2</v>
      </c>
      <c r="P362" s="9">
        <v>4.6496999999999997E-2</v>
      </c>
      <c r="Q362" s="8">
        <v>47165</v>
      </c>
      <c r="R362" s="9">
        <v>-5.5579999999999996E-3</v>
      </c>
      <c r="S362" s="8">
        <v>134843</v>
      </c>
      <c r="T362" s="9">
        <v>-4.3639999999999998E-3</v>
      </c>
      <c r="U362" s="10">
        <v>66660</v>
      </c>
      <c r="V362" s="9">
        <v>1.2782999999999999E-2</v>
      </c>
    </row>
    <row r="363" spans="1:22" ht="15" customHeight="1" x14ac:dyDescent="0.25">
      <c r="A363" s="11" t="s">
        <v>583</v>
      </c>
      <c r="B363" s="34">
        <v>252789860</v>
      </c>
      <c r="C363" s="13">
        <v>0.1062</v>
      </c>
      <c r="D363" s="13">
        <v>0.10503999999999999</v>
      </c>
      <c r="E363" s="14">
        <v>972.50030000000004</v>
      </c>
      <c r="F363" s="13">
        <v>1.474E-2</v>
      </c>
      <c r="G363" s="12">
        <v>3370</v>
      </c>
      <c r="H363" s="12">
        <v>12</v>
      </c>
      <c r="I363" s="12">
        <v>90</v>
      </c>
      <c r="J363" s="13">
        <v>2.6710000000000001E-2</v>
      </c>
      <c r="K363" s="12">
        <v>59</v>
      </c>
      <c r="L363" s="14">
        <v>73060.653099999996</v>
      </c>
      <c r="M363" s="34">
        <v>6150000</v>
      </c>
      <c r="N363" s="13">
        <v>-0.62934000000000001</v>
      </c>
      <c r="O363" s="13">
        <v>8.5739999999999997E-2</v>
      </c>
      <c r="P363" s="13">
        <v>3.8537000000000002E-2</v>
      </c>
      <c r="Q363" s="12">
        <v>48379</v>
      </c>
      <c r="R363" s="13">
        <v>-7.5240000000000003E-3</v>
      </c>
      <c r="S363" s="12">
        <v>112570</v>
      </c>
      <c r="T363" s="13">
        <v>-4.7109999999999999E-3</v>
      </c>
      <c r="U363" s="14">
        <v>56166</v>
      </c>
      <c r="V363" s="13">
        <v>2.3396E-2</v>
      </c>
    </row>
    <row r="364" spans="1:22" ht="15" customHeight="1" x14ac:dyDescent="0.25">
      <c r="A364" s="7" t="s">
        <v>584</v>
      </c>
      <c r="B364" s="33">
        <v>238765908</v>
      </c>
      <c r="C364" s="9">
        <v>0.13378000000000001</v>
      </c>
      <c r="D364" s="9">
        <v>0.13378000000000001</v>
      </c>
      <c r="E364" s="10">
        <v>903.70500000000004</v>
      </c>
      <c r="F364" s="9">
        <v>2.5739999999999999E-2</v>
      </c>
      <c r="G364" s="8">
        <v>2741</v>
      </c>
      <c r="H364" s="8">
        <v>0</v>
      </c>
      <c r="I364" s="8">
        <v>0</v>
      </c>
      <c r="J364" s="9">
        <v>0</v>
      </c>
      <c r="K364" s="8">
        <v>-50</v>
      </c>
      <c r="L364" s="10">
        <v>87109.050900000002</v>
      </c>
      <c r="M364" s="33">
        <v>0</v>
      </c>
      <c r="N364" s="9">
        <v>-1</v>
      </c>
      <c r="O364" s="9">
        <v>7.9659999999999995E-2</v>
      </c>
      <c r="P364" s="9">
        <v>3.7178999999999997E-2</v>
      </c>
      <c r="Q364" s="8">
        <v>57650</v>
      </c>
      <c r="R364" s="9">
        <v>6.502E-3</v>
      </c>
      <c r="S364" s="8">
        <v>119045</v>
      </c>
      <c r="T364" s="9">
        <v>-1.276E-3</v>
      </c>
      <c r="U364" s="10">
        <v>70057</v>
      </c>
      <c r="V364" s="9">
        <v>2.9447999999999998E-2</v>
      </c>
    </row>
    <row r="365" spans="1:22" ht="15" customHeight="1" x14ac:dyDescent="0.25">
      <c r="A365" s="11" t="s">
        <v>585</v>
      </c>
      <c r="B365" s="34">
        <v>238006936</v>
      </c>
      <c r="C365" s="13">
        <v>4.8649999999999999E-2</v>
      </c>
      <c r="D365" s="13">
        <v>4.8649999999999999E-2</v>
      </c>
      <c r="E365" s="14">
        <v>1003.7412</v>
      </c>
      <c r="F365" s="13">
        <v>2.231E-2</v>
      </c>
      <c r="G365" s="12">
        <v>2628</v>
      </c>
      <c r="H365" s="12">
        <v>27</v>
      </c>
      <c r="I365" s="12">
        <v>0</v>
      </c>
      <c r="J365" s="13">
        <v>0</v>
      </c>
      <c r="K365" s="12">
        <v>94</v>
      </c>
      <c r="L365" s="14">
        <v>90565.805300000007</v>
      </c>
      <c r="M365" s="34">
        <v>6580000</v>
      </c>
      <c r="N365" s="13">
        <v>-0.81742999999999999</v>
      </c>
      <c r="O365" s="13">
        <v>8.14E-2</v>
      </c>
      <c r="P365" s="13">
        <v>4.2576999999999997E-2</v>
      </c>
      <c r="Q365" s="12">
        <v>52160</v>
      </c>
      <c r="R365" s="13">
        <v>2.96E-3</v>
      </c>
      <c r="S365" s="12">
        <v>102030</v>
      </c>
      <c r="T365" s="13">
        <v>-2.689E-3</v>
      </c>
      <c r="U365" s="14">
        <v>67289</v>
      </c>
      <c r="V365" s="13">
        <v>2.5246999999999999E-2</v>
      </c>
    </row>
    <row r="366" spans="1:22" ht="15" customHeight="1" x14ac:dyDescent="0.25">
      <c r="A366" s="7" t="s">
        <v>586</v>
      </c>
      <c r="B366" s="33">
        <v>233624072</v>
      </c>
      <c r="C366" s="9">
        <v>4.3770000000000003E-2</v>
      </c>
      <c r="D366" s="9">
        <v>4.4839999999999998E-2</v>
      </c>
      <c r="E366" s="10">
        <v>1185.355</v>
      </c>
      <c r="F366" s="9">
        <v>5.8729999999999997E-2</v>
      </c>
      <c r="G366" s="8">
        <v>2507</v>
      </c>
      <c r="H366" s="8">
        <v>104</v>
      </c>
      <c r="I366" s="8">
        <v>0</v>
      </c>
      <c r="J366" s="9">
        <v>0</v>
      </c>
      <c r="K366" s="8">
        <v>82</v>
      </c>
      <c r="L366" s="10">
        <v>93188.700400000002</v>
      </c>
      <c r="M366" s="33">
        <v>0</v>
      </c>
      <c r="N366" s="9">
        <v>-1</v>
      </c>
      <c r="O366" s="9">
        <v>8.3830000000000002E-2</v>
      </c>
      <c r="P366" s="9">
        <v>3.5693000000000003E-2</v>
      </c>
      <c r="Q366" s="8">
        <v>40359</v>
      </c>
      <c r="R366" s="9">
        <v>-1.2021E-2</v>
      </c>
      <c r="S366" s="8">
        <v>80424</v>
      </c>
      <c r="T366" s="9">
        <v>-1.24E-3</v>
      </c>
      <c r="U366" s="10">
        <v>74046</v>
      </c>
      <c r="V366" s="9">
        <v>1.2015E-2</v>
      </c>
    </row>
    <row r="367" spans="1:22" ht="15" customHeight="1" x14ac:dyDescent="0.25">
      <c r="A367" s="11" t="s">
        <v>587</v>
      </c>
      <c r="B367" s="34">
        <v>230094496</v>
      </c>
      <c r="C367" s="13">
        <v>3.1809999999999998E-2</v>
      </c>
      <c r="D367" s="13">
        <v>3.1570000000000001E-2</v>
      </c>
      <c r="E367" s="14">
        <v>1158.1958</v>
      </c>
      <c r="F367" s="13">
        <v>2.1160000000000002E-2</v>
      </c>
      <c r="G367" s="12">
        <v>2204</v>
      </c>
      <c r="H367" s="12">
        <v>4</v>
      </c>
      <c r="I367" s="12">
        <v>0</v>
      </c>
      <c r="J367" s="13">
        <v>0</v>
      </c>
      <c r="K367" s="12">
        <v>16</v>
      </c>
      <c r="L367" s="14">
        <v>104398.59149999999</v>
      </c>
      <c r="M367" s="34">
        <v>10850000</v>
      </c>
      <c r="N367" s="13">
        <v>0.99156</v>
      </c>
      <c r="O367" s="13">
        <v>7.0779999999999996E-2</v>
      </c>
      <c r="P367" s="13">
        <v>3.6262999999999997E-2</v>
      </c>
      <c r="Q367" s="12">
        <v>49596</v>
      </c>
      <c r="R367" s="13">
        <v>-3.5260000000000001E-3</v>
      </c>
      <c r="S367" s="12">
        <v>129703</v>
      </c>
      <c r="T367" s="13">
        <v>7.1609999999999998E-3</v>
      </c>
      <c r="U367" s="14">
        <v>65277</v>
      </c>
      <c r="V367" s="13">
        <v>2.1725999999999999E-2</v>
      </c>
    </row>
    <row r="368" spans="1:22" ht="15" customHeight="1" x14ac:dyDescent="0.25">
      <c r="A368" s="7" t="s">
        <v>588</v>
      </c>
      <c r="B368" s="33">
        <v>210661869</v>
      </c>
      <c r="C368" s="9">
        <v>5.3560000000000003E-2</v>
      </c>
      <c r="D368" s="9">
        <v>5.3560000000000003E-2</v>
      </c>
      <c r="E368" s="10">
        <v>1155.9901</v>
      </c>
      <c r="F368" s="9">
        <v>1.404E-2</v>
      </c>
      <c r="G368" s="8">
        <v>2483</v>
      </c>
      <c r="H368" s="8">
        <v>0</v>
      </c>
      <c r="I368" s="8">
        <v>0</v>
      </c>
      <c r="J368" s="9">
        <v>0</v>
      </c>
      <c r="K368" s="8">
        <v>-5</v>
      </c>
      <c r="L368" s="10">
        <v>84841.670800000007</v>
      </c>
      <c r="M368" s="33">
        <v>2935000</v>
      </c>
      <c r="N368" s="9">
        <v>8.7833299999999994</v>
      </c>
      <c r="O368" s="9">
        <v>8.3710000000000007E-2</v>
      </c>
      <c r="P368" s="9">
        <v>4.4261000000000002E-2</v>
      </c>
      <c r="Q368" s="8">
        <v>52904</v>
      </c>
      <c r="R368" s="9">
        <v>1.5053E-2</v>
      </c>
      <c r="S368" s="8">
        <v>112028</v>
      </c>
      <c r="T368" s="9">
        <v>-5.4060000000000002E-3</v>
      </c>
      <c r="U368" s="10">
        <v>63776</v>
      </c>
      <c r="V368" s="9">
        <v>3.8606000000000001E-2</v>
      </c>
    </row>
    <row r="369" spans="1:22" ht="15" customHeight="1" x14ac:dyDescent="0.25">
      <c r="A369" s="11" t="s">
        <v>589</v>
      </c>
      <c r="B369" s="34">
        <v>209891686</v>
      </c>
      <c r="C369" s="13">
        <v>5.3350000000000002E-2</v>
      </c>
      <c r="D369" s="13">
        <v>5.3350000000000002E-2</v>
      </c>
      <c r="E369" s="14">
        <v>1235.0751</v>
      </c>
      <c r="F369" s="13">
        <v>8.5400000000000007E-3</v>
      </c>
      <c r="G369" s="12">
        <v>2208</v>
      </c>
      <c r="H369" s="12">
        <v>0</v>
      </c>
      <c r="I369" s="12">
        <v>24</v>
      </c>
      <c r="J369" s="13">
        <v>1.0869999999999999E-2</v>
      </c>
      <c r="K369" s="12">
        <v>52</v>
      </c>
      <c r="L369" s="14">
        <v>94037.493900000001</v>
      </c>
      <c r="M369" s="34">
        <v>3200000</v>
      </c>
      <c r="N369" s="11"/>
      <c r="O369" s="13">
        <v>8.2269999999999996E-2</v>
      </c>
      <c r="P369" s="13">
        <v>3.3773999999999998E-2</v>
      </c>
      <c r="Q369" s="12">
        <v>40586</v>
      </c>
      <c r="R369" s="13">
        <v>6.9350000000000002E-3</v>
      </c>
      <c r="S369" s="12">
        <v>78134</v>
      </c>
      <c r="T369" s="13">
        <v>3.2299999999999999E-4</v>
      </c>
      <c r="U369" s="14">
        <v>71827</v>
      </c>
      <c r="V369" s="13">
        <v>2.9616E-2</v>
      </c>
    </row>
    <row r="370" spans="1:22" ht="15" customHeight="1" x14ac:dyDescent="0.25">
      <c r="A370" s="7" t="s">
        <v>590</v>
      </c>
      <c r="B370" s="33">
        <v>206094830</v>
      </c>
      <c r="C370" s="9">
        <v>3.3099999999999997E-2</v>
      </c>
      <c r="D370" s="9">
        <v>3.3099999999999997E-2</v>
      </c>
      <c r="E370" s="10">
        <v>1348.711</v>
      </c>
      <c r="F370" s="9">
        <v>1.5440000000000001E-2</v>
      </c>
      <c r="G370" s="8">
        <v>2138</v>
      </c>
      <c r="H370" s="8">
        <v>0</v>
      </c>
      <c r="I370" s="8">
        <v>0</v>
      </c>
      <c r="J370" s="9">
        <v>0</v>
      </c>
      <c r="K370" s="8">
        <v>13</v>
      </c>
      <c r="L370" s="10">
        <v>96396.085099999997</v>
      </c>
      <c r="M370" s="33">
        <v>20773500</v>
      </c>
      <c r="N370" s="9">
        <v>6.4754899999999997</v>
      </c>
      <c r="O370" s="9">
        <v>8.6330000000000004E-2</v>
      </c>
      <c r="P370" s="9">
        <v>3.4743999999999997E-2</v>
      </c>
      <c r="Q370" s="8">
        <v>73979</v>
      </c>
      <c r="R370" s="9">
        <v>1.9109999999999999E-3</v>
      </c>
      <c r="S370" s="8">
        <v>158120</v>
      </c>
      <c r="T370" s="9">
        <v>1.09E-3</v>
      </c>
      <c r="U370" s="10">
        <v>69775</v>
      </c>
      <c r="V370" s="9">
        <v>2.2328000000000001E-2</v>
      </c>
    </row>
    <row r="371" spans="1:22" ht="15" customHeight="1" x14ac:dyDescent="0.25">
      <c r="A371" s="11" t="s">
        <v>591</v>
      </c>
      <c r="B371" s="34">
        <v>205854437</v>
      </c>
      <c r="C371" s="13">
        <v>3.065E-2</v>
      </c>
      <c r="D371" s="13">
        <v>3.065E-2</v>
      </c>
      <c r="E371" s="14">
        <v>1085.2759000000001</v>
      </c>
      <c r="F371" s="13">
        <v>2.9409999999999999E-2</v>
      </c>
      <c r="G371" s="12">
        <v>2539</v>
      </c>
      <c r="H371" s="12">
        <v>0</v>
      </c>
      <c r="I371" s="12">
        <v>204</v>
      </c>
      <c r="J371" s="13">
        <v>8.0350000000000005E-2</v>
      </c>
      <c r="K371" s="12">
        <v>6</v>
      </c>
      <c r="L371" s="14">
        <v>75047.188200000004</v>
      </c>
      <c r="M371" s="34">
        <v>415000</v>
      </c>
      <c r="N371" s="11"/>
      <c r="O371" s="13">
        <v>8.4360000000000004E-2</v>
      </c>
      <c r="P371" s="13">
        <v>4.6114000000000002E-2</v>
      </c>
      <c r="Q371" s="12">
        <v>39454</v>
      </c>
      <c r="R371" s="13">
        <v>-1.7274999999999999E-2</v>
      </c>
      <c r="S371" s="12">
        <v>83643</v>
      </c>
      <c r="T371" s="13">
        <v>-1.56E-3</v>
      </c>
      <c r="U371" s="14">
        <v>80145</v>
      </c>
      <c r="V371" s="13">
        <v>1.1270000000000001E-2</v>
      </c>
    </row>
    <row r="372" spans="1:22" ht="15" customHeight="1" x14ac:dyDescent="0.25">
      <c r="A372" s="7" t="s">
        <v>592</v>
      </c>
      <c r="B372" s="33">
        <v>204391837</v>
      </c>
      <c r="C372" s="9">
        <v>3.2599999999999997E-2</v>
      </c>
      <c r="D372" s="9">
        <v>3.2599999999999997E-2</v>
      </c>
      <c r="E372" s="10">
        <v>777.31</v>
      </c>
      <c r="F372" s="9">
        <v>1.337E-2</v>
      </c>
      <c r="G372" s="8">
        <v>3772</v>
      </c>
      <c r="H372" s="8">
        <v>0</v>
      </c>
      <c r="I372" s="8">
        <v>0</v>
      </c>
      <c r="J372" s="9">
        <v>0</v>
      </c>
      <c r="K372" s="8">
        <v>23</v>
      </c>
      <c r="L372" s="10">
        <v>54186.595200000003</v>
      </c>
      <c r="M372" s="33">
        <v>35406834</v>
      </c>
      <c r="N372" s="9">
        <v>3.51132</v>
      </c>
      <c r="O372" s="9">
        <v>8.4680000000000005E-2</v>
      </c>
      <c r="P372" s="9">
        <v>4.7583E-2</v>
      </c>
      <c r="Q372" s="8">
        <v>50235</v>
      </c>
      <c r="R372" s="9">
        <v>-1.2636E-2</v>
      </c>
      <c r="S372" s="8">
        <v>124539</v>
      </c>
      <c r="T372" s="9">
        <v>-3.0890000000000002E-3</v>
      </c>
      <c r="U372" s="10">
        <v>68428</v>
      </c>
      <c r="V372" s="9">
        <v>8.2279999999999992E-3</v>
      </c>
    </row>
    <row r="373" spans="1:22" ht="15" customHeight="1" x14ac:dyDescent="0.25">
      <c r="A373" s="11" t="s">
        <v>593</v>
      </c>
      <c r="B373" s="34">
        <v>196342677</v>
      </c>
      <c r="C373" s="13">
        <v>0.13708000000000001</v>
      </c>
      <c r="D373" s="13">
        <v>2.8410000000000001E-2</v>
      </c>
      <c r="E373" s="14">
        <v>1475.3108999999999</v>
      </c>
      <c r="F373" s="13">
        <v>1.09E-3</v>
      </c>
      <c r="G373" s="12">
        <v>1160</v>
      </c>
      <c r="H373" s="12">
        <v>226</v>
      </c>
      <c r="I373" s="12">
        <v>0</v>
      </c>
      <c r="J373" s="13">
        <v>0</v>
      </c>
      <c r="K373" s="12">
        <v>93</v>
      </c>
      <c r="L373" s="14">
        <v>169260.92850000001</v>
      </c>
      <c r="M373" s="34">
        <v>0</v>
      </c>
      <c r="N373" s="13">
        <v>-1</v>
      </c>
      <c r="O373" s="13">
        <v>7.7420000000000003E-2</v>
      </c>
      <c r="P373" s="13">
        <v>3.4175999999999998E-2</v>
      </c>
      <c r="Q373" s="12">
        <v>33713</v>
      </c>
      <c r="R373" s="13">
        <v>6.9909999999999998E-3</v>
      </c>
      <c r="S373" s="12">
        <v>107581</v>
      </c>
      <c r="T373" s="13">
        <v>-2.1999999999999999E-5</v>
      </c>
      <c r="U373" s="14">
        <v>91237</v>
      </c>
      <c r="V373" s="13">
        <v>2.7977999999999999E-2</v>
      </c>
    </row>
    <row r="374" spans="1:22" ht="15" customHeight="1" x14ac:dyDescent="0.25">
      <c r="A374" s="7" t="s">
        <v>594</v>
      </c>
      <c r="B374" s="33">
        <v>186639803</v>
      </c>
      <c r="C374" s="9">
        <v>6.5519999999999995E-2</v>
      </c>
      <c r="D374" s="9">
        <v>6.5519999999999995E-2</v>
      </c>
      <c r="E374" s="10">
        <v>1286.0766000000001</v>
      </c>
      <c r="F374" s="9">
        <v>1.823E-2</v>
      </c>
      <c r="G374" s="8">
        <v>2240</v>
      </c>
      <c r="H374" s="8">
        <v>0</v>
      </c>
      <c r="I374" s="8">
        <v>0</v>
      </c>
      <c r="J374" s="9">
        <v>0</v>
      </c>
      <c r="K374" s="8">
        <v>44</v>
      </c>
      <c r="L374" s="10">
        <v>83321.340400000001</v>
      </c>
      <c r="M374" s="33">
        <v>5160000</v>
      </c>
      <c r="N374" s="9">
        <v>-0.86600999999999995</v>
      </c>
      <c r="O374" s="9">
        <v>8.5519999999999999E-2</v>
      </c>
      <c r="P374" s="9">
        <v>3.9829000000000003E-2</v>
      </c>
      <c r="Q374" s="8">
        <v>21858</v>
      </c>
      <c r="R374" s="9">
        <v>-1.4466E-2</v>
      </c>
      <c r="S374" s="8">
        <v>92910</v>
      </c>
      <c r="T374" s="9">
        <v>1.2678E-2</v>
      </c>
      <c r="U374" s="10">
        <v>69636</v>
      </c>
      <c r="V374" s="9">
        <v>1.681E-3</v>
      </c>
    </row>
    <row r="375" spans="1:22" ht="15" customHeight="1" x14ac:dyDescent="0.25">
      <c r="A375" s="11" t="s">
        <v>595</v>
      </c>
      <c r="B375" s="34">
        <v>178435396</v>
      </c>
      <c r="C375" s="13">
        <v>2.9059999999999999E-2</v>
      </c>
      <c r="D375" s="13">
        <v>2.4219999999999998E-2</v>
      </c>
      <c r="E375" s="14">
        <v>906.58939999999996</v>
      </c>
      <c r="F375" s="13">
        <v>3.083E-2</v>
      </c>
      <c r="G375" s="12">
        <v>2725</v>
      </c>
      <c r="H375" s="12">
        <v>27</v>
      </c>
      <c r="I375" s="12">
        <v>0</v>
      </c>
      <c r="J375" s="13">
        <v>0</v>
      </c>
      <c r="K375" s="12">
        <v>35</v>
      </c>
      <c r="L375" s="14">
        <v>65480.879300000001</v>
      </c>
      <c r="M375" s="34">
        <v>36250000</v>
      </c>
      <c r="N375" s="13">
        <v>3.1146400000000001</v>
      </c>
      <c r="O375" s="13">
        <v>8.6040000000000005E-2</v>
      </c>
      <c r="P375" s="13">
        <v>4.8342999999999997E-2</v>
      </c>
      <c r="Q375" s="12">
        <v>37255</v>
      </c>
      <c r="R375" s="13">
        <v>-5.5139999999999998E-3</v>
      </c>
      <c r="S375" s="12">
        <v>86915</v>
      </c>
      <c r="T375" s="13">
        <v>-4.4749999999999998E-3</v>
      </c>
      <c r="U375" s="14">
        <v>56810</v>
      </c>
      <c r="V375" s="13">
        <v>1.4562E-2</v>
      </c>
    </row>
    <row r="376" spans="1:22" ht="15" customHeight="1" x14ac:dyDescent="0.25">
      <c r="A376" s="7" t="s">
        <v>596</v>
      </c>
      <c r="B376" s="33">
        <v>175784812</v>
      </c>
      <c r="C376" s="9">
        <v>3.1890000000000002E-2</v>
      </c>
      <c r="D376" s="9">
        <v>3.1890000000000002E-2</v>
      </c>
      <c r="E376" s="10">
        <v>946.08399999999995</v>
      </c>
      <c r="F376" s="9">
        <v>2.036E-2</v>
      </c>
      <c r="G376" s="8">
        <v>2299</v>
      </c>
      <c r="H376" s="8">
        <v>0</v>
      </c>
      <c r="I376" s="8">
        <v>117</v>
      </c>
      <c r="J376" s="9">
        <v>5.0889999999999998E-2</v>
      </c>
      <c r="K376" s="8">
        <v>64</v>
      </c>
      <c r="L376" s="10">
        <v>72758.614400000006</v>
      </c>
      <c r="M376" s="33">
        <v>1190000</v>
      </c>
      <c r="N376" s="7"/>
      <c r="O376" s="9">
        <v>8.2059999999999994E-2</v>
      </c>
      <c r="P376" s="9">
        <v>3.8884000000000002E-2</v>
      </c>
      <c r="Q376" s="8">
        <v>50780</v>
      </c>
      <c r="R376" s="9">
        <v>-1.338E-3</v>
      </c>
      <c r="S376" s="8">
        <v>114222</v>
      </c>
      <c r="T376" s="9">
        <v>2.477E-3</v>
      </c>
      <c r="U376" s="10">
        <v>69612</v>
      </c>
      <c r="V376" s="9">
        <v>1.6407000000000001E-2</v>
      </c>
    </row>
    <row r="377" spans="1:22" ht="15" customHeight="1" x14ac:dyDescent="0.25">
      <c r="A377" s="11" t="s">
        <v>597</v>
      </c>
      <c r="B377" s="34">
        <v>164535831</v>
      </c>
      <c r="C377" s="13">
        <v>4.5909999999999999E-2</v>
      </c>
      <c r="D377" s="13">
        <v>4.5909999999999999E-2</v>
      </c>
      <c r="E377" s="14">
        <v>855.23940000000005</v>
      </c>
      <c r="F377" s="13">
        <v>2.879E-2</v>
      </c>
      <c r="G377" s="12">
        <v>2532</v>
      </c>
      <c r="H377" s="12">
        <v>0</v>
      </c>
      <c r="I377" s="12">
        <v>0</v>
      </c>
      <c r="J377" s="13">
        <v>0</v>
      </c>
      <c r="K377" s="12">
        <v>14</v>
      </c>
      <c r="L377" s="14">
        <v>64982.555500000002</v>
      </c>
      <c r="M377" s="34">
        <v>5090000</v>
      </c>
      <c r="N377" s="13">
        <v>1.5449999999999999</v>
      </c>
      <c r="O377" s="13">
        <v>9.3990000000000004E-2</v>
      </c>
      <c r="P377" s="13">
        <v>4.3526000000000002E-2</v>
      </c>
      <c r="Q377" s="12">
        <v>52284</v>
      </c>
      <c r="R377" s="13">
        <v>-8.7510000000000001E-3</v>
      </c>
      <c r="S377" s="12">
        <v>100665</v>
      </c>
      <c r="T377" s="13">
        <v>-2.4139999999999999E-3</v>
      </c>
      <c r="U377" s="14">
        <v>70942</v>
      </c>
      <c r="V377" s="13">
        <v>1.8287000000000001E-2</v>
      </c>
    </row>
    <row r="378" spans="1:22" ht="15" customHeight="1" x14ac:dyDescent="0.25">
      <c r="A378" s="7" t="s">
        <v>598</v>
      </c>
      <c r="B378" s="33">
        <v>161663107</v>
      </c>
      <c r="C378" s="9">
        <v>1.8239999999999999E-2</v>
      </c>
      <c r="D378" s="9">
        <v>1.8239999999999999E-2</v>
      </c>
      <c r="E378" s="10">
        <v>1012.9603</v>
      </c>
      <c r="F378" s="9">
        <v>1.031E-2</v>
      </c>
      <c r="G378" s="8">
        <v>1711</v>
      </c>
      <c r="H378" s="8">
        <v>0</v>
      </c>
      <c r="I378" s="8">
        <v>0</v>
      </c>
      <c r="J378" s="9">
        <v>0</v>
      </c>
      <c r="K378" s="8">
        <v>10</v>
      </c>
      <c r="L378" s="10">
        <v>94484.574299999993</v>
      </c>
      <c r="M378" s="33">
        <v>0</v>
      </c>
      <c r="N378" s="9">
        <v>0</v>
      </c>
      <c r="O378" s="9">
        <v>7.621E-2</v>
      </c>
      <c r="P378" s="9">
        <v>4.8964000000000001E-2</v>
      </c>
      <c r="Q378" s="8">
        <v>49514</v>
      </c>
      <c r="R378" s="9">
        <v>7.5969999999999996E-3</v>
      </c>
      <c r="S378" s="8">
        <v>119824</v>
      </c>
      <c r="T378" s="9">
        <v>-4.6220000000000002E-3</v>
      </c>
      <c r="U378" s="10">
        <v>71814</v>
      </c>
      <c r="V378" s="9">
        <v>3.3284000000000001E-2</v>
      </c>
    </row>
    <row r="379" spans="1:22" ht="15" customHeight="1" x14ac:dyDescent="0.25">
      <c r="A379" s="11" t="s">
        <v>599</v>
      </c>
      <c r="B379" s="34">
        <v>152455225</v>
      </c>
      <c r="C379" s="13">
        <v>5.16E-2</v>
      </c>
      <c r="D379" s="13">
        <v>5.16E-2</v>
      </c>
      <c r="E379" s="14">
        <v>805.01</v>
      </c>
      <c r="F379" s="13">
        <v>3.5819999999999998E-2</v>
      </c>
      <c r="G379" s="12">
        <v>3384</v>
      </c>
      <c r="H379" s="12">
        <v>0</v>
      </c>
      <c r="I379" s="12">
        <v>0</v>
      </c>
      <c r="J379" s="13">
        <v>0</v>
      </c>
      <c r="K379" s="12">
        <v>16</v>
      </c>
      <c r="L379" s="14">
        <v>45051.780400000003</v>
      </c>
      <c r="M379" s="34">
        <v>12700001</v>
      </c>
      <c r="N379" s="11"/>
      <c r="O379" s="13">
        <v>9.3700000000000006E-2</v>
      </c>
      <c r="P379" s="13">
        <v>6.1414999999999997E-2</v>
      </c>
      <c r="Q379" s="12">
        <v>47595</v>
      </c>
      <c r="R379" s="13">
        <v>-2.068E-3</v>
      </c>
      <c r="S379" s="12">
        <v>98445</v>
      </c>
      <c r="T379" s="13">
        <v>-9.3310000000000008E-3</v>
      </c>
      <c r="U379" s="14">
        <v>64343</v>
      </c>
      <c r="V379" s="13">
        <v>2.9201000000000001E-2</v>
      </c>
    </row>
    <row r="380" spans="1:22" ht="15" customHeight="1" x14ac:dyDescent="0.25">
      <c r="A380" s="7" t="s">
        <v>600</v>
      </c>
      <c r="B380" s="33">
        <v>149709144</v>
      </c>
      <c r="C380" s="9">
        <v>5.2159999999999998E-2</v>
      </c>
      <c r="D380" s="9">
        <v>5.2159999999999998E-2</v>
      </c>
      <c r="E380" s="10">
        <v>838.33600000000001</v>
      </c>
      <c r="F380" s="9">
        <v>1.444E-2</v>
      </c>
      <c r="G380" s="8">
        <v>2197</v>
      </c>
      <c r="H380" s="8">
        <v>0</v>
      </c>
      <c r="I380" s="8">
        <v>0</v>
      </c>
      <c r="J380" s="9">
        <v>0</v>
      </c>
      <c r="K380" s="8">
        <v>-5</v>
      </c>
      <c r="L380" s="10">
        <v>68142.532699999996</v>
      </c>
      <c r="M380" s="33">
        <v>975000</v>
      </c>
      <c r="N380" s="9">
        <v>0.70455000000000001</v>
      </c>
      <c r="O380" s="9">
        <v>8.0180000000000001E-2</v>
      </c>
      <c r="P380" s="9">
        <v>3.0776999999999999E-2</v>
      </c>
      <c r="Q380" s="8">
        <v>46481</v>
      </c>
      <c r="R380" s="9">
        <v>-1.1609999999999999E-3</v>
      </c>
      <c r="S380" s="8">
        <v>115777</v>
      </c>
      <c r="T380" s="9">
        <v>-1.021E-3</v>
      </c>
      <c r="U380" s="10">
        <v>54836</v>
      </c>
      <c r="V380" s="9">
        <v>1.3265000000000001E-2</v>
      </c>
    </row>
    <row r="381" spans="1:22" ht="15" customHeight="1" x14ac:dyDescent="0.25">
      <c r="A381" s="11" t="s">
        <v>601</v>
      </c>
      <c r="B381" s="34">
        <v>149611398</v>
      </c>
      <c r="C381" s="13">
        <v>7.0980000000000001E-2</v>
      </c>
      <c r="D381" s="13">
        <v>7.016E-2</v>
      </c>
      <c r="E381" s="14">
        <v>792.28899999999999</v>
      </c>
      <c r="F381" s="13">
        <v>0.12235</v>
      </c>
      <c r="G381" s="12">
        <v>1661</v>
      </c>
      <c r="H381" s="12">
        <v>15</v>
      </c>
      <c r="I381" s="12">
        <v>0</v>
      </c>
      <c r="J381" s="13">
        <v>0</v>
      </c>
      <c r="K381" s="12">
        <v>-13</v>
      </c>
      <c r="L381" s="14">
        <v>90073.087499999994</v>
      </c>
      <c r="M381" s="34">
        <v>0</v>
      </c>
      <c r="N381" s="13">
        <v>0</v>
      </c>
      <c r="O381" s="13">
        <v>8.5830000000000004E-2</v>
      </c>
      <c r="P381" s="13">
        <v>3.5014000000000003E-2</v>
      </c>
      <c r="Q381" s="12">
        <v>47190</v>
      </c>
      <c r="R381" s="13">
        <v>5.0879999999999996E-3</v>
      </c>
      <c r="S381" s="12">
        <v>99135</v>
      </c>
      <c r="T381" s="13">
        <v>-5.6999999999999998E-4</v>
      </c>
      <c r="U381" s="14">
        <v>68940</v>
      </c>
      <c r="V381" s="13">
        <v>2.6844E-2</v>
      </c>
    </row>
    <row r="382" spans="1:22" ht="15" customHeight="1" x14ac:dyDescent="0.25">
      <c r="A382" s="7" t="s">
        <v>602</v>
      </c>
      <c r="B382" s="33">
        <v>146650649</v>
      </c>
      <c r="C382" s="9">
        <v>6.5809999999999994E-2</v>
      </c>
      <c r="D382" s="9">
        <v>6.5809999999999994E-2</v>
      </c>
      <c r="E382" s="10">
        <v>958.93989999999997</v>
      </c>
      <c r="F382" s="9">
        <v>1.0279999999999999E-2</v>
      </c>
      <c r="G382" s="8">
        <v>1741</v>
      </c>
      <c r="H382" s="8">
        <v>0</v>
      </c>
      <c r="I382" s="8">
        <v>0</v>
      </c>
      <c r="J382" s="9">
        <v>0</v>
      </c>
      <c r="K382" s="8">
        <v>2</v>
      </c>
      <c r="L382" s="10">
        <v>84233.5723</v>
      </c>
      <c r="M382" s="33">
        <v>11424883</v>
      </c>
      <c r="N382" s="9">
        <v>-0.26473999999999998</v>
      </c>
      <c r="O382" s="9">
        <v>8.7940000000000004E-2</v>
      </c>
      <c r="P382" s="9">
        <v>5.9764999999999999E-2</v>
      </c>
      <c r="Q382" s="8">
        <v>42357</v>
      </c>
      <c r="R382" s="9">
        <v>-8.5679999999999992E-3</v>
      </c>
      <c r="S382" s="8">
        <v>105031</v>
      </c>
      <c r="T382" s="9">
        <v>-5.1110000000000001E-3</v>
      </c>
      <c r="U382" s="10">
        <v>81295</v>
      </c>
      <c r="V382" s="9">
        <v>2.0889999999999999E-2</v>
      </c>
    </row>
    <row r="383" spans="1:22" ht="15" customHeight="1" x14ac:dyDescent="0.25">
      <c r="A383" s="11" t="s">
        <v>603</v>
      </c>
      <c r="B383" s="34">
        <v>144616485</v>
      </c>
      <c r="C383" s="13">
        <v>3.6290000000000003E-2</v>
      </c>
      <c r="D383" s="13">
        <v>3.6290000000000003E-2</v>
      </c>
      <c r="E383" s="14">
        <v>983.28599999999994</v>
      </c>
      <c r="F383" s="13">
        <v>2.5950000000000001E-2</v>
      </c>
      <c r="G383" s="12">
        <v>1491</v>
      </c>
      <c r="H383" s="12">
        <v>0</v>
      </c>
      <c r="I383" s="12">
        <v>0</v>
      </c>
      <c r="J383" s="13">
        <v>0</v>
      </c>
      <c r="K383" s="12">
        <v>9</v>
      </c>
      <c r="L383" s="14">
        <v>96992.9476</v>
      </c>
      <c r="M383" s="34">
        <v>0</v>
      </c>
      <c r="N383" s="13">
        <v>0</v>
      </c>
      <c r="O383" s="13">
        <v>8.9279999999999998E-2</v>
      </c>
      <c r="P383" s="13">
        <v>4.7629999999999999E-2</v>
      </c>
      <c r="Q383" s="12">
        <v>59965</v>
      </c>
      <c r="R383" s="13">
        <v>-6.9999999999999999E-6</v>
      </c>
      <c r="S383" s="12">
        <v>133215</v>
      </c>
      <c r="T383" s="13">
        <v>-7.2680000000000002E-3</v>
      </c>
      <c r="U383" s="14">
        <v>58198</v>
      </c>
      <c r="V383" s="13">
        <v>2.375E-2</v>
      </c>
    </row>
    <row r="384" spans="1:22" ht="15" customHeight="1" x14ac:dyDescent="0.25">
      <c r="A384" s="7" t="s">
        <v>604</v>
      </c>
      <c r="B384" s="33">
        <v>138494648</v>
      </c>
      <c r="C384" s="9">
        <v>0.12111</v>
      </c>
      <c r="D384" s="9">
        <v>0.11935</v>
      </c>
      <c r="E384" s="10">
        <v>824.84379999999999</v>
      </c>
      <c r="F384" s="9">
        <v>1.418E-2</v>
      </c>
      <c r="G384" s="8">
        <v>1869</v>
      </c>
      <c r="H384" s="8">
        <v>10</v>
      </c>
      <c r="I384" s="8">
        <v>10</v>
      </c>
      <c r="J384" s="9">
        <v>5.3499999999999997E-3</v>
      </c>
      <c r="K384" s="8">
        <v>-38</v>
      </c>
      <c r="L384" s="10">
        <v>73706.571400000001</v>
      </c>
      <c r="M384" s="33">
        <v>0</v>
      </c>
      <c r="N384" s="9">
        <v>-1</v>
      </c>
      <c r="O384" s="9">
        <v>8.8499999999999995E-2</v>
      </c>
      <c r="P384" s="9">
        <v>3.5771999999999998E-2</v>
      </c>
      <c r="Q384" s="8">
        <v>24396</v>
      </c>
      <c r="R384" s="9">
        <v>-4.169E-3</v>
      </c>
      <c r="S384" s="8">
        <v>61462</v>
      </c>
      <c r="T384" s="9">
        <v>-5.6800000000000002E-3</v>
      </c>
      <c r="U384" s="10">
        <v>70206</v>
      </c>
      <c r="V384" s="9">
        <v>2.1649999999999999E-2</v>
      </c>
    </row>
    <row r="385" spans="1:22" ht="15" customHeight="1" x14ac:dyDescent="0.25">
      <c r="A385" s="11" t="s">
        <v>605</v>
      </c>
      <c r="B385" s="34">
        <v>129267185</v>
      </c>
      <c r="C385" s="13">
        <v>4.0149999999999998E-2</v>
      </c>
      <c r="D385" s="13">
        <v>3.925E-2</v>
      </c>
      <c r="E385" s="14">
        <v>1015.4457</v>
      </c>
      <c r="F385" s="13">
        <v>1.9369999999999998E-2</v>
      </c>
      <c r="G385" s="12">
        <v>1865</v>
      </c>
      <c r="H385" s="12">
        <v>10</v>
      </c>
      <c r="I385" s="12">
        <v>0</v>
      </c>
      <c r="J385" s="13">
        <v>0</v>
      </c>
      <c r="K385" s="12">
        <v>13</v>
      </c>
      <c r="L385" s="14">
        <v>69312.163400000005</v>
      </c>
      <c r="M385" s="34">
        <v>0</v>
      </c>
      <c r="N385" s="13">
        <v>0</v>
      </c>
      <c r="O385" s="13">
        <v>8.2919999999999994E-2</v>
      </c>
      <c r="P385" s="13">
        <v>5.6483999999999999E-2</v>
      </c>
      <c r="Q385" s="12">
        <v>35347</v>
      </c>
      <c r="R385" s="13">
        <v>-4.143E-3</v>
      </c>
      <c r="S385" s="12">
        <v>101749</v>
      </c>
      <c r="T385" s="13">
        <v>-4.1099999999999999E-3</v>
      </c>
      <c r="U385" s="14">
        <v>68009</v>
      </c>
      <c r="V385" s="13">
        <v>2.5895000000000001E-2</v>
      </c>
    </row>
    <row r="386" spans="1:22" ht="15" customHeight="1" x14ac:dyDescent="0.25">
      <c r="A386" s="7" t="s">
        <v>606</v>
      </c>
      <c r="B386" s="33">
        <v>128763354</v>
      </c>
      <c r="C386" s="9">
        <v>3.1260000000000003E-2</v>
      </c>
      <c r="D386" s="9">
        <v>2.6880000000000001E-2</v>
      </c>
      <c r="E386" s="10">
        <v>1025.3658</v>
      </c>
      <c r="F386" s="9">
        <v>5.8200000000000002E-2</v>
      </c>
      <c r="G386" s="8">
        <v>1529</v>
      </c>
      <c r="H386" s="8">
        <v>14</v>
      </c>
      <c r="I386" s="8">
        <v>0</v>
      </c>
      <c r="J386" s="9">
        <v>0</v>
      </c>
      <c r="K386" s="8">
        <v>135</v>
      </c>
      <c r="L386" s="10">
        <v>84214.097099999999</v>
      </c>
      <c r="M386" s="33">
        <v>12149799</v>
      </c>
      <c r="N386" s="9">
        <v>4.3999100000000002</v>
      </c>
      <c r="O386" s="9">
        <v>9.1240000000000002E-2</v>
      </c>
      <c r="P386" s="9">
        <v>3.9938000000000001E-2</v>
      </c>
      <c r="Q386" s="8">
        <v>61587</v>
      </c>
      <c r="R386" s="9">
        <v>-3.1129999999999999E-3</v>
      </c>
      <c r="S386" s="8">
        <v>119099</v>
      </c>
      <c r="T386" s="9">
        <v>-4.241E-3</v>
      </c>
      <c r="U386" s="10">
        <v>70898</v>
      </c>
      <c r="V386" s="9">
        <v>1.9198E-2</v>
      </c>
    </row>
    <row r="387" spans="1:22" ht="15" customHeight="1" x14ac:dyDescent="0.25">
      <c r="A387" s="11" t="s">
        <v>607</v>
      </c>
      <c r="B387" s="34">
        <v>126130369</v>
      </c>
      <c r="C387" s="13">
        <v>2.682E-2</v>
      </c>
      <c r="D387" s="13">
        <v>2.588E-2</v>
      </c>
      <c r="E387" s="14">
        <v>1209.7972</v>
      </c>
      <c r="F387" s="13">
        <v>1.618E-2</v>
      </c>
      <c r="G387" s="12">
        <v>1066</v>
      </c>
      <c r="H387" s="12">
        <v>0</v>
      </c>
      <c r="I387" s="12">
        <v>0</v>
      </c>
      <c r="J387" s="13">
        <v>0</v>
      </c>
      <c r="K387" s="12">
        <v>6</v>
      </c>
      <c r="L387" s="14">
        <v>118321.17170000001</v>
      </c>
      <c r="M387" s="34">
        <v>0</v>
      </c>
      <c r="N387" s="13">
        <v>0</v>
      </c>
      <c r="O387" s="13">
        <v>6.9449999999999998E-2</v>
      </c>
      <c r="P387" s="13">
        <v>3.4800999999999999E-2</v>
      </c>
      <c r="Q387" s="12">
        <v>30077</v>
      </c>
      <c r="R387" s="13">
        <v>4.0629999999999998E-3</v>
      </c>
      <c r="S387" s="12">
        <v>65502</v>
      </c>
      <c r="T387" s="13">
        <v>5.9800000000000001E-4</v>
      </c>
      <c r="U387" s="14">
        <v>80235</v>
      </c>
      <c r="V387" s="13">
        <v>2.1405E-2</v>
      </c>
    </row>
    <row r="388" spans="1:22" ht="15" customHeight="1" x14ac:dyDescent="0.25">
      <c r="A388" s="7" t="s">
        <v>608</v>
      </c>
      <c r="B388" s="33">
        <v>125109692</v>
      </c>
      <c r="C388" s="9">
        <v>5.1150000000000001E-2</v>
      </c>
      <c r="D388" s="9">
        <v>5.1150000000000001E-2</v>
      </c>
      <c r="E388" s="10">
        <v>892.64139999999998</v>
      </c>
      <c r="F388" s="9">
        <v>-7.7999999999999999E-4</v>
      </c>
      <c r="G388" s="8">
        <v>1867</v>
      </c>
      <c r="H388" s="8">
        <v>0</v>
      </c>
      <c r="I388" s="8">
        <v>0</v>
      </c>
      <c r="J388" s="9">
        <v>0</v>
      </c>
      <c r="K388" s="8">
        <v>-5</v>
      </c>
      <c r="L388" s="10">
        <v>67011.082899999994</v>
      </c>
      <c r="M388" s="33">
        <v>885000</v>
      </c>
      <c r="N388" s="9">
        <v>-0.29199999999999998</v>
      </c>
      <c r="O388" s="9">
        <v>7.9009999999999997E-2</v>
      </c>
      <c r="P388" s="9">
        <v>2.8393000000000002E-2</v>
      </c>
      <c r="Q388" s="8">
        <v>35071</v>
      </c>
      <c r="R388" s="9">
        <v>-5.1199999999999998E-4</v>
      </c>
      <c r="S388" s="8">
        <v>103965</v>
      </c>
      <c r="T388" s="9">
        <v>8.5300000000000003E-4</v>
      </c>
      <c r="U388" s="10">
        <v>60444</v>
      </c>
      <c r="V388" s="9">
        <v>5.9659999999999999E-3</v>
      </c>
    </row>
    <row r="389" spans="1:22" ht="15" customHeight="1" x14ac:dyDescent="0.25">
      <c r="A389" s="11" t="s">
        <v>609</v>
      </c>
      <c r="B389" s="34">
        <v>114343931</v>
      </c>
      <c r="C389" s="13">
        <v>8.5430000000000006E-2</v>
      </c>
      <c r="D389" s="13">
        <v>8.5430000000000006E-2</v>
      </c>
      <c r="E389" s="14">
        <v>871.72119999999995</v>
      </c>
      <c r="F389" s="13">
        <v>5.1720000000000002E-2</v>
      </c>
      <c r="G389" s="12">
        <v>1082</v>
      </c>
      <c r="H389" s="12">
        <v>0</v>
      </c>
      <c r="I389" s="12">
        <v>0</v>
      </c>
      <c r="J389" s="13">
        <v>0</v>
      </c>
      <c r="K389" s="12">
        <v>-23</v>
      </c>
      <c r="L389" s="14">
        <v>105678.31</v>
      </c>
      <c r="M389" s="34">
        <v>735000</v>
      </c>
      <c r="N389" s="11"/>
      <c r="O389" s="13">
        <v>8.0299999999999996E-2</v>
      </c>
      <c r="P389" s="13">
        <v>4.8361000000000001E-2</v>
      </c>
      <c r="Q389" s="12">
        <v>50282</v>
      </c>
      <c r="R389" s="13">
        <v>1.235E-3</v>
      </c>
      <c r="S389" s="12">
        <v>127941</v>
      </c>
      <c r="T389" s="13">
        <v>-8.7410000000000005E-3</v>
      </c>
      <c r="U389" s="14">
        <v>65231</v>
      </c>
      <c r="V389" s="13">
        <v>2.7879999999999999E-2</v>
      </c>
    </row>
    <row r="390" spans="1:22" ht="15" customHeight="1" x14ac:dyDescent="0.25">
      <c r="A390" s="7" t="s">
        <v>610</v>
      </c>
      <c r="B390" s="33">
        <v>102578110</v>
      </c>
      <c r="C390" s="9">
        <v>6.386E-2</v>
      </c>
      <c r="D390" s="9">
        <v>4.7789999999999999E-2</v>
      </c>
      <c r="E390" s="10">
        <v>923.50689999999997</v>
      </c>
      <c r="F390" s="9">
        <v>2.3E-3</v>
      </c>
      <c r="G390" s="8">
        <v>1461</v>
      </c>
      <c r="H390" s="8">
        <v>80</v>
      </c>
      <c r="I390" s="8">
        <v>0</v>
      </c>
      <c r="J390" s="9">
        <v>0</v>
      </c>
      <c r="K390" s="8">
        <v>41</v>
      </c>
      <c r="L390" s="10">
        <v>70210.89</v>
      </c>
      <c r="M390" s="33">
        <v>0</v>
      </c>
      <c r="N390" s="9">
        <v>-1</v>
      </c>
      <c r="O390" s="9">
        <v>8.3690000000000001E-2</v>
      </c>
      <c r="P390" s="9">
        <v>6.4183000000000004E-2</v>
      </c>
      <c r="Q390" s="8">
        <v>28692</v>
      </c>
      <c r="R390" s="9">
        <v>1.2563E-2</v>
      </c>
      <c r="S390" s="8">
        <v>111784</v>
      </c>
      <c r="T390" s="9">
        <v>6.6039999999999996E-3</v>
      </c>
      <c r="U390" s="10">
        <v>59745</v>
      </c>
      <c r="V390" s="9">
        <v>2.0249E-2</v>
      </c>
    </row>
    <row r="391" spans="1:22" ht="15" customHeight="1" x14ac:dyDescent="0.25">
      <c r="A391" s="11" t="s">
        <v>611</v>
      </c>
      <c r="B391" s="34">
        <v>90474834</v>
      </c>
      <c r="C391" s="13">
        <v>3.3939999999999998E-2</v>
      </c>
      <c r="D391" s="13">
        <v>3.3939999999999998E-2</v>
      </c>
      <c r="E391" s="14">
        <v>907.42409999999995</v>
      </c>
      <c r="F391" s="13">
        <v>9.8300000000000002E-3</v>
      </c>
      <c r="G391" s="12">
        <v>1367</v>
      </c>
      <c r="H391" s="12">
        <v>0</v>
      </c>
      <c r="I391" s="12">
        <v>0</v>
      </c>
      <c r="J391" s="13">
        <v>0</v>
      </c>
      <c r="K391" s="12">
        <v>0</v>
      </c>
      <c r="L391" s="14">
        <v>66184.955100000006</v>
      </c>
      <c r="M391" s="34">
        <v>0</v>
      </c>
      <c r="N391" s="13">
        <v>0</v>
      </c>
      <c r="O391" s="13">
        <v>8.8300000000000003E-2</v>
      </c>
      <c r="P391" s="13">
        <v>4.7618000000000001E-2</v>
      </c>
      <c r="Q391" s="12">
        <v>44160</v>
      </c>
      <c r="R391" s="13">
        <v>2.905E-3</v>
      </c>
      <c r="S391" s="12">
        <v>109029</v>
      </c>
      <c r="T391" s="13">
        <v>-9.0600000000000003E-3</v>
      </c>
      <c r="U391" s="14">
        <v>53125</v>
      </c>
      <c r="V391" s="13">
        <v>1.9158999999999999E-2</v>
      </c>
    </row>
    <row r="392" spans="1:22" ht="15" customHeight="1" x14ac:dyDescent="0.25">
      <c r="A392" s="7" t="s">
        <v>612</v>
      </c>
      <c r="B392" s="33">
        <v>76889623</v>
      </c>
      <c r="C392" s="9">
        <v>8.7520000000000001E-2</v>
      </c>
      <c r="D392" s="9">
        <v>8.7520000000000001E-2</v>
      </c>
      <c r="E392" s="10">
        <v>1163.1831</v>
      </c>
      <c r="F392" s="9">
        <v>4.2200000000000001E-2</v>
      </c>
      <c r="G392" s="8">
        <v>919</v>
      </c>
      <c r="H392" s="8">
        <v>0</v>
      </c>
      <c r="I392" s="8">
        <v>0</v>
      </c>
      <c r="J392" s="9">
        <v>0</v>
      </c>
      <c r="K392" s="8">
        <v>34</v>
      </c>
      <c r="L392" s="10">
        <v>83666.619099999996</v>
      </c>
      <c r="M392" s="33">
        <v>499000</v>
      </c>
      <c r="N392" s="7"/>
      <c r="O392" s="9">
        <v>8.0009999999999998E-2</v>
      </c>
      <c r="P392" s="9">
        <v>9.0535000000000004E-2</v>
      </c>
      <c r="Q392" s="8">
        <v>19347</v>
      </c>
      <c r="R392" s="9">
        <v>7.254E-3</v>
      </c>
      <c r="S392" s="8">
        <v>58815</v>
      </c>
      <c r="T392" s="9">
        <v>-2.3E-5</v>
      </c>
      <c r="U392" s="10">
        <v>56139</v>
      </c>
      <c r="V392" s="9">
        <v>2.2041000000000002E-2</v>
      </c>
    </row>
    <row r="393" spans="1:22" ht="15" customHeight="1" x14ac:dyDescent="0.25">
      <c r="A393" s="11" t="s">
        <v>613</v>
      </c>
      <c r="B393" s="34">
        <v>71007071</v>
      </c>
      <c r="C393" s="13">
        <v>2.1000000000000001E-2</v>
      </c>
      <c r="D393" s="13">
        <v>2.1000000000000001E-2</v>
      </c>
      <c r="E393" s="14">
        <v>1240.0583999999999</v>
      </c>
      <c r="F393" s="13">
        <v>-2.8400000000000001E-3</v>
      </c>
      <c r="G393" s="12">
        <v>623</v>
      </c>
      <c r="H393" s="12">
        <v>0</v>
      </c>
      <c r="I393" s="12">
        <v>0</v>
      </c>
      <c r="J393" s="13">
        <v>0</v>
      </c>
      <c r="K393" s="12">
        <v>-1</v>
      </c>
      <c r="L393" s="14">
        <v>113976.0376</v>
      </c>
      <c r="M393" s="34">
        <v>565000</v>
      </c>
      <c r="N393" s="13">
        <v>-0.71501000000000003</v>
      </c>
      <c r="O393" s="13">
        <v>8.2000000000000003E-2</v>
      </c>
      <c r="P393" s="13">
        <v>6.6822000000000006E-2</v>
      </c>
      <c r="Q393" s="12">
        <v>26717</v>
      </c>
      <c r="R393" s="13">
        <v>-4.3020000000000003E-3</v>
      </c>
      <c r="S393" s="12">
        <v>87776</v>
      </c>
      <c r="T393" s="13">
        <v>-1.4970000000000001E-3</v>
      </c>
      <c r="U393" s="14">
        <v>63180</v>
      </c>
      <c r="V393" s="13">
        <v>3.4928000000000001E-2</v>
      </c>
    </row>
    <row r="394" spans="1:22" ht="15" customHeight="1" x14ac:dyDescent="0.25">
      <c r="A394" s="7" t="s">
        <v>614</v>
      </c>
      <c r="B394" s="33">
        <v>70572920</v>
      </c>
      <c r="C394" s="9">
        <v>5.0189999999999999E-2</v>
      </c>
      <c r="D394" s="9">
        <v>5.0189999999999999E-2</v>
      </c>
      <c r="E394" s="10">
        <v>822.63030000000003</v>
      </c>
      <c r="F394" s="9">
        <v>2.9579999999999999E-2</v>
      </c>
      <c r="G394" s="8">
        <v>678</v>
      </c>
      <c r="H394" s="8">
        <v>0</v>
      </c>
      <c r="I394" s="8">
        <v>0</v>
      </c>
      <c r="J394" s="9">
        <v>0</v>
      </c>
      <c r="K394" s="8">
        <v>0</v>
      </c>
      <c r="L394" s="10">
        <v>104089.8529</v>
      </c>
      <c r="M394" s="33">
        <v>4352000</v>
      </c>
      <c r="N394" s="9">
        <v>4.5616599999999998</v>
      </c>
      <c r="O394" s="9">
        <v>8.1479999999999997E-2</v>
      </c>
      <c r="P394" s="9">
        <v>6.5432000000000004E-2</v>
      </c>
      <c r="Q394" s="8">
        <v>37201</v>
      </c>
      <c r="R394" s="9">
        <v>5.3819999999999996E-3</v>
      </c>
      <c r="S394" s="8">
        <v>172777</v>
      </c>
      <c r="T394" s="9">
        <v>7.0959999999999999E-3</v>
      </c>
      <c r="U394" s="10">
        <v>63170</v>
      </c>
      <c r="V394" s="9">
        <v>2.2207999999999999E-2</v>
      </c>
    </row>
    <row r="395" spans="1:22" ht="15" customHeight="1" x14ac:dyDescent="0.25">
      <c r="A395" s="11" t="s">
        <v>615</v>
      </c>
      <c r="B395" s="34">
        <v>58800314</v>
      </c>
      <c r="C395" s="13">
        <v>5.8369999999999998E-2</v>
      </c>
      <c r="D395" s="13">
        <v>5.8369999999999998E-2</v>
      </c>
      <c r="E395" s="14">
        <v>719.98090000000002</v>
      </c>
      <c r="F395" s="13">
        <v>9.92E-3</v>
      </c>
      <c r="G395" s="12">
        <v>931</v>
      </c>
      <c r="H395" s="12">
        <v>0</v>
      </c>
      <c r="I395" s="12">
        <v>16</v>
      </c>
      <c r="J395" s="13">
        <v>1.719E-2</v>
      </c>
      <c r="K395" s="12">
        <v>1</v>
      </c>
      <c r="L395" s="14">
        <v>62091.144699999997</v>
      </c>
      <c r="M395" s="34">
        <v>760000</v>
      </c>
      <c r="N395" s="13">
        <v>-0.42695</v>
      </c>
      <c r="O395" s="13">
        <v>9.511E-2</v>
      </c>
      <c r="P395" s="13">
        <v>5.0327999999999998E-2</v>
      </c>
      <c r="Q395" s="12">
        <v>38167</v>
      </c>
      <c r="R395" s="13">
        <v>-4.019E-3</v>
      </c>
      <c r="S395" s="12">
        <v>111272</v>
      </c>
      <c r="T395" s="13">
        <v>-1.1303000000000001E-2</v>
      </c>
      <c r="U395" s="14">
        <v>63370</v>
      </c>
      <c r="V395" s="13">
        <v>1.8402000000000002E-2</v>
      </c>
    </row>
    <row r="396" spans="1:22" ht="15" customHeight="1" x14ac:dyDescent="0.25">
      <c r="A396" s="7" t="s">
        <v>616</v>
      </c>
      <c r="B396" s="33">
        <v>5054371861863</v>
      </c>
      <c r="C396" s="9">
        <v>7.8670000000000004E-2</v>
      </c>
      <c r="D396" s="9">
        <v>6.5799999999999997E-2</v>
      </c>
      <c r="E396" s="10">
        <v>1801.9854</v>
      </c>
      <c r="F396" s="9">
        <v>1.3010000000000001E-2</v>
      </c>
      <c r="G396" s="8">
        <v>21018371</v>
      </c>
      <c r="H396" s="8">
        <v>452529</v>
      </c>
      <c r="I396" s="8">
        <v>550004</v>
      </c>
      <c r="J396" s="9">
        <v>2.6169999999999999E-2</v>
      </c>
      <c r="K396" s="8">
        <v>506981</v>
      </c>
      <c r="L396" s="10">
        <v>234340.92189999999</v>
      </c>
      <c r="M396" s="33">
        <v>123624271323</v>
      </c>
      <c r="N396" s="9">
        <v>4.6100000000000004E-3</v>
      </c>
      <c r="O396" s="9">
        <v>6.2179999999999999E-2</v>
      </c>
      <c r="P396" s="9">
        <v>4.3353000000000003E-2</v>
      </c>
      <c r="Q396" s="8">
        <v>159127234</v>
      </c>
      <c r="R396" s="9">
        <v>3.8920000000000001E-3</v>
      </c>
      <c r="S396" s="8">
        <v>342498156</v>
      </c>
      <c r="T396" s="9">
        <v>2.2759999999999998E-3</v>
      </c>
      <c r="U396" s="10">
        <v>85258</v>
      </c>
      <c r="V396" s="9">
        <v>2.1519E-2</v>
      </c>
    </row>
    <row r="398" spans="1:22" ht="15" customHeight="1" x14ac:dyDescent="0.25">
      <c r="A398" s="15" t="s">
        <v>617</v>
      </c>
    </row>
  </sheetData>
  <pageMargins left="0.75" right="0.75" top="1" bottom="1" header="0.511811023622047" footer="0.511811023622047"/>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47"/>
  <sheetViews>
    <sheetView zoomScaleNormal="100" workbookViewId="0"/>
  </sheetViews>
  <sheetFormatPr defaultColWidth="8.7109375" defaultRowHeight="15" x14ac:dyDescent="0.25"/>
  <cols>
    <col min="1" max="1" width="24" customWidth="1"/>
    <col min="2" max="18" width="11" customWidth="1"/>
  </cols>
  <sheetData>
    <row r="1" spans="1:19" ht="15" customHeight="1" x14ac:dyDescent="0.25">
      <c r="A1" s="35" t="s">
        <v>618</v>
      </c>
    </row>
    <row r="2" spans="1:19" ht="15" customHeight="1" x14ac:dyDescent="0.25">
      <c r="A2" s="36"/>
    </row>
    <row r="3" spans="1:19" ht="15" customHeight="1" x14ac:dyDescent="0.25">
      <c r="A3" s="6" t="s">
        <v>619</v>
      </c>
      <c r="B3" s="37">
        <v>2012</v>
      </c>
      <c r="C3" s="37">
        <v>2013</v>
      </c>
      <c r="D3" s="37">
        <v>2014</v>
      </c>
      <c r="E3" s="37">
        <v>2015</v>
      </c>
      <c r="F3" s="37">
        <v>2016</v>
      </c>
      <c r="G3" s="37">
        <v>2017</v>
      </c>
      <c r="H3" s="37">
        <v>2018</v>
      </c>
      <c r="I3" s="37">
        <v>2019</v>
      </c>
      <c r="J3" s="37">
        <v>2020</v>
      </c>
      <c r="K3" s="37">
        <v>2021</v>
      </c>
      <c r="L3" s="37">
        <v>2022</v>
      </c>
      <c r="M3" s="37">
        <v>2023</v>
      </c>
      <c r="N3" s="37">
        <v>2024</v>
      </c>
      <c r="O3" s="38" t="s">
        <v>620</v>
      </c>
      <c r="P3" s="38" t="s">
        <v>621</v>
      </c>
      <c r="Q3" s="38" t="s">
        <v>622</v>
      </c>
      <c r="R3" s="38" t="s">
        <v>623</v>
      </c>
    </row>
    <row r="4" spans="1:19" ht="15" customHeight="1" x14ac:dyDescent="0.25">
      <c r="A4" s="39" t="s">
        <v>624</v>
      </c>
      <c r="B4" s="40">
        <v>1401233</v>
      </c>
      <c r="C4" s="40">
        <v>1439043</v>
      </c>
      <c r="D4" s="40">
        <v>1511763</v>
      </c>
      <c r="E4" s="40">
        <v>1577366</v>
      </c>
      <c r="F4" s="40">
        <v>1634671</v>
      </c>
      <c r="G4" s="40">
        <v>1698122</v>
      </c>
      <c r="H4" s="40">
        <v>1772319</v>
      </c>
      <c r="I4" s="40">
        <v>1884333</v>
      </c>
      <c r="J4" s="40">
        <v>1867554</v>
      </c>
      <c r="K4" s="40">
        <v>2029909</v>
      </c>
      <c r="L4" s="40">
        <v>2180735</v>
      </c>
      <c r="M4" s="40">
        <v>2300518</v>
      </c>
      <c r="N4" s="40">
        <v>2442500</v>
      </c>
      <c r="O4" s="41">
        <v>4.7394650179891203E-2</v>
      </c>
      <c r="P4" s="41">
        <v>4.91439632407367E-2</v>
      </c>
      <c r="Q4" s="41">
        <v>5.3259496865670101E-2</v>
      </c>
      <c r="R4" s="41">
        <v>6.1717404514983101E-2</v>
      </c>
      <c r="S4" s="6"/>
    </row>
    <row r="5" spans="1:19" ht="15" customHeight="1" x14ac:dyDescent="0.25">
      <c r="A5" s="11" t="s">
        <v>625</v>
      </c>
      <c r="B5" s="42">
        <v>788081</v>
      </c>
      <c r="C5" s="42">
        <v>820353</v>
      </c>
      <c r="D5" s="42">
        <v>858170</v>
      </c>
      <c r="E5" s="42">
        <v>912384</v>
      </c>
      <c r="F5" s="42">
        <v>945600</v>
      </c>
      <c r="G5" s="42">
        <v>995114</v>
      </c>
      <c r="H5" s="42">
        <v>1047661</v>
      </c>
      <c r="I5" s="42">
        <v>1065710</v>
      </c>
      <c r="J5" s="42">
        <v>1034824</v>
      </c>
      <c r="K5" s="42">
        <v>1134862</v>
      </c>
      <c r="L5" s="42">
        <v>1224694</v>
      </c>
      <c r="M5" s="42">
        <v>1289320</v>
      </c>
      <c r="N5" s="42">
        <v>1354718</v>
      </c>
      <c r="O5" s="13">
        <v>4.6180217736585802E-2</v>
      </c>
      <c r="P5" s="13">
        <v>4.6712853526253803E-2</v>
      </c>
      <c r="Q5" s="13">
        <v>4.9160598208760398E-2</v>
      </c>
      <c r="R5" s="13">
        <v>5.0722861663512503E-2</v>
      </c>
    </row>
    <row r="6" spans="1:19" ht="15" customHeight="1" x14ac:dyDescent="0.25">
      <c r="A6" s="11" t="s">
        <v>626</v>
      </c>
      <c r="B6" s="42">
        <v>561016</v>
      </c>
      <c r="C6" s="42">
        <v>577948</v>
      </c>
      <c r="D6" s="42">
        <v>599805</v>
      </c>
      <c r="E6" s="42">
        <v>627033</v>
      </c>
      <c r="F6" s="42">
        <v>641589</v>
      </c>
      <c r="G6" s="42">
        <v>659855</v>
      </c>
      <c r="H6" s="42">
        <v>689464</v>
      </c>
      <c r="I6" s="42">
        <v>721100</v>
      </c>
      <c r="J6" s="42">
        <v>692186</v>
      </c>
      <c r="K6" s="42">
        <v>762403</v>
      </c>
      <c r="L6" s="42">
        <v>831790</v>
      </c>
      <c r="M6" s="42">
        <v>885790</v>
      </c>
      <c r="N6" s="42">
        <v>923120</v>
      </c>
      <c r="O6" s="13">
        <v>4.2374014102313201E-2</v>
      </c>
      <c r="P6" s="13">
        <v>4.4058438479991101E-2</v>
      </c>
      <c r="Q6" s="13">
        <v>5.0636617257707302E-2</v>
      </c>
      <c r="R6" s="13">
        <v>4.2143171632102398E-2</v>
      </c>
    </row>
    <row r="7" spans="1:19" ht="15" customHeight="1" x14ac:dyDescent="0.25">
      <c r="A7" s="11" t="s">
        <v>627</v>
      </c>
      <c r="B7" s="42">
        <v>364594</v>
      </c>
      <c r="C7" s="42">
        <v>383254</v>
      </c>
      <c r="D7" s="42">
        <v>413519</v>
      </c>
      <c r="E7" s="42">
        <v>446344</v>
      </c>
      <c r="F7" s="42">
        <v>469472</v>
      </c>
      <c r="G7" s="42">
        <v>509382</v>
      </c>
      <c r="H7" s="42">
        <v>548613</v>
      </c>
      <c r="I7" s="42">
        <v>610192</v>
      </c>
      <c r="J7" s="42">
        <v>615329</v>
      </c>
      <c r="K7" s="42">
        <v>700496</v>
      </c>
      <c r="L7" s="42">
        <v>717311</v>
      </c>
      <c r="M7" s="42">
        <v>760416</v>
      </c>
      <c r="N7" s="42">
        <v>801311</v>
      </c>
      <c r="O7" s="13">
        <v>6.7823068791837998E-2</v>
      </c>
      <c r="P7" s="13">
        <v>6.8391842927855204E-2</v>
      </c>
      <c r="Q7" s="13">
        <v>5.6007296609465601E-2</v>
      </c>
      <c r="R7" s="13">
        <v>5.3779773176787497E-2</v>
      </c>
    </row>
    <row r="8" spans="1:19" ht="15" customHeight="1" x14ac:dyDescent="0.25">
      <c r="A8" s="11" t="s">
        <v>628</v>
      </c>
      <c r="B8" s="42">
        <v>375065</v>
      </c>
      <c r="C8" s="42">
        <v>394178</v>
      </c>
      <c r="D8" s="42">
        <v>420929</v>
      </c>
      <c r="E8" s="42">
        <v>442879</v>
      </c>
      <c r="F8" s="42">
        <v>458973</v>
      </c>
      <c r="G8" s="42">
        <v>482218</v>
      </c>
      <c r="H8" s="42">
        <v>512509</v>
      </c>
      <c r="I8" s="42">
        <v>545968</v>
      </c>
      <c r="J8" s="42">
        <v>548588</v>
      </c>
      <c r="K8" s="42">
        <v>615661</v>
      </c>
      <c r="L8" s="42">
        <v>697285</v>
      </c>
      <c r="M8" s="42">
        <v>759001</v>
      </c>
      <c r="N8" s="42">
        <v>800601</v>
      </c>
      <c r="O8" s="13">
        <v>6.5227735669943804E-2</v>
      </c>
      <c r="P8" s="13">
        <v>6.6401452802285599E-2</v>
      </c>
      <c r="Q8" s="13">
        <v>7.9567465414937893E-2</v>
      </c>
      <c r="R8" s="13">
        <v>5.4808886944812903E-2</v>
      </c>
    </row>
    <row r="9" spans="1:19" ht="15" customHeight="1" x14ac:dyDescent="0.25">
      <c r="A9" s="11" t="s">
        <v>629</v>
      </c>
      <c r="B9" s="42">
        <v>404431</v>
      </c>
      <c r="C9" s="42">
        <v>423766</v>
      </c>
      <c r="D9" s="42">
        <v>430726</v>
      </c>
      <c r="E9" s="42">
        <v>446486</v>
      </c>
      <c r="F9" s="42">
        <v>430444</v>
      </c>
      <c r="G9" s="42">
        <v>447521</v>
      </c>
      <c r="H9" s="42">
        <v>478778</v>
      </c>
      <c r="I9" s="42">
        <v>507655</v>
      </c>
      <c r="J9" s="42">
        <v>497264</v>
      </c>
      <c r="K9" s="42">
        <v>573041</v>
      </c>
      <c r="L9" s="42">
        <v>662444</v>
      </c>
      <c r="M9" s="42">
        <v>721005</v>
      </c>
      <c r="N9" s="42">
        <v>757751</v>
      </c>
      <c r="O9" s="13">
        <v>5.3715835400903501E-2</v>
      </c>
      <c r="P9" s="13">
        <v>5.8114200778257102E-2</v>
      </c>
      <c r="Q9" s="13">
        <v>8.3406832249813406E-2</v>
      </c>
      <c r="R9" s="13">
        <v>5.0964972503658099E-2</v>
      </c>
    </row>
    <row r="10" spans="1:19" ht="15" customHeight="1" x14ac:dyDescent="0.25">
      <c r="A10" s="11" t="s">
        <v>630</v>
      </c>
      <c r="B10" s="42">
        <v>442224</v>
      </c>
      <c r="C10" s="42">
        <v>448268</v>
      </c>
      <c r="D10" s="42">
        <v>460254</v>
      </c>
      <c r="E10" s="42">
        <v>481861</v>
      </c>
      <c r="F10" s="42">
        <v>500084</v>
      </c>
      <c r="G10" s="42">
        <v>515553</v>
      </c>
      <c r="H10" s="42">
        <v>540684</v>
      </c>
      <c r="I10" s="42">
        <v>567641</v>
      </c>
      <c r="J10" s="42">
        <v>568617</v>
      </c>
      <c r="K10" s="42">
        <v>613360</v>
      </c>
      <c r="L10" s="42">
        <v>655650</v>
      </c>
      <c r="M10" s="42">
        <v>708164</v>
      </c>
      <c r="N10" s="42">
        <v>749108</v>
      </c>
      <c r="O10" s="13">
        <v>4.4901077958495503E-2</v>
      </c>
      <c r="P10" s="13">
        <v>4.9916319666081198E-2</v>
      </c>
      <c r="Q10" s="13">
        <v>5.7046605065094902E-2</v>
      </c>
      <c r="R10" s="13">
        <v>5.7817115809332402E-2</v>
      </c>
    </row>
    <row r="11" spans="1:19" ht="15" customHeight="1" x14ac:dyDescent="0.25">
      <c r="A11" s="43" t="s">
        <v>631</v>
      </c>
      <c r="B11" s="44">
        <v>357087</v>
      </c>
      <c r="C11" s="44">
        <v>365670</v>
      </c>
      <c r="D11" s="44">
        <v>381353</v>
      </c>
      <c r="E11" s="44">
        <v>406675</v>
      </c>
      <c r="F11" s="44">
        <v>421783</v>
      </c>
      <c r="G11" s="44">
        <v>439144</v>
      </c>
      <c r="H11" s="44">
        <v>463570</v>
      </c>
      <c r="I11" s="44">
        <v>484475</v>
      </c>
      <c r="J11" s="44">
        <v>489388</v>
      </c>
      <c r="K11" s="44">
        <v>538437</v>
      </c>
      <c r="L11" s="44">
        <v>576631</v>
      </c>
      <c r="M11" s="44">
        <v>610626</v>
      </c>
      <c r="N11" s="44">
        <v>644814</v>
      </c>
      <c r="O11" s="45">
        <v>5.0481402630103298E-2</v>
      </c>
      <c r="P11" s="45">
        <v>5.39274816618001E-2</v>
      </c>
      <c r="Q11" s="45">
        <v>5.8845553912148602E-2</v>
      </c>
      <c r="R11" s="45">
        <v>5.5988444645331203E-2</v>
      </c>
    </row>
    <row r="12" spans="1:19" ht="15" customHeight="1" x14ac:dyDescent="0.25">
      <c r="A12" s="11" t="s">
        <v>632</v>
      </c>
      <c r="B12" s="42">
        <v>291481</v>
      </c>
      <c r="C12" s="42">
        <v>307750</v>
      </c>
      <c r="D12" s="42">
        <v>326502</v>
      </c>
      <c r="E12" s="42">
        <v>347604</v>
      </c>
      <c r="F12" s="42">
        <v>369806</v>
      </c>
      <c r="G12" s="42">
        <v>385542</v>
      </c>
      <c r="H12" s="42">
        <v>397261</v>
      </c>
      <c r="I12" s="42">
        <v>447126</v>
      </c>
      <c r="J12" s="42">
        <v>438305</v>
      </c>
      <c r="K12" s="42">
        <v>484532</v>
      </c>
      <c r="L12" s="42">
        <v>539532</v>
      </c>
      <c r="M12" s="42">
        <v>573424</v>
      </c>
      <c r="N12" s="42">
        <v>604282</v>
      </c>
      <c r="O12" s="13">
        <v>6.2639080703925001E-2</v>
      </c>
      <c r="P12" s="13">
        <v>6.3494825610816999E-2</v>
      </c>
      <c r="Q12" s="13">
        <v>6.2091533095647702E-2</v>
      </c>
      <c r="R12" s="13">
        <v>5.3813582968274903E-2</v>
      </c>
    </row>
    <row r="13" spans="1:19" ht="15" customHeight="1" x14ac:dyDescent="0.25">
      <c r="A13" s="11" t="s">
        <v>633</v>
      </c>
      <c r="B13" s="42">
        <v>267472</v>
      </c>
      <c r="C13" s="42">
        <v>280291</v>
      </c>
      <c r="D13" s="42">
        <v>296028</v>
      </c>
      <c r="E13" s="42">
        <v>317153</v>
      </c>
      <c r="F13" s="42">
        <v>334411</v>
      </c>
      <c r="G13" s="42">
        <v>356572</v>
      </c>
      <c r="H13" s="42">
        <v>392036</v>
      </c>
      <c r="I13" s="42">
        <v>429485</v>
      </c>
      <c r="J13" s="42">
        <v>436305</v>
      </c>
      <c r="K13" s="42">
        <v>479975</v>
      </c>
      <c r="L13" s="42">
        <v>516139</v>
      </c>
      <c r="M13" s="42">
        <v>562747</v>
      </c>
      <c r="N13" s="42">
        <v>604065</v>
      </c>
      <c r="O13" s="13">
        <v>7.0246408208086294E-2</v>
      </c>
      <c r="P13" s="13">
        <v>7.3927808439264303E-2</v>
      </c>
      <c r="Q13" s="13">
        <v>7.0599742342826399E-2</v>
      </c>
      <c r="R13" s="13">
        <v>7.3421981814207907E-2</v>
      </c>
    </row>
    <row r="14" spans="1:19" ht="15" customHeight="1" x14ac:dyDescent="0.25">
      <c r="A14" s="11" t="s">
        <v>634</v>
      </c>
      <c r="B14" s="42">
        <v>364052</v>
      </c>
      <c r="C14" s="42">
        <v>374787</v>
      </c>
      <c r="D14" s="42">
        <v>388621</v>
      </c>
      <c r="E14" s="42">
        <v>406605</v>
      </c>
      <c r="F14" s="42">
        <v>416110</v>
      </c>
      <c r="G14" s="42">
        <v>422539</v>
      </c>
      <c r="H14" s="42">
        <v>444148</v>
      </c>
      <c r="I14" s="42">
        <v>454634</v>
      </c>
      <c r="J14" s="42">
        <v>446219</v>
      </c>
      <c r="K14" s="42">
        <v>481851</v>
      </c>
      <c r="L14" s="42">
        <v>526066</v>
      </c>
      <c r="M14" s="42">
        <v>554487</v>
      </c>
      <c r="N14" s="42">
        <v>582086</v>
      </c>
      <c r="O14" s="13">
        <v>3.98849936885999E-2</v>
      </c>
      <c r="P14" s="13">
        <v>4.1228600712459797E-2</v>
      </c>
      <c r="Q14" s="13">
        <v>5.0666895050875703E-2</v>
      </c>
      <c r="R14" s="13">
        <v>4.9773935186938602E-2</v>
      </c>
    </row>
    <row r="15" spans="1:19" ht="15" customHeight="1" x14ac:dyDescent="0.25">
      <c r="A15" s="11" t="s">
        <v>635</v>
      </c>
      <c r="B15" s="42">
        <v>266563</v>
      </c>
      <c r="C15" s="42">
        <v>268198</v>
      </c>
      <c r="D15" s="42">
        <v>292308</v>
      </c>
      <c r="E15" s="42">
        <v>315624</v>
      </c>
      <c r="F15" s="42">
        <v>330784</v>
      </c>
      <c r="G15" s="42">
        <v>344882</v>
      </c>
      <c r="H15" s="42">
        <v>354740</v>
      </c>
      <c r="I15" s="42">
        <v>384758</v>
      </c>
      <c r="J15" s="42">
        <v>378469</v>
      </c>
      <c r="K15" s="42">
        <v>435343</v>
      </c>
      <c r="L15" s="42">
        <v>494123</v>
      </c>
      <c r="M15" s="42">
        <v>542868</v>
      </c>
      <c r="N15" s="42">
        <v>574994</v>
      </c>
      <c r="O15" s="13">
        <v>6.6158942109602895E-2</v>
      </c>
      <c r="P15" s="13">
        <v>6.9996263602709594E-2</v>
      </c>
      <c r="Q15" s="13">
        <v>8.3665209670581706E-2</v>
      </c>
      <c r="R15" s="13">
        <v>5.9178290118408097E-2</v>
      </c>
    </row>
    <row r="16" spans="1:19" ht="15" customHeight="1" x14ac:dyDescent="0.25">
      <c r="A16" s="11" t="s">
        <v>636</v>
      </c>
      <c r="B16" s="42">
        <v>195630</v>
      </c>
      <c r="C16" s="42">
        <v>199871</v>
      </c>
      <c r="D16" s="42">
        <v>209596</v>
      </c>
      <c r="E16" s="42">
        <v>221570</v>
      </c>
      <c r="F16" s="42">
        <v>231011</v>
      </c>
      <c r="G16" s="42">
        <v>242951</v>
      </c>
      <c r="H16" s="42">
        <v>255211</v>
      </c>
      <c r="I16" s="42">
        <v>281155</v>
      </c>
      <c r="J16" s="42">
        <v>293191</v>
      </c>
      <c r="K16" s="42">
        <v>330293</v>
      </c>
      <c r="L16" s="42">
        <v>371982</v>
      </c>
      <c r="M16" s="42">
        <v>403810</v>
      </c>
      <c r="N16" s="42">
        <v>435522</v>
      </c>
      <c r="O16" s="13">
        <v>6.8967628237179807E-2</v>
      </c>
      <c r="P16" s="13">
        <v>7.5877216680675999E-2</v>
      </c>
      <c r="Q16" s="13">
        <v>9.1472649086811395E-2</v>
      </c>
      <c r="R16" s="13">
        <v>7.8531982863227795E-2</v>
      </c>
    </row>
    <row r="17" spans="1:18" ht="15" customHeight="1" x14ac:dyDescent="0.25">
      <c r="A17" s="11" t="s">
        <v>637</v>
      </c>
      <c r="B17" s="42">
        <v>213855</v>
      </c>
      <c r="C17" s="42">
        <v>220938</v>
      </c>
      <c r="D17" s="42">
        <v>232416</v>
      </c>
      <c r="E17" s="42">
        <v>242053</v>
      </c>
      <c r="F17" s="42">
        <v>250376</v>
      </c>
      <c r="G17" s="42">
        <v>260106</v>
      </c>
      <c r="H17" s="42">
        <v>263690</v>
      </c>
      <c r="I17" s="42">
        <v>281152</v>
      </c>
      <c r="J17" s="42">
        <v>275616</v>
      </c>
      <c r="K17" s="42">
        <v>301095</v>
      </c>
      <c r="L17" s="42">
        <v>330383</v>
      </c>
      <c r="M17" s="42">
        <v>350511</v>
      </c>
      <c r="N17" s="42">
        <v>369266</v>
      </c>
      <c r="O17" s="13">
        <v>4.6570107507778902E-2</v>
      </c>
      <c r="P17" s="13">
        <v>4.73873635610811E-2</v>
      </c>
      <c r="Q17" s="13">
        <v>5.6038201865978902E-2</v>
      </c>
      <c r="R17" s="13">
        <v>5.3507593199642697E-2</v>
      </c>
    </row>
    <row r="18" spans="1:18" ht="15" customHeight="1" x14ac:dyDescent="0.25">
      <c r="A18" s="11" t="s">
        <v>638</v>
      </c>
      <c r="B18" s="42">
        <v>167491</v>
      </c>
      <c r="C18" s="42">
        <v>173016</v>
      </c>
      <c r="D18" s="42">
        <v>186345</v>
      </c>
      <c r="E18" s="42">
        <v>192499</v>
      </c>
      <c r="F18" s="42">
        <v>197068</v>
      </c>
      <c r="G18" s="42">
        <v>208868</v>
      </c>
      <c r="H18" s="42">
        <v>214157</v>
      </c>
      <c r="I18" s="42">
        <v>231278</v>
      </c>
      <c r="J18" s="42">
        <v>234330</v>
      </c>
      <c r="K18" s="42">
        <v>260076</v>
      </c>
      <c r="L18" s="42">
        <v>291497</v>
      </c>
      <c r="M18" s="42">
        <v>315295</v>
      </c>
      <c r="N18" s="42">
        <v>330181</v>
      </c>
      <c r="O18" s="13">
        <v>5.8189343328265898E-2</v>
      </c>
      <c r="P18" s="13">
        <v>5.8871924704977201E-2</v>
      </c>
      <c r="Q18" s="13">
        <v>7.3800374492243997E-2</v>
      </c>
      <c r="R18" s="13">
        <v>4.7212927575762502E-2</v>
      </c>
    </row>
    <row r="19" spans="1:18" ht="15" customHeight="1" x14ac:dyDescent="0.25">
      <c r="A19" s="46" t="s">
        <v>639</v>
      </c>
      <c r="B19" s="47">
        <v>103513</v>
      </c>
      <c r="C19" s="47">
        <v>111720</v>
      </c>
      <c r="D19" s="47">
        <v>119572</v>
      </c>
      <c r="E19" s="47">
        <v>122091</v>
      </c>
      <c r="F19" s="47">
        <v>128470</v>
      </c>
      <c r="G19" s="47">
        <v>136546</v>
      </c>
      <c r="H19" s="47">
        <v>146784</v>
      </c>
      <c r="I19" s="47">
        <v>164734</v>
      </c>
      <c r="J19" s="47">
        <v>172729</v>
      </c>
      <c r="K19" s="47">
        <v>197665</v>
      </c>
      <c r="L19" s="47">
        <v>229423</v>
      </c>
      <c r="M19" s="47">
        <v>251905</v>
      </c>
      <c r="N19" s="47">
        <v>268445</v>
      </c>
      <c r="O19" s="48">
        <v>8.2650719013381405E-2</v>
      </c>
      <c r="P19" s="48">
        <v>8.4232902978651505E-2</v>
      </c>
      <c r="Q19" s="48">
        <v>0.102590928630179</v>
      </c>
      <c r="R19" s="48">
        <v>6.5659673289533801E-2</v>
      </c>
    </row>
    <row r="20" spans="1:18" ht="15" customHeight="1" x14ac:dyDescent="0.25">
      <c r="A20" s="11" t="s">
        <v>640</v>
      </c>
      <c r="B20" s="42">
        <v>189074</v>
      </c>
      <c r="C20" s="42">
        <v>198312</v>
      </c>
      <c r="D20" s="42">
        <v>204915</v>
      </c>
      <c r="E20" s="42">
        <v>211807</v>
      </c>
      <c r="F20" s="42">
        <v>222963</v>
      </c>
      <c r="G20" s="42">
        <v>231845</v>
      </c>
      <c r="H20" s="42">
        <v>245138</v>
      </c>
      <c r="I20" s="42">
        <v>245745</v>
      </c>
      <c r="J20" s="42">
        <v>247088</v>
      </c>
      <c r="K20" s="42">
        <v>272919</v>
      </c>
      <c r="L20" s="42">
        <v>295367</v>
      </c>
      <c r="M20" s="42">
        <v>315273</v>
      </c>
      <c r="N20" s="42">
        <v>331868</v>
      </c>
      <c r="O20" s="13">
        <v>4.79996328408838E-2</v>
      </c>
      <c r="P20" s="13">
        <v>4.93954159981322E-2</v>
      </c>
      <c r="Q20" s="13">
        <v>6.1930605336986799E-2</v>
      </c>
      <c r="R20" s="13">
        <v>5.2636921017657802E-2</v>
      </c>
    </row>
    <row r="21" spans="1:18" ht="15" customHeight="1" x14ac:dyDescent="0.25">
      <c r="A21" s="11" t="s">
        <v>641</v>
      </c>
      <c r="B21" s="42">
        <v>131934</v>
      </c>
      <c r="C21" s="42">
        <v>136399</v>
      </c>
      <c r="D21" s="42">
        <v>143367</v>
      </c>
      <c r="E21" s="42">
        <v>148276</v>
      </c>
      <c r="F21" s="42">
        <v>154070</v>
      </c>
      <c r="G21" s="42">
        <v>162103</v>
      </c>
      <c r="H21" s="42">
        <v>169862</v>
      </c>
      <c r="I21" s="42">
        <v>185907</v>
      </c>
      <c r="J21" s="42">
        <v>190052</v>
      </c>
      <c r="K21" s="42">
        <v>209790</v>
      </c>
      <c r="L21" s="42">
        <v>234676</v>
      </c>
      <c r="M21" s="42">
        <v>259147</v>
      </c>
      <c r="N21" s="42">
        <v>277107</v>
      </c>
      <c r="O21" s="13">
        <v>6.3794067180062294E-2</v>
      </c>
      <c r="P21" s="13">
        <v>6.8119465861270101E-2</v>
      </c>
      <c r="Q21" s="13">
        <v>8.3104476508984101E-2</v>
      </c>
      <c r="R21" s="13">
        <v>6.9304294473792896E-2</v>
      </c>
    </row>
    <row r="22" spans="1:18" ht="15" customHeight="1" x14ac:dyDescent="0.25">
      <c r="A22" s="11" t="s">
        <v>642</v>
      </c>
      <c r="B22" s="42">
        <v>162776</v>
      </c>
      <c r="C22" s="42">
        <v>167270</v>
      </c>
      <c r="D22" s="42">
        <v>173073</v>
      </c>
      <c r="E22" s="42">
        <v>178895</v>
      </c>
      <c r="F22" s="42">
        <v>186856</v>
      </c>
      <c r="G22" s="42">
        <v>192178</v>
      </c>
      <c r="H22" s="42">
        <v>205313</v>
      </c>
      <c r="I22" s="42">
        <v>210147</v>
      </c>
      <c r="J22" s="42">
        <v>207454</v>
      </c>
      <c r="K22" s="42">
        <v>225243</v>
      </c>
      <c r="L22" s="42">
        <v>242624</v>
      </c>
      <c r="M22" s="42">
        <v>258686</v>
      </c>
      <c r="N22" s="42">
        <v>275427</v>
      </c>
      <c r="O22" s="13">
        <v>4.4803643195285597E-2</v>
      </c>
      <c r="P22" s="13">
        <v>4.7557134486395203E-2</v>
      </c>
      <c r="Q22" s="13">
        <v>5.5593393366048599E-2</v>
      </c>
      <c r="R22" s="13">
        <v>6.4715523839713004E-2</v>
      </c>
    </row>
    <row r="23" spans="1:18" ht="15" customHeight="1" x14ac:dyDescent="0.25">
      <c r="A23" s="11" t="s">
        <v>643</v>
      </c>
      <c r="B23" s="42">
        <v>117711</v>
      </c>
      <c r="C23" s="42">
        <v>125706</v>
      </c>
      <c r="D23" s="42">
        <v>127963</v>
      </c>
      <c r="E23" s="42">
        <v>135569</v>
      </c>
      <c r="F23" s="42">
        <v>144247</v>
      </c>
      <c r="G23" s="42">
        <v>150163</v>
      </c>
      <c r="H23" s="42">
        <v>159002</v>
      </c>
      <c r="I23" s="42">
        <v>170683</v>
      </c>
      <c r="J23" s="42">
        <v>176357</v>
      </c>
      <c r="K23" s="42">
        <v>198221</v>
      </c>
      <c r="L23" s="42">
        <v>223532</v>
      </c>
      <c r="M23" s="42">
        <v>246112</v>
      </c>
      <c r="N23" s="42">
        <v>261610</v>
      </c>
      <c r="O23" s="13">
        <v>6.8816396560380702E-2</v>
      </c>
      <c r="P23" s="13">
        <v>7.4130361938682804E-2</v>
      </c>
      <c r="Q23" s="13">
        <v>8.9162837379997306E-2</v>
      </c>
      <c r="R23" s="13">
        <v>6.2971330126121397E-2</v>
      </c>
    </row>
    <row r="25" spans="1:18" ht="15" customHeight="1" x14ac:dyDescent="0.25">
      <c r="A25" s="11" t="s">
        <v>644</v>
      </c>
    </row>
    <row r="42" spans="1:14" ht="15" customHeight="1" x14ac:dyDescent="0.25">
      <c r="A42" s="35" t="s">
        <v>645</v>
      </c>
    </row>
    <row r="43" spans="1:14" ht="15" customHeight="1" x14ac:dyDescent="0.25">
      <c r="A43" s="6" t="s">
        <v>646</v>
      </c>
      <c r="B43" s="49">
        <v>2012</v>
      </c>
      <c r="C43" s="49">
        <v>2013</v>
      </c>
      <c r="D43" s="49">
        <v>2014</v>
      </c>
      <c r="E43" s="49">
        <v>2015</v>
      </c>
      <c r="F43" s="49">
        <v>2016</v>
      </c>
      <c r="G43" s="49">
        <v>2017</v>
      </c>
      <c r="H43" s="49">
        <v>2018</v>
      </c>
      <c r="I43" s="49">
        <v>2019</v>
      </c>
      <c r="J43" s="49">
        <v>2020</v>
      </c>
      <c r="K43" s="49">
        <v>2021</v>
      </c>
      <c r="L43" s="49">
        <v>2022</v>
      </c>
      <c r="M43" s="49">
        <v>2023</v>
      </c>
      <c r="N43" s="49">
        <v>2024</v>
      </c>
    </row>
    <row r="44" spans="1:14" ht="15" customHeight="1" x14ac:dyDescent="0.25">
      <c r="A44" s="11" t="s">
        <v>639</v>
      </c>
      <c r="B44" s="50">
        <v>100</v>
      </c>
      <c r="C44" s="50">
        <v>107.928472752215</v>
      </c>
      <c r="D44" s="50">
        <v>115.513993411456</v>
      </c>
      <c r="E44" s="50">
        <v>117.94750417821901</v>
      </c>
      <c r="F44" s="50">
        <v>124.110015167177</v>
      </c>
      <c r="G44" s="50">
        <v>131.91193376677299</v>
      </c>
      <c r="H44" s="50">
        <v>141.80247891569201</v>
      </c>
      <c r="I44" s="50">
        <v>159.143296011129</v>
      </c>
      <c r="J44" s="50">
        <v>166.866963569793</v>
      </c>
      <c r="K44" s="50">
        <v>190.95669143006199</v>
      </c>
      <c r="L44" s="50">
        <v>221.63689584883099</v>
      </c>
      <c r="M44" s="50">
        <v>243.35590698752799</v>
      </c>
      <c r="N44" s="50">
        <v>259.33457633340703</v>
      </c>
    </row>
    <row r="45" spans="1:14" ht="15" customHeight="1" x14ac:dyDescent="0.25">
      <c r="A45" s="11" t="s">
        <v>631</v>
      </c>
      <c r="B45" s="50">
        <v>100</v>
      </c>
      <c r="C45" s="50">
        <v>102.403615925531</v>
      </c>
      <c r="D45" s="50">
        <v>106.795542822898</v>
      </c>
      <c r="E45" s="50">
        <v>113.88681189738099</v>
      </c>
      <c r="F45" s="50">
        <v>118.117713610409</v>
      </c>
      <c r="G45" s="50">
        <v>122.979554002246</v>
      </c>
      <c r="H45" s="50">
        <v>129.81990383295999</v>
      </c>
      <c r="I45" s="50">
        <v>135.67421944792201</v>
      </c>
      <c r="J45" s="50">
        <v>137.050074631672</v>
      </c>
      <c r="K45" s="50">
        <v>150.78594292147301</v>
      </c>
      <c r="L45" s="50">
        <v>161.48193577475499</v>
      </c>
      <c r="M45" s="50">
        <v>171.002024716666</v>
      </c>
      <c r="N45" s="50">
        <v>180.576162111754</v>
      </c>
    </row>
    <row r="47" spans="1:14" ht="15" customHeight="1" x14ac:dyDescent="0.25">
      <c r="A47" s="15" t="s">
        <v>647</v>
      </c>
    </row>
  </sheetData>
  <pageMargins left="0.75" right="0.75" top="1" bottom="1" header="0.511811023622047" footer="0.511811023622047"/>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2"/>
  <sheetViews>
    <sheetView zoomScaleNormal="100" workbookViewId="0">
      <pane ySplit="3" topLeftCell="A4" activePane="bottomLeft" state="frozen"/>
      <selection pane="bottomLeft"/>
    </sheetView>
  </sheetViews>
  <sheetFormatPr defaultColWidth="8.7109375" defaultRowHeight="15" x14ac:dyDescent="0.25"/>
  <cols>
    <col min="1" max="1" width="42" customWidth="1"/>
    <col min="2" max="9" width="14" customWidth="1"/>
  </cols>
  <sheetData>
    <row r="1" spans="1:9" ht="15" customHeight="1" x14ac:dyDescent="0.25">
      <c r="A1" s="35" t="s">
        <v>648</v>
      </c>
    </row>
    <row r="2" spans="1:9" ht="15" customHeight="1" x14ac:dyDescent="0.25">
      <c r="A2" s="36"/>
    </row>
    <row r="3" spans="1:9" ht="15" customHeight="1" x14ac:dyDescent="0.25">
      <c r="A3" s="6" t="s">
        <v>649</v>
      </c>
      <c r="B3" s="6" t="s">
        <v>650</v>
      </c>
      <c r="C3" s="6" t="s">
        <v>28</v>
      </c>
      <c r="D3" s="6" t="s">
        <v>29</v>
      </c>
      <c r="E3" s="6" t="s">
        <v>30</v>
      </c>
      <c r="F3" s="6" t="s">
        <v>31</v>
      </c>
      <c r="G3" s="6" t="s">
        <v>32</v>
      </c>
      <c r="H3" s="6" t="s">
        <v>33</v>
      </c>
      <c r="I3" s="6" t="s">
        <v>651</v>
      </c>
    </row>
    <row r="4" spans="1:9" ht="15" customHeight="1" x14ac:dyDescent="0.25">
      <c r="A4" s="7" t="s">
        <v>652</v>
      </c>
      <c r="B4" s="51">
        <v>331516113</v>
      </c>
      <c r="C4" s="51">
        <v>331578104</v>
      </c>
      <c r="D4" s="51">
        <v>332100166</v>
      </c>
      <c r="E4" s="51">
        <v>333996304</v>
      </c>
      <c r="F4" s="51">
        <v>336755052</v>
      </c>
      <c r="G4" s="51">
        <v>340003797</v>
      </c>
      <c r="H4" s="51">
        <v>341784857</v>
      </c>
      <c r="I4" s="9">
        <f t="shared" ref="I4:I35" si="0">H4/B4-1</f>
        <v>3.0975097732278245E-2</v>
      </c>
    </row>
    <row r="5" spans="1:9" ht="15" customHeight="1" x14ac:dyDescent="0.25">
      <c r="A5" s="11" t="s">
        <v>653</v>
      </c>
      <c r="B5" s="12">
        <v>20083400</v>
      </c>
      <c r="C5" s="12">
        <v>19999993</v>
      </c>
      <c r="D5" s="12">
        <v>19704474</v>
      </c>
      <c r="E5" s="12">
        <v>19629390</v>
      </c>
      <c r="F5" s="12">
        <v>19788976</v>
      </c>
      <c r="G5" s="12">
        <v>20080087</v>
      </c>
      <c r="H5" s="12">
        <v>20112448</v>
      </c>
      <c r="I5" s="13">
        <f t="shared" si="0"/>
        <v>1.44636864275971E-3</v>
      </c>
    </row>
    <row r="6" spans="1:9" ht="15" customHeight="1" x14ac:dyDescent="0.25">
      <c r="A6" s="7" t="s">
        <v>654</v>
      </c>
      <c r="B6" s="8">
        <v>13204693</v>
      </c>
      <c r="C6" s="8">
        <v>13182677</v>
      </c>
      <c r="D6" s="8">
        <v>12971258</v>
      </c>
      <c r="E6" s="8">
        <v>12904776</v>
      </c>
      <c r="F6" s="8">
        <v>12881909</v>
      </c>
      <c r="G6" s="8">
        <v>12906895</v>
      </c>
      <c r="H6" s="8">
        <v>12844441</v>
      </c>
      <c r="I6" s="9">
        <f t="shared" si="0"/>
        <v>-2.7282118561938518E-2</v>
      </c>
    </row>
    <row r="7" spans="1:9" ht="15" customHeight="1" x14ac:dyDescent="0.25">
      <c r="A7" s="11" t="s">
        <v>655</v>
      </c>
      <c r="B7" s="12">
        <v>9454432</v>
      </c>
      <c r="C7" s="12">
        <v>9435971</v>
      </c>
      <c r="D7" s="12">
        <v>9365495</v>
      </c>
      <c r="E7" s="12">
        <v>9303151</v>
      </c>
      <c r="F7" s="12">
        <v>9335921</v>
      </c>
      <c r="G7" s="12">
        <v>9411198</v>
      </c>
      <c r="H7" s="12">
        <v>9434123</v>
      </c>
      <c r="I7" s="13">
        <f t="shared" si="0"/>
        <v>-2.1480930848093438E-3</v>
      </c>
    </row>
    <row r="8" spans="1:9" ht="15" customHeight="1" x14ac:dyDescent="0.25">
      <c r="A8" s="7" t="s">
        <v>656</v>
      </c>
      <c r="B8" s="8">
        <v>7638294</v>
      </c>
      <c r="C8" s="8">
        <v>7667416</v>
      </c>
      <c r="D8" s="8">
        <v>7777844</v>
      </c>
      <c r="E8" s="8">
        <v>7972652</v>
      </c>
      <c r="F8" s="8">
        <v>8164140</v>
      </c>
      <c r="G8" s="8">
        <v>8353600</v>
      </c>
      <c r="H8" s="8">
        <v>8477157</v>
      </c>
      <c r="I8" s="9">
        <f t="shared" si="0"/>
        <v>0.10982334537005256</v>
      </c>
    </row>
    <row r="9" spans="1:9" ht="15" customHeight="1" x14ac:dyDescent="0.25">
      <c r="A9" s="11" t="s">
        <v>657</v>
      </c>
      <c r="B9" s="12">
        <v>7150227</v>
      </c>
      <c r="C9" s="12">
        <v>7169284</v>
      </c>
      <c r="D9" s="12">
        <v>7248044</v>
      </c>
      <c r="E9" s="12">
        <v>7406285</v>
      </c>
      <c r="F9" s="12">
        <v>7587646</v>
      </c>
      <c r="G9" s="12">
        <v>7777907</v>
      </c>
      <c r="H9" s="12">
        <v>7904627</v>
      </c>
      <c r="I9" s="13">
        <f t="shared" si="0"/>
        <v>0.10550713984325255</v>
      </c>
    </row>
    <row r="10" spans="1:9" ht="15" customHeight="1" x14ac:dyDescent="0.25">
      <c r="A10" s="7" t="s">
        <v>658</v>
      </c>
      <c r="B10" s="8">
        <v>6106816</v>
      </c>
      <c r="C10" s="8">
        <v>6120770</v>
      </c>
      <c r="D10" s="8">
        <v>6160335</v>
      </c>
      <c r="E10" s="8">
        <v>6250876</v>
      </c>
      <c r="F10" s="8">
        <v>6333350</v>
      </c>
      <c r="G10" s="8">
        <v>6420229</v>
      </c>
      <c r="H10" s="8">
        <v>6482182</v>
      </c>
      <c r="I10" s="9">
        <f t="shared" si="0"/>
        <v>6.1466728324547582E-2</v>
      </c>
    </row>
    <row r="11" spans="1:9" ht="15" customHeight="1" x14ac:dyDescent="0.25">
      <c r="A11" s="11" t="s">
        <v>659</v>
      </c>
      <c r="B11" s="12">
        <v>6278627</v>
      </c>
      <c r="C11" s="12">
        <v>6260638</v>
      </c>
      <c r="D11" s="12">
        <v>6259621</v>
      </c>
      <c r="E11" s="12">
        <v>6280312</v>
      </c>
      <c r="F11" s="12">
        <v>6328730</v>
      </c>
      <c r="G11" s="12">
        <v>6415518</v>
      </c>
      <c r="H11" s="12">
        <v>6465724</v>
      </c>
      <c r="I11" s="13">
        <f t="shared" si="0"/>
        <v>2.9799030902775359E-2</v>
      </c>
    </row>
    <row r="12" spans="1:9" ht="15" customHeight="1" x14ac:dyDescent="0.25">
      <c r="A12" s="7" t="s">
        <v>660</v>
      </c>
      <c r="B12" s="8">
        <v>6138329</v>
      </c>
      <c r="C12" s="8">
        <v>6133159</v>
      </c>
      <c r="D12" s="8">
        <v>6110225</v>
      </c>
      <c r="E12" s="8">
        <v>6233455</v>
      </c>
      <c r="F12" s="8">
        <v>6353900</v>
      </c>
      <c r="G12" s="8">
        <v>6399981</v>
      </c>
      <c r="H12" s="8">
        <v>6391072</v>
      </c>
      <c r="I12" s="9">
        <f t="shared" si="0"/>
        <v>4.1174560698848062E-2</v>
      </c>
    </row>
    <row r="13" spans="1:9" ht="15" customHeight="1" x14ac:dyDescent="0.25">
      <c r="A13" s="11" t="s">
        <v>661</v>
      </c>
      <c r="B13" s="12">
        <v>6245056</v>
      </c>
      <c r="C13" s="12">
        <v>6242164</v>
      </c>
      <c r="D13" s="12">
        <v>6255303</v>
      </c>
      <c r="E13" s="12">
        <v>6254276</v>
      </c>
      <c r="F13" s="12">
        <v>6277370</v>
      </c>
      <c r="G13" s="12">
        <v>6313158</v>
      </c>
      <c r="H13" s="12">
        <v>6329118</v>
      </c>
      <c r="I13" s="13">
        <f t="shared" si="0"/>
        <v>1.3460567847590088E-2</v>
      </c>
    </row>
    <row r="14" spans="1:9" ht="15" customHeight="1" x14ac:dyDescent="0.25">
      <c r="A14" s="7" t="s">
        <v>662</v>
      </c>
      <c r="B14" s="8">
        <v>4851295</v>
      </c>
      <c r="C14" s="8">
        <v>4875256</v>
      </c>
      <c r="D14" s="8">
        <v>4949187</v>
      </c>
      <c r="E14" s="8">
        <v>5025111</v>
      </c>
      <c r="F14" s="8">
        <v>5087631</v>
      </c>
      <c r="G14" s="8">
        <v>5169873</v>
      </c>
      <c r="H14" s="8">
        <v>5228938</v>
      </c>
      <c r="I14" s="9">
        <f t="shared" si="0"/>
        <v>7.784375099844465E-2</v>
      </c>
    </row>
    <row r="15" spans="1:9" ht="15" customHeight="1" x14ac:dyDescent="0.25">
      <c r="A15" s="43" t="s">
        <v>663</v>
      </c>
      <c r="B15" s="52">
        <v>4944719</v>
      </c>
      <c r="C15" s="52">
        <v>4921409</v>
      </c>
      <c r="D15" s="52">
        <v>4907671</v>
      </c>
      <c r="E15" s="52">
        <v>4933469</v>
      </c>
      <c r="F15" s="52">
        <v>4970657</v>
      </c>
      <c r="G15" s="52">
        <v>5022230</v>
      </c>
      <c r="H15" s="52">
        <v>5034221</v>
      </c>
      <c r="I15" s="45">
        <f t="shared" si="0"/>
        <v>1.8100523002419378E-2</v>
      </c>
    </row>
    <row r="16" spans="1:9" ht="15" customHeight="1" x14ac:dyDescent="0.25">
      <c r="A16" s="7" t="s">
        <v>664</v>
      </c>
      <c r="B16" s="8">
        <v>4601615</v>
      </c>
      <c r="C16" s="8">
        <v>4607646</v>
      </c>
      <c r="D16" s="8">
        <v>4644896</v>
      </c>
      <c r="E16" s="8">
        <v>4675606</v>
      </c>
      <c r="F16" s="8">
        <v>4707448</v>
      </c>
      <c r="G16" s="8">
        <v>4747876</v>
      </c>
      <c r="H16" s="8">
        <v>4769007</v>
      </c>
      <c r="I16" s="9">
        <f t="shared" si="0"/>
        <v>3.6376793799568263E-2</v>
      </c>
    </row>
    <row r="17" spans="1:9" ht="15" customHeight="1" x14ac:dyDescent="0.25">
      <c r="A17" s="11" t="s">
        <v>665</v>
      </c>
      <c r="B17" s="12">
        <v>4753651</v>
      </c>
      <c r="C17" s="12">
        <v>4745853</v>
      </c>
      <c r="D17" s="12">
        <v>4623626</v>
      </c>
      <c r="E17" s="12">
        <v>4595850</v>
      </c>
      <c r="F17" s="12">
        <v>4601326</v>
      </c>
      <c r="G17" s="12">
        <v>4623434</v>
      </c>
      <c r="H17" s="12">
        <v>4630041</v>
      </c>
      <c r="I17" s="13">
        <f t="shared" si="0"/>
        <v>-2.6003171036325545E-2</v>
      </c>
    </row>
    <row r="18" spans="1:9" ht="15" customHeight="1" x14ac:dyDescent="0.25">
      <c r="A18" s="7" t="s">
        <v>666</v>
      </c>
      <c r="B18" s="8">
        <v>4392378</v>
      </c>
      <c r="C18" s="8">
        <v>4385353</v>
      </c>
      <c r="D18" s="8">
        <v>4370695</v>
      </c>
      <c r="E18" s="8">
        <v>4354135</v>
      </c>
      <c r="F18" s="8">
        <v>4356818</v>
      </c>
      <c r="G18" s="8">
        <v>4377045</v>
      </c>
      <c r="H18" s="8">
        <v>4390913</v>
      </c>
      <c r="I18" s="9">
        <f t="shared" si="0"/>
        <v>-3.3353231438637554E-4</v>
      </c>
    </row>
    <row r="19" spans="1:9" ht="15" customHeight="1" x14ac:dyDescent="0.25">
      <c r="A19" s="11" t="s">
        <v>667</v>
      </c>
      <c r="B19" s="12">
        <v>4018766</v>
      </c>
      <c r="C19" s="12">
        <v>4027814</v>
      </c>
      <c r="D19" s="12">
        <v>4017597</v>
      </c>
      <c r="E19" s="12">
        <v>4034138</v>
      </c>
      <c r="F19" s="12">
        <v>4062857</v>
      </c>
      <c r="G19" s="12">
        <v>4118815</v>
      </c>
      <c r="H19" s="12">
        <v>4161883</v>
      </c>
      <c r="I19" s="13">
        <f t="shared" si="0"/>
        <v>3.5612175478741515E-2</v>
      </c>
    </row>
    <row r="20" spans="1:9" ht="15" customHeight="1" x14ac:dyDescent="0.25">
      <c r="A20" s="7" t="s">
        <v>668</v>
      </c>
      <c r="B20" s="8">
        <v>3690272</v>
      </c>
      <c r="C20" s="8">
        <v>3694131</v>
      </c>
      <c r="D20" s="8">
        <v>3692614</v>
      </c>
      <c r="E20" s="8">
        <v>3700187</v>
      </c>
      <c r="F20" s="8">
        <v>3721774</v>
      </c>
      <c r="G20" s="8">
        <v>3760895</v>
      </c>
      <c r="H20" s="8">
        <v>3790295</v>
      </c>
      <c r="I20" s="9">
        <f t="shared" si="0"/>
        <v>2.7104506117706206E-2</v>
      </c>
    </row>
    <row r="21" spans="1:9" ht="15" customHeight="1" x14ac:dyDescent="0.25">
      <c r="A21" s="11" t="s">
        <v>669</v>
      </c>
      <c r="B21" s="12">
        <v>3175282</v>
      </c>
      <c r="C21" s="12">
        <v>3187831</v>
      </c>
      <c r="D21" s="12">
        <v>3230962</v>
      </c>
      <c r="E21" s="12">
        <v>3307164</v>
      </c>
      <c r="F21" s="12">
        <v>3370351</v>
      </c>
      <c r="G21" s="12">
        <v>3405357</v>
      </c>
      <c r="H21" s="12">
        <v>3418895</v>
      </c>
      <c r="I21" s="13">
        <f t="shared" si="0"/>
        <v>7.6721689601112697E-2</v>
      </c>
    </row>
    <row r="22" spans="1:9" ht="15" customHeight="1" x14ac:dyDescent="0.25">
      <c r="A22" s="7" t="s">
        <v>670</v>
      </c>
      <c r="B22" s="8">
        <v>3298648</v>
      </c>
      <c r="C22" s="8">
        <v>3301110</v>
      </c>
      <c r="D22" s="8">
        <v>3272601</v>
      </c>
      <c r="E22" s="8">
        <v>3279089</v>
      </c>
      <c r="F22" s="8">
        <v>3279736</v>
      </c>
      <c r="G22" s="8">
        <v>3287542</v>
      </c>
      <c r="H22" s="8">
        <v>3282248</v>
      </c>
      <c r="I22" s="9">
        <f t="shared" si="0"/>
        <v>-4.9717338739992956E-3</v>
      </c>
    </row>
    <row r="23" spans="1:9" ht="15" customHeight="1" x14ac:dyDescent="0.25">
      <c r="A23" s="11" t="s">
        <v>671</v>
      </c>
      <c r="B23" s="12">
        <v>2963813</v>
      </c>
      <c r="C23" s="12">
        <v>2970099</v>
      </c>
      <c r="D23" s="12">
        <v>2978802</v>
      </c>
      <c r="E23" s="12">
        <v>2994295</v>
      </c>
      <c r="F23" s="12">
        <v>3031278</v>
      </c>
      <c r="G23" s="12">
        <v>3081092</v>
      </c>
      <c r="H23" s="12">
        <v>3092037</v>
      </c>
      <c r="I23" s="13">
        <f t="shared" si="0"/>
        <v>4.3263188332057334E-2</v>
      </c>
    </row>
    <row r="24" spans="1:9" ht="15" customHeight="1" x14ac:dyDescent="0.25">
      <c r="A24" s="7" t="s">
        <v>672</v>
      </c>
      <c r="B24" s="8">
        <v>2673372</v>
      </c>
      <c r="C24" s="8">
        <v>2680430</v>
      </c>
      <c r="D24" s="8">
        <v>2699589</v>
      </c>
      <c r="E24" s="8">
        <v>2786534</v>
      </c>
      <c r="F24" s="8">
        <v>2863651</v>
      </c>
      <c r="G24" s="8">
        <v>2919982</v>
      </c>
      <c r="H24" s="8">
        <v>2957672</v>
      </c>
      <c r="I24" s="9">
        <f t="shared" si="0"/>
        <v>0.10634509525797387</v>
      </c>
    </row>
    <row r="25" spans="1:9" ht="15" customHeight="1" x14ac:dyDescent="0.25">
      <c r="A25" s="11" t="s">
        <v>673</v>
      </c>
      <c r="B25" s="12">
        <v>2660124</v>
      </c>
      <c r="C25" s="12">
        <v>2668342</v>
      </c>
      <c r="D25" s="12">
        <v>2706093</v>
      </c>
      <c r="E25" s="12">
        <v>2758749</v>
      </c>
      <c r="F25" s="12">
        <v>2818271</v>
      </c>
      <c r="G25" s="12">
        <v>2884708</v>
      </c>
      <c r="H25" s="12">
        <v>2938830</v>
      </c>
      <c r="I25" s="13">
        <f t="shared" si="0"/>
        <v>0.10477180763002036</v>
      </c>
    </row>
    <row r="26" spans="1:9" ht="15" customHeight="1" x14ac:dyDescent="0.25">
      <c r="A26" s="7" t="s">
        <v>674</v>
      </c>
      <c r="B26" s="8">
        <v>2848898</v>
      </c>
      <c r="C26" s="8">
        <v>2847138</v>
      </c>
      <c r="D26" s="8">
        <v>2845979</v>
      </c>
      <c r="E26" s="8">
        <v>2843177</v>
      </c>
      <c r="F26" s="8">
        <v>2843966</v>
      </c>
      <c r="G26" s="8">
        <v>2853522</v>
      </c>
      <c r="H26" s="8">
        <v>2857781</v>
      </c>
      <c r="I26" s="9">
        <f t="shared" si="0"/>
        <v>3.1180477503933712E-3</v>
      </c>
    </row>
    <row r="27" spans="1:9" ht="15" customHeight="1" x14ac:dyDescent="0.25">
      <c r="A27" s="11" t="s">
        <v>675</v>
      </c>
      <c r="B27" s="12">
        <v>2820862</v>
      </c>
      <c r="C27" s="12">
        <v>2819811</v>
      </c>
      <c r="D27" s="12">
        <v>2814042</v>
      </c>
      <c r="E27" s="12">
        <v>2803083</v>
      </c>
      <c r="F27" s="12">
        <v>2804698</v>
      </c>
      <c r="G27" s="12">
        <v>2811394</v>
      </c>
      <c r="H27" s="12">
        <v>2814421</v>
      </c>
      <c r="I27" s="13">
        <f t="shared" si="0"/>
        <v>-2.2833445946665032E-3</v>
      </c>
    </row>
    <row r="28" spans="1:9" ht="15" customHeight="1" x14ac:dyDescent="0.25">
      <c r="A28" s="7" t="s">
        <v>676</v>
      </c>
      <c r="B28" s="8">
        <v>2558389</v>
      </c>
      <c r="C28" s="8">
        <v>2568772</v>
      </c>
      <c r="D28" s="8">
        <v>2605822</v>
      </c>
      <c r="E28" s="8">
        <v>2661946</v>
      </c>
      <c r="F28" s="8">
        <v>2719892</v>
      </c>
      <c r="G28" s="8">
        <v>2774738</v>
      </c>
      <c r="H28" s="8">
        <v>2813140</v>
      </c>
      <c r="I28" s="9">
        <f t="shared" si="0"/>
        <v>9.9574771467513257E-2</v>
      </c>
    </row>
    <row r="29" spans="1:9" ht="15" customHeight="1" x14ac:dyDescent="0.25">
      <c r="A29" s="46" t="s">
        <v>677</v>
      </c>
      <c r="B29" s="53">
        <v>2283391</v>
      </c>
      <c r="C29" s="53">
        <v>2300172</v>
      </c>
      <c r="D29" s="53">
        <v>2359313</v>
      </c>
      <c r="E29" s="53">
        <v>2434592</v>
      </c>
      <c r="F29" s="53">
        <v>2498809</v>
      </c>
      <c r="G29" s="53">
        <v>2567149</v>
      </c>
      <c r="H29" s="53">
        <v>2620945</v>
      </c>
      <c r="I29" s="48">
        <f t="shared" si="0"/>
        <v>0.14783013509293852</v>
      </c>
    </row>
    <row r="30" spans="1:9" ht="15" customHeight="1" x14ac:dyDescent="0.25">
      <c r="A30" s="7" t="s">
        <v>678</v>
      </c>
      <c r="B30" s="8">
        <v>2512852</v>
      </c>
      <c r="C30" s="8">
        <v>2517518</v>
      </c>
      <c r="D30" s="8">
        <v>2517451</v>
      </c>
      <c r="E30" s="8">
        <v>2509813</v>
      </c>
      <c r="F30" s="8">
        <v>2519045</v>
      </c>
      <c r="G30" s="8">
        <v>2531245</v>
      </c>
      <c r="H30" s="8">
        <v>2542282</v>
      </c>
      <c r="I30" s="9">
        <f t="shared" si="0"/>
        <v>1.1711792019585721E-2</v>
      </c>
    </row>
    <row r="31" spans="1:9" ht="15" customHeight="1" x14ac:dyDescent="0.25">
      <c r="A31" s="11" t="s">
        <v>679</v>
      </c>
      <c r="B31" s="12">
        <v>2398854</v>
      </c>
      <c r="C31" s="12">
        <v>2401737</v>
      </c>
      <c r="D31" s="12">
        <v>2409135</v>
      </c>
      <c r="E31" s="12">
        <v>2422944</v>
      </c>
      <c r="F31" s="12">
        <v>2435884</v>
      </c>
      <c r="G31" s="12">
        <v>2459807</v>
      </c>
      <c r="H31" s="12">
        <v>2477274</v>
      </c>
      <c r="I31" s="13">
        <f t="shared" si="0"/>
        <v>3.2690609766163448E-2</v>
      </c>
    </row>
    <row r="32" spans="1:9" ht="15" customHeight="1" x14ac:dyDescent="0.25">
      <c r="A32" s="7" t="s">
        <v>680</v>
      </c>
      <c r="B32" s="8">
        <v>2456916</v>
      </c>
      <c r="C32" s="8">
        <v>2455193</v>
      </c>
      <c r="D32" s="8">
        <v>2450852</v>
      </c>
      <c r="E32" s="8">
        <v>2433371</v>
      </c>
      <c r="F32" s="8">
        <v>2428225</v>
      </c>
      <c r="G32" s="8">
        <v>2425152</v>
      </c>
      <c r="H32" s="8">
        <v>2421992</v>
      </c>
      <c r="I32" s="9">
        <f t="shared" si="0"/>
        <v>-1.4214568182225218E-2</v>
      </c>
    </row>
    <row r="33" spans="1:9" ht="15" customHeight="1" x14ac:dyDescent="0.25">
      <c r="A33" s="11" t="s">
        <v>681</v>
      </c>
      <c r="B33" s="12">
        <v>2266446</v>
      </c>
      <c r="C33" s="12">
        <v>2275833</v>
      </c>
      <c r="D33" s="12">
        <v>2296793</v>
      </c>
      <c r="E33" s="12">
        <v>2323145</v>
      </c>
      <c r="F33" s="12">
        <v>2351008</v>
      </c>
      <c r="G33" s="12">
        <v>2385746</v>
      </c>
      <c r="H33" s="12">
        <v>2407226</v>
      </c>
      <c r="I33" s="13">
        <f t="shared" si="0"/>
        <v>6.2114870594754956E-2</v>
      </c>
    </row>
    <row r="34" spans="1:9" ht="15" customHeight="1" x14ac:dyDescent="0.25">
      <c r="A34" s="7" t="s">
        <v>682</v>
      </c>
      <c r="B34" s="8">
        <v>2249784</v>
      </c>
      <c r="C34" s="8">
        <v>2251978</v>
      </c>
      <c r="D34" s="8">
        <v>2251965</v>
      </c>
      <c r="E34" s="8">
        <v>2261603</v>
      </c>
      <c r="F34" s="8">
        <v>2281096</v>
      </c>
      <c r="G34" s="8">
        <v>2299751</v>
      </c>
      <c r="H34" s="8">
        <v>2312858</v>
      </c>
      <c r="I34" s="9">
        <f t="shared" si="0"/>
        <v>2.8035580304598184E-2</v>
      </c>
    </row>
    <row r="35" spans="1:9" ht="15" customHeight="1" x14ac:dyDescent="0.25">
      <c r="A35" s="11" t="s">
        <v>683</v>
      </c>
      <c r="B35" s="12">
        <v>2192063</v>
      </c>
      <c r="C35" s="12">
        <v>2195241</v>
      </c>
      <c r="D35" s="12">
        <v>2204025</v>
      </c>
      <c r="E35" s="12">
        <v>2210616</v>
      </c>
      <c r="F35" s="12">
        <v>2229173</v>
      </c>
      <c r="G35" s="12">
        <v>2253287</v>
      </c>
      <c r="H35" s="12">
        <v>2270682</v>
      </c>
      <c r="I35" s="13">
        <f t="shared" si="0"/>
        <v>3.5865301316613696E-2</v>
      </c>
    </row>
    <row r="36" spans="1:9" ht="15" customHeight="1" x14ac:dyDescent="0.25">
      <c r="A36" s="7" t="s">
        <v>684</v>
      </c>
      <c r="B36" s="8">
        <v>2138967</v>
      </c>
      <c r="C36" s="8">
        <v>2141983</v>
      </c>
      <c r="D36" s="8">
        <v>2146774</v>
      </c>
      <c r="E36" s="8">
        <v>2166993</v>
      </c>
      <c r="F36" s="8">
        <v>2192164</v>
      </c>
      <c r="G36" s="8">
        <v>2220716</v>
      </c>
      <c r="H36" s="8">
        <v>2242028</v>
      </c>
      <c r="I36" s="9">
        <f t="shared" ref="I36:I67" si="1">H36/B36-1</f>
        <v>4.8182604032694254E-2</v>
      </c>
    </row>
    <row r="37" spans="1:9" ht="15" customHeight="1" x14ac:dyDescent="0.25">
      <c r="A37" s="11" t="s">
        <v>685</v>
      </c>
      <c r="B37" s="12">
        <v>2089651</v>
      </c>
      <c r="C37" s="12">
        <v>2092783</v>
      </c>
      <c r="D37" s="12">
        <v>2106709</v>
      </c>
      <c r="E37" s="12">
        <v>2126489</v>
      </c>
      <c r="F37" s="12">
        <v>2152012</v>
      </c>
      <c r="G37" s="12">
        <v>2183424</v>
      </c>
      <c r="H37" s="12">
        <v>2205695</v>
      </c>
      <c r="I37" s="13">
        <f t="shared" si="1"/>
        <v>5.5532718142885962E-2</v>
      </c>
    </row>
    <row r="38" spans="1:9" ht="15" customHeight="1" x14ac:dyDescent="0.25">
      <c r="A38" s="7" t="s">
        <v>686</v>
      </c>
      <c r="B38" s="8">
        <v>2014440</v>
      </c>
      <c r="C38" s="8">
        <v>2021837</v>
      </c>
      <c r="D38" s="8">
        <v>2034309</v>
      </c>
      <c r="E38" s="8">
        <v>2078824</v>
      </c>
      <c r="F38" s="8">
        <v>2116786</v>
      </c>
      <c r="G38" s="8">
        <v>2162758</v>
      </c>
      <c r="H38" s="8">
        <v>2197416</v>
      </c>
      <c r="I38" s="9">
        <f t="shared" si="1"/>
        <v>9.0832191576815324E-2</v>
      </c>
    </row>
    <row r="39" spans="1:9" ht="15" customHeight="1" x14ac:dyDescent="0.25">
      <c r="A39" s="11" t="s">
        <v>687</v>
      </c>
      <c r="B39" s="12">
        <v>2185747</v>
      </c>
      <c r="C39" s="12">
        <v>2184166</v>
      </c>
      <c r="D39" s="12">
        <v>2169628</v>
      </c>
      <c r="E39" s="12">
        <v>2160973</v>
      </c>
      <c r="F39" s="12">
        <v>2161313</v>
      </c>
      <c r="G39" s="12">
        <v>2163236</v>
      </c>
      <c r="H39" s="12">
        <v>2165775</v>
      </c>
      <c r="I39" s="13">
        <f t="shared" si="1"/>
        <v>-9.1373795777828226E-3</v>
      </c>
    </row>
    <row r="40" spans="1:9" ht="15" customHeight="1" x14ac:dyDescent="0.25">
      <c r="A40" s="7" t="s">
        <v>688</v>
      </c>
      <c r="B40" s="8">
        <v>2000479</v>
      </c>
      <c r="C40" s="8">
        <v>1995874</v>
      </c>
      <c r="D40" s="8">
        <v>1949222</v>
      </c>
      <c r="E40" s="8">
        <v>1947825</v>
      </c>
      <c r="F40" s="8">
        <v>1958644</v>
      </c>
      <c r="G40" s="8">
        <v>1976995</v>
      </c>
      <c r="H40" s="8">
        <v>1984473</v>
      </c>
      <c r="I40" s="9">
        <f t="shared" si="1"/>
        <v>-8.0010837404441704E-3</v>
      </c>
    </row>
    <row r="41" spans="1:9" ht="15" customHeight="1" x14ac:dyDescent="0.25">
      <c r="A41" s="11" t="s">
        <v>689</v>
      </c>
      <c r="B41" s="12">
        <v>1780057</v>
      </c>
      <c r="C41" s="12">
        <v>1781673</v>
      </c>
      <c r="D41" s="12">
        <v>1786134</v>
      </c>
      <c r="E41" s="12">
        <v>1785777</v>
      </c>
      <c r="F41" s="12">
        <v>1789325</v>
      </c>
      <c r="G41" s="12">
        <v>1793439</v>
      </c>
      <c r="H41" s="12">
        <v>1797213</v>
      </c>
      <c r="I41" s="13">
        <f t="shared" si="1"/>
        <v>9.6378936180132602E-3</v>
      </c>
    </row>
    <row r="42" spans="1:9" ht="15" customHeight="1" x14ac:dyDescent="0.25">
      <c r="A42" s="7" t="s">
        <v>690</v>
      </c>
      <c r="B42" s="8">
        <v>1605862</v>
      </c>
      <c r="C42" s="8">
        <v>1613022</v>
      </c>
      <c r="D42" s="8">
        <v>1642298</v>
      </c>
      <c r="E42" s="8">
        <v>1683120</v>
      </c>
      <c r="F42" s="8">
        <v>1726282</v>
      </c>
      <c r="G42" s="8">
        <v>1759347</v>
      </c>
      <c r="H42" s="8">
        <v>1785500</v>
      </c>
      <c r="I42" s="9">
        <f t="shared" si="1"/>
        <v>0.11186390860484896</v>
      </c>
    </row>
    <row r="43" spans="1:9" ht="15" customHeight="1" x14ac:dyDescent="0.25">
      <c r="A43" s="11" t="s">
        <v>691</v>
      </c>
      <c r="B43" s="12">
        <v>1676652</v>
      </c>
      <c r="C43" s="12">
        <v>1673210</v>
      </c>
      <c r="D43" s="12">
        <v>1677080</v>
      </c>
      <c r="E43" s="12">
        <v>1679873</v>
      </c>
      <c r="F43" s="12">
        <v>1687365</v>
      </c>
      <c r="G43" s="12">
        <v>1701280</v>
      </c>
      <c r="H43" s="12">
        <v>1708161</v>
      </c>
      <c r="I43" s="13">
        <f t="shared" si="1"/>
        <v>1.8792808525561755E-2</v>
      </c>
    </row>
    <row r="44" spans="1:9" ht="15" customHeight="1" x14ac:dyDescent="0.25">
      <c r="A44" s="7" t="s">
        <v>692</v>
      </c>
      <c r="B44" s="8">
        <v>1413995</v>
      </c>
      <c r="C44" s="8">
        <v>1417382</v>
      </c>
      <c r="D44" s="8">
        <v>1451713</v>
      </c>
      <c r="E44" s="8">
        <v>1481995</v>
      </c>
      <c r="F44" s="8">
        <v>1519679</v>
      </c>
      <c r="G44" s="8">
        <v>1558927</v>
      </c>
      <c r="H44" s="8">
        <v>1595720</v>
      </c>
      <c r="I44" s="9">
        <f t="shared" si="1"/>
        <v>0.1285188420043919</v>
      </c>
    </row>
    <row r="45" spans="1:9" ht="15" customHeight="1" x14ac:dyDescent="0.25">
      <c r="A45" s="11" t="s">
        <v>693</v>
      </c>
      <c r="B45" s="12">
        <v>1574759</v>
      </c>
      <c r="C45" s="12">
        <v>1574549</v>
      </c>
      <c r="D45" s="12">
        <v>1563919</v>
      </c>
      <c r="E45" s="12">
        <v>1563459</v>
      </c>
      <c r="F45" s="12">
        <v>1567195</v>
      </c>
      <c r="G45" s="12">
        <v>1572498</v>
      </c>
      <c r="H45" s="12">
        <v>1575010</v>
      </c>
      <c r="I45" s="13">
        <f t="shared" si="1"/>
        <v>1.5938946848370605E-4</v>
      </c>
    </row>
    <row r="46" spans="1:9" ht="15" customHeight="1" x14ac:dyDescent="0.25">
      <c r="A46" s="7" t="s">
        <v>694</v>
      </c>
      <c r="B46" s="8">
        <v>1425730</v>
      </c>
      <c r="C46" s="8">
        <v>1430019</v>
      </c>
      <c r="D46" s="8">
        <v>1444349</v>
      </c>
      <c r="E46" s="8">
        <v>1462720</v>
      </c>
      <c r="F46" s="8">
        <v>1481123</v>
      </c>
      <c r="G46" s="8">
        <v>1499068</v>
      </c>
      <c r="H46" s="8">
        <v>1512813</v>
      </c>
      <c r="I46" s="9">
        <f t="shared" si="1"/>
        <v>6.1079587299138094E-2</v>
      </c>
    </row>
    <row r="47" spans="1:9" ht="15" customHeight="1" x14ac:dyDescent="0.25">
      <c r="A47" s="11" t="s">
        <v>695</v>
      </c>
      <c r="B47" s="12">
        <v>1362152</v>
      </c>
      <c r="C47" s="12">
        <v>1362981</v>
      </c>
      <c r="D47" s="12">
        <v>1361919</v>
      </c>
      <c r="E47" s="12">
        <v>1367581</v>
      </c>
      <c r="F47" s="12">
        <v>1378949</v>
      </c>
      <c r="G47" s="12">
        <v>1395134</v>
      </c>
      <c r="H47" s="12">
        <v>1402509</v>
      </c>
      <c r="I47" s="13">
        <f t="shared" si="1"/>
        <v>2.962738372810092E-2</v>
      </c>
    </row>
    <row r="48" spans="1:9" ht="15" customHeight="1" x14ac:dyDescent="0.25">
      <c r="A48" s="7" t="s">
        <v>696</v>
      </c>
      <c r="B48" s="8">
        <v>1314446</v>
      </c>
      <c r="C48" s="8">
        <v>1316683</v>
      </c>
      <c r="D48" s="8">
        <v>1326763</v>
      </c>
      <c r="E48" s="8">
        <v>1340131</v>
      </c>
      <c r="F48" s="8">
        <v>1354817</v>
      </c>
      <c r="G48" s="8">
        <v>1374727</v>
      </c>
      <c r="H48" s="8">
        <v>1389338</v>
      </c>
      <c r="I48" s="9">
        <f t="shared" si="1"/>
        <v>5.6976094871908023E-2</v>
      </c>
    </row>
    <row r="49" spans="1:9" ht="15" customHeight="1" x14ac:dyDescent="0.25">
      <c r="A49" s="11" t="s">
        <v>697</v>
      </c>
      <c r="B49" s="12">
        <v>1345431</v>
      </c>
      <c r="C49" s="12">
        <v>1346138</v>
      </c>
      <c r="D49" s="12">
        <v>1342504</v>
      </c>
      <c r="E49" s="12">
        <v>1341834</v>
      </c>
      <c r="F49" s="12">
        <v>1342386</v>
      </c>
      <c r="G49" s="12">
        <v>1345629</v>
      </c>
      <c r="H49" s="12">
        <v>1341412</v>
      </c>
      <c r="I49" s="13">
        <f t="shared" si="1"/>
        <v>-2.9871468696648362E-3</v>
      </c>
    </row>
    <row r="50" spans="1:9" ht="15" customHeight="1" x14ac:dyDescent="0.25">
      <c r="A50" s="7" t="s">
        <v>698</v>
      </c>
      <c r="B50" s="8">
        <v>1257938</v>
      </c>
      <c r="C50" s="8">
        <v>1260358</v>
      </c>
      <c r="D50" s="8">
        <v>1263430</v>
      </c>
      <c r="E50" s="8">
        <v>1274775</v>
      </c>
      <c r="F50" s="8">
        <v>1287775</v>
      </c>
      <c r="G50" s="8">
        <v>1302282</v>
      </c>
      <c r="H50" s="8">
        <v>1308377</v>
      </c>
      <c r="I50" s="9">
        <f t="shared" si="1"/>
        <v>4.0096570737190529E-2</v>
      </c>
    </row>
    <row r="51" spans="1:9" ht="15" customHeight="1" x14ac:dyDescent="0.25">
      <c r="A51" s="11" t="s">
        <v>699</v>
      </c>
      <c r="B51" s="12">
        <v>1164919</v>
      </c>
      <c r="C51" s="12">
        <v>1165959</v>
      </c>
      <c r="D51" s="12">
        <v>1171964</v>
      </c>
      <c r="E51" s="12">
        <v>1178247</v>
      </c>
      <c r="F51" s="12">
        <v>1188936</v>
      </c>
      <c r="G51" s="12">
        <v>1199830</v>
      </c>
      <c r="H51" s="12">
        <v>1203383</v>
      </c>
      <c r="I51" s="13">
        <f t="shared" si="1"/>
        <v>3.3018604727024004E-2</v>
      </c>
    </row>
    <row r="52" spans="1:9" ht="15" customHeight="1" x14ac:dyDescent="0.25">
      <c r="A52" s="7" t="s">
        <v>700</v>
      </c>
      <c r="B52" s="8">
        <v>1180632</v>
      </c>
      <c r="C52" s="8">
        <v>1181801</v>
      </c>
      <c r="D52" s="8">
        <v>1181352</v>
      </c>
      <c r="E52" s="8">
        <v>1181493</v>
      </c>
      <c r="F52" s="8">
        <v>1186458</v>
      </c>
      <c r="G52" s="8">
        <v>1194316</v>
      </c>
      <c r="H52" s="8">
        <v>1197766</v>
      </c>
      <c r="I52" s="9">
        <f t="shared" si="1"/>
        <v>1.4512566151010597E-2</v>
      </c>
    </row>
    <row r="53" spans="1:9" ht="15" customHeight="1" x14ac:dyDescent="0.25">
      <c r="A53" s="11" t="s">
        <v>701</v>
      </c>
      <c r="B53" s="12">
        <v>1150013</v>
      </c>
      <c r="C53" s="12">
        <v>1151530</v>
      </c>
      <c r="D53" s="12">
        <v>1154812</v>
      </c>
      <c r="E53" s="12">
        <v>1158072</v>
      </c>
      <c r="F53" s="12">
        <v>1165657</v>
      </c>
      <c r="G53" s="12">
        <v>1175992</v>
      </c>
      <c r="H53" s="12">
        <v>1183645</v>
      </c>
      <c r="I53" s="13">
        <f t="shared" si="1"/>
        <v>2.9244886796931935E-2</v>
      </c>
    </row>
    <row r="54" spans="1:9" ht="15" customHeight="1" x14ac:dyDescent="0.25">
      <c r="A54" s="7" t="s">
        <v>702</v>
      </c>
      <c r="B54" s="8">
        <v>1151912</v>
      </c>
      <c r="C54" s="8">
        <v>1137300</v>
      </c>
      <c r="D54" s="8">
        <v>1147484</v>
      </c>
      <c r="E54" s="8">
        <v>1151169</v>
      </c>
      <c r="F54" s="8">
        <v>1158194</v>
      </c>
      <c r="G54" s="8">
        <v>1166241</v>
      </c>
      <c r="H54" s="8">
        <v>1171426</v>
      </c>
      <c r="I54" s="9">
        <f t="shared" si="1"/>
        <v>1.6940530179388791E-2</v>
      </c>
    </row>
    <row r="55" spans="1:9" ht="15" customHeight="1" x14ac:dyDescent="0.25">
      <c r="A55" s="11" t="s">
        <v>703</v>
      </c>
      <c r="B55" s="12">
        <v>1166897</v>
      </c>
      <c r="C55" s="12">
        <v>1164609</v>
      </c>
      <c r="D55" s="12">
        <v>1164503</v>
      </c>
      <c r="E55" s="12">
        <v>1159679</v>
      </c>
      <c r="F55" s="12">
        <v>1156869</v>
      </c>
      <c r="G55" s="12">
        <v>1157163</v>
      </c>
      <c r="H55" s="12">
        <v>1155653</v>
      </c>
      <c r="I55" s="13">
        <f t="shared" si="1"/>
        <v>-9.6358119011360488E-3</v>
      </c>
    </row>
    <row r="56" spans="1:9" ht="15" customHeight="1" x14ac:dyDescent="0.25">
      <c r="A56" s="7" t="s">
        <v>704</v>
      </c>
      <c r="B56" s="8">
        <v>1043431</v>
      </c>
      <c r="C56" s="8">
        <v>1045245</v>
      </c>
      <c r="D56" s="8">
        <v>1049271</v>
      </c>
      <c r="E56" s="8">
        <v>1058224</v>
      </c>
      <c r="F56" s="8">
        <v>1065239</v>
      </c>
      <c r="G56" s="8">
        <v>1073456</v>
      </c>
      <c r="H56" s="8">
        <v>1074685</v>
      </c>
      <c r="I56" s="9">
        <f t="shared" si="1"/>
        <v>2.995310662612094E-2</v>
      </c>
    </row>
    <row r="57" spans="1:9" ht="15" customHeight="1" x14ac:dyDescent="0.25">
      <c r="A57" s="11" t="s">
        <v>705</v>
      </c>
      <c r="B57" s="12">
        <v>1015330</v>
      </c>
      <c r="C57" s="12">
        <v>1017349</v>
      </c>
      <c r="D57" s="12">
        <v>1026070</v>
      </c>
      <c r="E57" s="12">
        <v>1036172</v>
      </c>
      <c r="F57" s="12">
        <v>1048254</v>
      </c>
      <c r="G57" s="12">
        <v>1061080</v>
      </c>
      <c r="H57" s="12">
        <v>1069273</v>
      </c>
      <c r="I57" s="13">
        <f t="shared" si="1"/>
        <v>5.3128539489624149E-2</v>
      </c>
    </row>
    <row r="58" spans="1:9" ht="15" customHeight="1" x14ac:dyDescent="0.25">
      <c r="A58" s="7" t="s">
        <v>706</v>
      </c>
      <c r="B58" s="8">
        <v>1065373</v>
      </c>
      <c r="C58" s="8">
        <v>1063676</v>
      </c>
      <c r="D58" s="8">
        <v>1059896</v>
      </c>
      <c r="E58" s="8">
        <v>1054673</v>
      </c>
      <c r="F58" s="8">
        <v>1052803</v>
      </c>
      <c r="G58" s="8">
        <v>1055265</v>
      </c>
      <c r="H58" s="8">
        <v>1056149</v>
      </c>
      <c r="I58" s="9">
        <f t="shared" si="1"/>
        <v>-8.6580005312693054E-3</v>
      </c>
    </row>
    <row r="59" spans="1:9" ht="15" customHeight="1" x14ac:dyDescent="0.25">
      <c r="A59" s="11" t="s">
        <v>707</v>
      </c>
      <c r="B59" s="12">
        <v>928207</v>
      </c>
      <c r="C59" s="12">
        <v>930749</v>
      </c>
      <c r="D59" s="12">
        <v>941780</v>
      </c>
      <c r="E59" s="12">
        <v>961476</v>
      </c>
      <c r="F59" s="12">
        <v>980934</v>
      </c>
      <c r="G59" s="12">
        <v>999627</v>
      </c>
      <c r="H59" s="12">
        <v>1014101</v>
      </c>
      <c r="I59" s="13">
        <f t="shared" si="1"/>
        <v>9.2537548197761943E-2</v>
      </c>
    </row>
    <row r="60" spans="1:9" ht="15" customHeight="1" x14ac:dyDescent="0.25">
      <c r="A60" s="7" t="s">
        <v>708</v>
      </c>
      <c r="B60" s="8">
        <v>967604</v>
      </c>
      <c r="C60" s="8">
        <v>969154</v>
      </c>
      <c r="D60" s="8">
        <v>973018</v>
      </c>
      <c r="E60" s="8">
        <v>978383</v>
      </c>
      <c r="F60" s="8">
        <v>988504</v>
      </c>
      <c r="G60" s="8">
        <v>1000266</v>
      </c>
      <c r="H60" s="8">
        <v>1009836</v>
      </c>
      <c r="I60" s="9">
        <f t="shared" si="1"/>
        <v>4.3645954336691384E-2</v>
      </c>
    </row>
    <row r="62" spans="1:9" ht="15" customHeight="1" x14ac:dyDescent="0.25">
      <c r="A62" s="15" t="s">
        <v>709</v>
      </c>
    </row>
  </sheetData>
  <pageMargins left="0.75" right="0.75" top="1" bottom="1" header="0.511811023622047" footer="0.511811023622047"/>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9"/>
  <sheetViews>
    <sheetView zoomScaleNormal="100" workbookViewId="0"/>
  </sheetViews>
  <sheetFormatPr defaultColWidth="8.7109375" defaultRowHeight="15" x14ac:dyDescent="0.25"/>
  <cols>
    <col min="1" max="1" width="8" customWidth="1"/>
    <col min="2" max="2" width="17" customWidth="1"/>
    <col min="3" max="3" width="15" customWidth="1"/>
    <col min="4" max="4" width="16" customWidth="1"/>
    <col min="5" max="5" width="26" customWidth="1"/>
  </cols>
  <sheetData>
    <row r="1" spans="1:5" ht="15" customHeight="1" x14ac:dyDescent="0.25">
      <c r="A1" s="35" t="s">
        <v>710</v>
      </c>
    </row>
    <row r="3" spans="1:5" ht="15" customHeight="1" x14ac:dyDescent="0.25">
      <c r="A3" s="6" t="s">
        <v>646</v>
      </c>
      <c r="B3" s="6" t="s">
        <v>711</v>
      </c>
      <c r="C3" s="6" t="s">
        <v>712</v>
      </c>
      <c r="D3" s="6" t="s">
        <v>713</v>
      </c>
      <c r="E3" s="6" t="s">
        <v>714</v>
      </c>
    </row>
    <row r="4" spans="1:5" ht="15" customHeight="1" x14ac:dyDescent="0.25">
      <c r="A4" s="11" t="s">
        <v>715</v>
      </c>
      <c r="B4" s="50">
        <v>120.3</v>
      </c>
      <c r="C4" s="50">
        <v>289.2</v>
      </c>
      <c r="D4" s="50">
        <v>109.3</v>
      </c>
      <c r="E4" s="11"/>
    </row>
    <row r="5" spans="1:5" ht="15" customHeight="1" x14ac:dyDescent="0.25">
      <c r="A5" s="11" t="s">
        <v>716</v>
      </c>
      <c r="B5" s="50">
        <v>122.2</v>
      </c>
      <c r="C5" s="50">
        <v>291.89999999999998</v>
      </c>
      <c r="D5" s="50">
        <v>111.3</v>
      </c>
      <c r="E5" s="11">
        <f t="shared" ref="E5:E27" si="0">(C5-C4)/(B5-B4)</f>
        <v>1.4210526315789371</v>
      </c>
    </row>
    <row r="6" spans="1:5" ht="15" customHeight="1" x14ac:dyDescent="0.25">
      <c r="A6" s="11" t="s">
        <v>717</v>
      </c>
      <c r="B6" s="50">
        <v>124.1</v>
      </c>
      <c r="C6" s="50">
        <v>294.60000000000002</v>
      </c>
      <c r="D6" s="50">
        <v>112</v>
      </c>
      <c r="E6" s="11">
        <f t="shared" si="0"/>
        <v>1.4210526315789778</v>
      </c>
    </row>
    <row r="7" spans="1:5" ht="15" customHeight="1" x14ac:dyDescent="0.25">
      <c r="A7" s="11" t="s">
        <v>13</v>
      </c>
      <c r="B7" s="50">
        <v>126.1</v>
      </c>
      <c r="C7" s="50">
        <v>297.3</v>
      </c>
      <c r="D7" s="50">
        <v>113.3</v>
      </c>
      <c r="E7" s="11">
        <f t="shared" si="0"/>
        <v>1.3499999999999943</v>
      </c>
    </row>
    <row r="8" spans="1:5" ht="15" customHeight="1" x14ac:dyDescent="0.25">
      <c r="A8" s="11" t="s">
        <v>14</v>
      </c>
      <c r="B8" s="50">
        <v>128</v>
      </c>
      <c r="C8" s="50">
        <v>300.2</v>
      </c>
      <c r="D8" s="50">
        <v>114.4</v>
      </c>
      <c r="E8" s="11">
        <f t="shared" si="0"/>
        <v>1.5263157894736676</v>
      </c>
    </row>
    <row r="9" spans="1:5" ht="15" customHeight="1" x14ac:dyDescent="0.25">
      <c r="A9" s="11" t="s">
        <v>15</v>
      </c>
      <c r="B9" s="50">
        <v>129.6</v>
      </c>
      <c r="C9" s="50">
        <v>303.10000000000002</v>
      </c>
      <c r="D9" s="50">
        <v>116</v>
      </c>
      <c r="E9" s="11">
        <f t="shared" si="0"/>
        <v>1.8125000000000278</v>
      </c>
    </row>
    <row r="10" spans="1:5" ht="15" customHeight="1" x14ac:dyDescent="0.25">
      <c r="A10" s="11" t="s">
        <v>16</v>
      </c>
      <c r="B10" s="50">
        <v>130.80000000000001</v>
      </c>
      <c r="C10" s="50">
        <v>305.8</v>
      </c>
      <c r="D10" s="50">
        <v>116.8</v>
      </c>
      <c r="E10" s="11">
        <f t="shared" si="0"/>
        <v>2.2499999999999587</v>
      </c>
    </row>
    <row r="11" spans="1:5" ht="15" customHeight="1" x14ac:dyDescent="0.25">
      <c r="A11" s="11" t="s">
        <v>17</v>
      </c>
      <c r="B11" s="50">
        <v>131.5</v>
      </c>
      <c r="C11" s="50">
        <v>308.5</v>
      </c>
      <c r="D11" s="50">
        <v>117.2</v>
      </c>
      <c r="E11" s="11">
        <f t="shared" si="0"/>
        <v>3.8571428571429034</v>
      </c>
    </row>
    <row r="12" spans="1:5" ht="15" customHeight="1" x14ac:dyDescent="0.25">
      <c r="A12" s="11" t="s">
        <v>18</v>
      </c>
      <c r="B12" s="50">
        <v>132</v>
      </c>
      <c r="C12" s="50">
        <v>311</v>
      </c>
      <c r="D12" s="50">
        <v>117.5</v>
      </c>
      <c r="E12" s="11">
        <f t="shared" si="0"/>
        <v>5</v>
      </c>
    </row>
    <row r="13" spans="1:5" ht="15" customHeight="1" x14ac:dyDescent="0.25">
      <c r="A13" s="11" t="s">
        <v>19</v>
      </c>
      <c r="B13" s="50">
        <v>132.5</v>
      </c>
      <c r="C13" s="50">
        <v>313.5</v>
      </c>
      <c r="D13" s="50">
        <v>119.9</v>
      </c>
      <c r="E13" s="11">
        <f t="shared" si="0"/>
        <v>5</v>
      </c>
    </row>
    <row r="14" spans="1:5" ht="15" customHeight="1" x14ac:dyDescent="0.25">
      <c r="A14" s="11" t="s">
        <v>20</v>
      </c>
      <c r="B14" s="50">
        <v>133.1</v>
      </c>
      <c r="C14" s="50">
        <v>315.89999999999998</v>
      </c>
      <c r="D14" s="50">
        <v>121.1</v>
      </c>
      <c r="E14" s="11">
        <f t="shared" si="0"/>
        <v>4</v>
      </c>
    </row>
    <row r="15" spans="1:5" ht="15" customHeight="1" x14ac:dyDescent="0.25">
      <c r="A15" s="11" t="s">
        <v>21</v>
      </c>
      <c r="B15" s="50">
        <v>133.80000000000001</v>
      </c>
      <c r="C15" s="50">
        <v>318.3</v>
      </c>
      <c r="D15" s="50">
        <v>122.5</v>
      </c>
      <c r="E15" s="11">
        <f t="shared" si="0"/>
        <v>3.4285714285713937</v>
      </c>
    </row>
    <row r="16" spans="1:5" ht="15" customHeight="1" x14ac:dyDescent="0.25">
      <c r="A16" s="11" t="s">
        <v>22</v>
      </c>
      <c r="B16" s="50">
        <v>134.6</v>
      </c>
      <c r="C16" s="50">
        <v>320.8</v>
      </c>
      <c r="D16" s="50">
        <v>123.2</v>
      </c>
      <c r="E16" s="11">
        <f t="shared" si="0"/>
        <v>3.1250000000000666</v>
      </c>
    </row>
    <row r="17" spans="1:5" ht="15" customHeight="1" x14ac:dyDescent="0.25">
      <c r="A17" s="11" t="s">
        <v>23</v>
      </c>
      <c r="B17" s="50">
        <v>135.6</v>
      </c>
      <c r="C17" s="50">
        <v>323.3</v>
      </c>
      <c r="D17" s="50">
        <v>124.6</v>
      </c>
      <c r="E17" s="11">
        <f t="shared" si="0"/>
        <v>2.5</v>
      </c>
    </row>
    <row r="18" spans="1:5" ht="15" customHeight="1" x14ac:dyDescent="0.25">
      <c r="A18" s="11" t="s">
        <v>24</v>
      </c>
      <c r="B18" s="50">
        <v>136.6</v>
      </c>
      <c r="C18" s="50">
        <v>325.7</v>
      </c>
      <c r="D18" s="50">
        <v>125.8</v>
      </c>
      <c r="E18" s="11">
        <f t="shared" si="0"/>
        <v>2.3999999999999773</v>
      </c>
    </row>
    <row r="19" spans="1:5" ht="15" customHeight="1" x14ac:dyDescent="0.25">
      <c r="A19" s="11" t="s">
        <v>25</v>
      </c>
      <c r="B19" s="50">
        <v>137.6</v>
      </c>
      <c r="C19" s="50">
        <v>327.8</v>
      </c>
      <c r="D19" s="50">
        <v>126.2</v>
      </c>
      <c r="E19" s="11">
        <f t="shared" si="0"/>
        <v>2.1000000000000227</v>
      </c>
    </row>
    <row r="20" spans="1:5" ht="15" customHeight="1" x14ac:dyDescent="0.25">
      <c r="A20" s="11" t="s">
        <v>26</v>
      </c>
      <c r="B20" s="50">
        <v>138.80000000000001</v>
      </c>
      <c r="C20" s="50">
        <v>329.7</v>
      </c>
      <c r="D20" s="50">
        <v>127.6</v>
      </c>
      <c r="E20" s="11">
        <f t="shared" si="0"/>
        <v>1.583333333333292</v>
      </c>
    </row>
    <row r="21" spans="1:5" ht="15" customHeight="1" x14ac:dyDescent="0.25">
      <c r="A21" s="11" t="s">
        <v>27</v>
      </c>
      <c r="B21" s="50">
        <v>140</v>
      </c>
      <c r="C21" s="50">
        <v>331.3</v>
      </c>
      <c r="D21" s="50">
        <v>128.6</v>
      </c>
      <c r="E21" s="11">
        <f t="shared" si="0"/>
        <v>1.333333333333365</v>
      </c>
    </row>
    <row r="22" spans="1:5" ht="15" customHeight="1" x14ac:dyDescent="0.25">
      <c r="A22" s="11" t="s">
        <v>28</v>
      </c>
      <c r="B22" s="50">
        <v>141.30000000000001</v>
      </c>
      <c r="C22" s="50">
        <v>332.1</v>
      </c>
      <c r="D22" s="50">
        <v>128.5</v>
      </c>
      <c r="E22" s="11">
        <f t="shared" si="0"/>
        <v>0.61538461538461875</v>
      </c>
    </row>
    <row r="23" spans="1:5" ht="15" customHeight="1" x14ac:dyDescent="0.25">
      <c r="A23" s="11" t="s">
        <v>29</v>
      </c>
      <c r="B23" s="50">
        <v>142.69999999999999</v>
      </c>
      <c r="C23" s="50">
        <v>333.3</v>
      </c>
      <c r="D23" s="50">
        <v>129.19999999999999</v>
      </c>
      <c r="E23" s="11">
        <f t="shared" si="0"/>
        <v>0.85714285714286298</v>
      </c>
    </row>
    <row r="24" spans="1:5" ht="15" customHeight="1" x14ac:dyDescent="0.25">
      <c r="A24" s="11" t="s">
        <v>30</v>
      </c>
      <c r="B24" s="50">
        <v>144.30000000000001</v>
      </c>
      <c r="C24" s="50">
        <v>335.6</v>
      </c>
      <c r="D24" s="50">
        <v>131.19999999999999</v>
      </c>
      <c r="E24" s="11">
        <f t="shared" si="0"/>
        <v>1.4374999999999867</v>
      </c>
    </row>
    <row r="25" spans="1:5" ht="15" customHeight="1" x14ac:dyDescent="0.25">
      <c r="A25" s="11" t="s">
        <v>31</v>
      </c>
      <c r="B25" s="50">
        <v>145.80000000000001</v>
      </c>
      <c r="C25" s="50">
        <v>338.6</v>
      </c>
      <c r="D25" s="50">
        <v>131.4</v>
      </c>
      <c r="E25" s="11">
        <f t="shared" si="0"/>
        <v>2</v>
      </c>
    </row>
    <row r="26" spans="1:5" ht="15" customHeight="1" x14ac:dyDescent="0.25">
      <c r="A26" s="11" t="s">
        <v>32</v>
      </c>
      <c r="B26" s="50">
        <v>147.19999999999999</v>
      </c>
      <c r="C26" s="50">
        <v>341.1</v>
      </c>
      <c r="D26" s="50">
        <v>132.19999999999999</v>
      </c>
      <c r="E26" s="11">
        <f t="shared" si="0"/>
        <v>1.7857142857143147</v>
      </c>
    </row>
    <row r="27" spans="1:5" ht="15" customHeight="1" x14ac:dyDescent="0.25">
      <c r="A27" s="11" t="s">
        <v>33</v>
      </c>
      <c r="B27" s="50">
        <v>148.69999999999999</v>
      </c>
      <c r="C27" s="50">
        <v>342.5</v>
      </c>
      <c r="D27" s="50">
        <v>134.80000000000001</v>
      </c>
      <c r="E27" s="11">
        <f t="shared" si="0"/>
        <v>0.93333333333331814</v>
      </c>
    </row>
    <row r="29" spans="1:5" ht="15" customHeight="1" x14ac:dyDescent="0.25">
      <c r="A29" s="15" t="s">
        <v>718</v>
      </c>
    </row>
  </sheetData>
  <pageMargins left="0.75" right="0.75" top="1" bottom="1" header="0.511811023622047" footer="0.511811023622047"/>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30"/>
  <sheetViews>
    <sheetView zoomScaleNormal="100" workbookViewId="0"/>
  </sheetViews>
  <sheetFormatPr defaultColWidth="8.7109375" defaultRowHeight="15" x14ac:dyDescent="0.25"/>
  <cols>
    <col min="1" max="1" width="8" customWidth="1"/>
    <col min="2" max="2" width="24" customWidth="1"/>
  </cols>
  <sheetData>
    <row r="1" spans="1:2" ht="15" customHeight="1" x14ac:dyDescent="0.25">
      <c r="A1" s="35" t="s">
        <v>719</v>
      </c>
    </row>
    <row r="3" spans="1:2" ht="15" customHeight="1" x14ac:dyDescent="0.25">
      <c r="A3" s="6" t="s">
        <v>646</v>
      </c>
      <c r="B3" s="6" t="s">
        <v>720</v>
      </c>
    </row>
    <row r="4" spans="1:2" ht="15" customHeight="1" x14ac:dyDescent="0.25">
      <c r="A4" s="11" t="s">
        <v>715</v>
      </c>
      <c r="B4" s="42">
        <v>1715</v>
      </c>
    </row>
    <row r="5" spans="1:2" ht="15" customHeight="1" x14ac:dyDescent="0.25">
      <c r="A5" s="11" t="s">
        <v>716</v>
      </c>
      <c r="B5" s="42">
        <v>1809</v>
      </c>
    </row>
    <row r="6" spans="1:2" ht="15" customHeight="1" x14ac:dyDescent="0.25">
      <c r="A6" s="11" t="s">
        <v>717</v>
      </c>
      <c r="B6" s="42">
        <v>1937</v>
      </c>
    </row>
    <row r="7" spans="1:2" ht="15" customHeight="1" x14ac:dyDescent="0.25">
      <c r="A7" s="11" t="s">
        <v>13</v>
      </c>
      <c r="B7" s="42">
        <v>2008</v>
      </c>
    </row>
    <row r="8" spans="1:2" ht="15" customHeight="1" x14ac:dyDescent="0.25">
      <c r="A8" s="11" t="s">
        <v>14</v>
      </c>
      <c r="B8" s="42">
        <v>1887</v>
      </c>
    </row>
    <row r="9" spans="1:2" ht="15" customHeight="1" x14ac:dyDescent="0.25">
      <c r="A9" s="11" t="s">
        <v>15</v>
      </c>
      <c r="B9" s="42">
        <v>1643</v>
      </c>
    </row>
    <row r="10" spans="1:2" ht="15" customHeight="1" x14ac:dyDescent="0.25">
      <c r="A10" s="11" t="s">
        <v>16</v>
      </c>
      <c r="B10" s="42">
        <v>1163</v>
      </c>
    </row>
    <row r="11" spans="1:2" ht="15" customHeight="1" x14ac:dyDescent="0.25">
      <c r="A11" s="11" t="s">
        <v>17</v>
      </c>
      <c r="B11" s="42">
        <v>693</v>
      </c>
    </row>
    <row r="12" spans="1:2" ht="15" customHeight="1" x14ac:dyDescent="0.25">
      <c r="A12" s="11" t="s">
        <v>18</v>
      </c>
      <c r="B12" s="42">
        <v>505</v>
      </c>
    </row>
    <row r="13" spans="1:2" ht="15" customHeight="1" x14ac:dyDescent="0.25">
      <c r="A13" s="11" t="s">
        <v>19</v>
      </c>
      <c r="B13" s="42">
        <v>496</v>
      </c>
    </row>
    <row r="14" spans="1:2" ht="15" customHeight="1" x14ac:dyDescent="0.25">
      <c r="A14" s="11" t="s">
        <v>20</v>
      </c>
      <c r="B14" s="42">
        <v>571</v>
      </c>
    </row>
    <row r="15" spans="1:2" ht="15" customHeight="1" x14ac:dyDescent="0.25">
      <c r="A15" s="11" t="s">
        <v>21</v>
      </c>
      <c r="B15" s="42">
        <v>737</v>
      </c>
    </row>
    <row r="16" spans="1:2" ht="15" customHeight="1" x14ac:dyDescent="0.25">
      <c r="A16" s="11" t="s">
        <v>22</v>
      </c>
      <c r="B16" s="42">
        <v>843</v>
      </c>
    </row>
    <row r="17" spans="1:2" ht="15" customHeight="1" x14ac:dyDescent="0.25">
      <c r="A17" s="11" t="s">
        <v>23</v>
      </c>
      <c r="B17" s="42">
        <v>910</v>
      </c>
    </row>
    <row r="18" spans="1:2" ht="15" customHeight="1" x14ac:dyDescent="0.25">
      <c r="A18" s="11" t="s">
        <v>24</v>
      </c>
      <c r="B18" s="42">
        <v>1002</v>
      </c>
    </row>
    <row r="19" spans="1:2" ht="15" customHeight="1" x14ac:dyDescent="0.25">
      <c r="A19" s="11" t="s">
        <v>25</v>
      </c>
      <c r="B19" s="42">
        <v>1083</v>
      </c>
    </row>
    <row r="20" spans="1:2" ht="15" customHeight="1" x14ac:dyDescent="0.25">
      <c r="A20" s="11" t="s">
        <v>26</v>
      </c>
      <c r="B20" s="42">
        <v>1141</v>
      </c>
    </row>
    <row r="21" spans="1:2" ht="15" customHeight="1" x14ac:dyDescent="0.25">
      <c r="A21" s="11" t="s">
        <v>27</v>
      </c>
      <c r="B21" s="42">
        <v>1183</v>
      </c>
    </row>
    <row r="22" spans="1:2" ht="15" customHeight="1" x14ac:dyDescent="0.25">
      <c r="A22" s="11" t="s">
        <v>28</v>
      </c>
      <c r="B22" s="42">
        <v>1304</v>
      </c>
    </row>
    <row r="23" spans="1:2" ht="15" customHeight="1" x14ac:dyDescent="0.25">
      <c r="A23" s="11" t="s">
        <v>29</v>
      </c>
      <c r="B23" s="42">
        <v>1449</v>
      </c>
    </row>
    <row r="24" spans="1:2" ht="15" customHeight="1" x14ac:dyDescent="0.25">
      <c r="A24" s="11" t="s">
        <v>30</v>
      </c>
      <c r="B24" s="42">
        <v>1605</v>
      </c>
    </row>
    <row r="25" spans="1:2" ht="15" customHeight="1" x14ac:dyDescent="0.25">
      <c r="A25" s="11" t="s">
        <v>31</v>
      </c>
      <c r="B25" s="42">
        <v>1511</v>
      </c>
    </row>
    <row r="26" spans="1:2" ht="15" customHeight="1" x14ac:dyDescent="0.25">
      <c r="A26" s="11" t="s">
        <v>32</v>
      </c>
      <c r="B26" s="42">
        <v>1411</v>
      </c>
    </row>
    <row r="27" spans="1:2" ht="15" customHeight="1" x14ac:dyDescent="0.25">
      <c r="A27" s="11" t="s">
        <v>33</v>
      </c>
      <c r="B27" s="42">
        <v>1471</v>
      </c>
    </row>
    <row r="29" spans="1:2" ht="15" customHeight="1" x14ac:dyDescent="0.25">
      <c r="A29" s="15" t="s">
        <v>721</v>
      </c>
    </row>
    <row r="30" spans="1:2" ht="15" customHeight="1" x14ac:dyDescent="0.25">
      <c r="A30" s="15" t="s">
        <v>722</v>
      </c>
    </row>
  </sheetData>
  <pageMargins left="0.75" right="0.75" top="1" bottom="1" header="0.511811023622047" footer="0.511811023622047"/>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9"/>
  <sheetViews>
    <sheetView zoomScaleNormal="100" workbookViewId="0"/>
  </sheetViews>
  <sheetFormatPr defaultColWidth="8.7109375" defaultRowHeight="15" x14ac:dyDescent="0.25"/>
  <cols>
    <col min="1" max="1" width="30" customWidth="1"/>
    <col min="2" max="2" width="11" customWidth="1"/>
  </cols>
  <sheetData>
    <row r="1" spans="1:2" ht="15" customHeight="1" x14ac:dyDescent="0.25">
      <c r="A1" s="35" t="s">
        <v>723</v>
      </c>
    </row>
    <row r="3" spans="1:2" ht="15" customHeight="1" x14ac:dyDescent="0.25">
      <c r="A3" s="6" t="s">
        <v>724</v>
      </c>
      <c r="B3" s="6" t="s">
        <v>725</v>
      </c>
    </row>
    <row r="4" spans="1:2" ht="15" customHeight="1" x14ac:dyDescent="0.25">
      <c r="A4" s="11" t="s">
        <v>726</v>
      </c>
      <c r="B4" s="50">
        <v>85.3</v>
      </c>
    </row>
    <row r="5" spans="1:2" ht="15" customHeight="1" x14ac:dyDescent="0.25">
      <c r="A5" s="11" t="s">
        <v>727</v>
      </c>
      <c r="B5" s="50">
        <v>8.1999999999999993</v>
      </c>
    </row>
    <row r="6" spans="1:2" ht="15" customHeight="1" x14ac:dyDescent="0.25">
      <c r="A6" s="11" t="s">
        <v>728</v>
      </c>
      <c r="B6" s="50">
        <v>32.6</v>
      </c>
    </row>
    <row r="7" spans="1:2" ht="15" customHeight="1" x14ac:dyDescent="0.25">
      <c r="A7" s="11" t="s">
        <v>729</v>
      </c>
      <c r="B7" s="50">
        <v>2.2000000000000002</v>
      </c>
    </row>
    <row r="9" spans="1:2" ht="15" customHeight="1" x14ac:dyDescent="0.25">
      <c r="A9" s="15" t="s">
        <v>730</v>
      </c>
    </row>
  </sheetData>
  <pageMargins left="0.75" right="0.75" top="1" bottom="1" header="0.511811023622047" footer="0.511811023622047"/>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0"/>
  <sheetViews>
    <sheetView zoomScaleNormal="100" workbookViewId="0"/>
  </sheetViews>
  <sheetFormatPr defaultColWidth="8.7109375" defaultRowHeight="15" x14ac:dyDescent="0.25"/>
  <cols>
    <col min="1" max="1" width="8" customWidth="1"/>
    <col min="2" max="3" width="30" customWidth="1"/>
  </cols>
  <sheetData>
    <row r="1" spans="1:3" ht="15" customHeight="1" x14ac:dyDescent="0.25">
      <c r="A1" s="35" t="s">
        <v>731</v>
      </c>
    </row>
    <row r="3" spans="1:3" ht="15" customHeight="1" x14ac:dyDescent="0.25">
      <c r="A3" s="6" t="s">
        <v>646</v>
      </c>
      <c r="B3" s="6" t="s">
        <v>732</v>
      </c>
      <c r="C3" s="6" t="s">
        <v>733</v>
      </c>
    </row>
    <row r="4" spans="1:3" ht="15" customHeight="1" x14ac:dyDescent="0.25">
      <c r="A4" s="11" t="s">
        <v>715</v>
      </c>
      <c r="B4" s="54">
        <v>31</v>
      </c>
      <c r="C4" s="32">
        <v>25.1</v>
      </c>
    </row>
    <row r="5" spans="1:3" ht="15" customHeight="1" x14ac:dyDescent="0.25">
      <c r="A5" s="11" t="s">
        <v>716</v>
      </c>
      <c r="B5" s="54">
        <v>32</v>
      </c>
      <c r="C5" s="32">
        <v>25.2</v>
      </c>
    </row>
    <row r="6" spans="1:3" ht="15" customHeight="1" x14ac:dyDescent="0.25">
      <c r="A6" s="11" t="s">
        <v>717</v>
      </c>
      <c r="B6" s="54">
        <v>32</v>
      </c>
      <c r="C6" s="32">
        <v>25.2</v>
      </c>
    </row>
    <row r="7" spans="1:3" ht="15" customHeight="1" x14ac:dyDescent="0.25">
      <c r="A7" s="11" t="s">
        <v>13</v>
      </c>
      <c r="B7" s="54">
        <v>32</v>
      </c>
      <c r="C7" s="32">
        <v>25.1</v>
      </c>
    </row>
    <row r="8" spans="1:3" ht="15" customHeight="1" x14ac:dyDescent="0.25">
      <c r="A8" s="11" t="s">
        <v>14</v>
      </c>
      <c r="B8" s="54">
        <v>32</v>
      </c>
      <c r="C8" s="32">
        <v>25.1</v>
      </c>
    </row>
    <row r="9" spans="1:3" ht="15" customHeight="1" x14ac:dyDescent="0.25">
      <c r="A9" s="11" t="s">
        <v>15</v>
      </c>
      <c r="B9" s="54">
        <v>31</v>
      </c>
      <c r="C9" s="32">
        <v>25</v>
      </c>
    </row>
    <row r="10" spans="1:3" ht="15" customHeight="1" x14ac:dyDescent="0.25">
      <c r="A10" s="11" t="s">
        <v>16</v>
      </c>
      <c r="B10" s="54">
        <v>30</v>
      </c>
      <c r="C10" s="32">
        <v>25.1</v>
      </c>
    </row>
    <row r="11" spans="1:3" ht="15" customHeight="1" x14ac:dyDescent="0.25">
      <c r="A11" s="11" t="s">
        <v>17</v>
      </c>
      <c r="B11" s="54">
        <v>30</v>
      </c>
      <c r="C11" s="32">
        <v>25.2</v>
      </c>
    </row>
    <row r="12" spans="1:3" ht="15" customHeight="1" x14ac:dyDescent="0.25">
      <c r="A12" s="11" t="s">
        <v>18</v>
      </c>
      <c r="B12" s="54">
        <v>30</v>
      </c>
      <c r="C12" s="32">
        <v>25.4</v>
      </c>
    </row>
    <row r="13" spans="1:3" ht="15" customHeight="1" x14ac:dyDescent="0.25">
      <c r="A13" s="11" t="s">
        <v>19</v>
      </c>
      <c r="B13" s="54">
        <v>31</v>
      </c>
      <c r="C13" s="32">
        <v>25.6</v>
      </c>
    </row>
    <row r="14" spans="1:3" ht="15" customHeight="1" x14ac:dyDescent="0.25">
      <c r="A14" s="11" t="s">
        <v>20</v>
      </c>
      <c r="B14" s="54">
        <v>31</v>
      </c>
      <c r="C14" s="32">
        <v>25.8</v>
      </c>
    </row>
    <row r="15" spans="1:3" ht="15" customHeight="1" x14ac:dyDescent="0.25">
      <c r="A15" s="11" t="s">
        <v>21</v>
      </c>
      <c r="B15" s="54">
        <v>31</v>
      </c>
      <c r="C15" s="32">
        <v>26</v>
      </c>
    </row>
    <row r="16" spans="1:3" ht="15" customHeight="1" x14ac:dyDescent="0.25">
      <c r="A16" s="11" t="s">
        <v>22</v>
      </c>
      <c r="B16" s="54">
        <v>31</v>
      </c>
      <c r="C16" s="32">
        <v>26.3</v>
      </c>
    </row>
    <row r="17" spans="1:3" ht="15" customHeight="1" x14ac:dyDescent="0.25">
      <c r="A17" s="11" t="s">
        <v>23</v>
      </c>
      <c r="B17" s="54">
        <v>31</v>
      </c>
      <c r="C17" s="32">
        <v>26.4</v>
      </c>
    </row>
    <row r="18" spans="1:3" ht="15" customHeight="1" x14ac:dyDescent="0.25">
      <c r="A18" s="11" t="s">
        <v>24</v>
      </c>
      <c r="B18" s="54">
        <v>32</v>
      </c>
      <c r="C18" s="32">
        <v>26.6</v>
      </c>
    </row>
    <row r="19" spans="1:3" ht="15" customHeight="1" x14ac:dyDescent="0.25">
      <c r="A19" s="11" t="s">
        <v>25</v>
      </c>
      <c r="B19" s="54">
        <v>32</v>
      </c>
      <c r="C19" s="32">
        <v>26.8</v>
      </c>
    </row>
    <row r="20" spans="1:3" ht="15" customHeight="1" x14ac:dyDescent="0.25">
      <c r="A20" s="11" t="s">
        <v>26</v>
      </c>
      <c r="B20" s="54">
        <v>32</v>
      </c>
      <c r="C20" s="32">
        <v>26.9</v>
      </c>
    </row>
    <row r="21" spans="1:3" ht="15" customHeight="1" x14ac:dyDescent="0.25">
      <c r="A21" s="11" t="s">
        <v>27</v>
      </c>
      <c r="B21" s="54">
        <v>33</v>
      </c>
      <c r="C21" s="32">
        <v>27</v>
      </c>
    </row>
    <row r="22" spans="1:3" ht="15" customHeight="1" x14ac:dyDescent="0.25">
      <c r="A22" s="11" t="s">
        <v>28</v>
      </c>
      <c r="B22" s="54">
        <v>33</v>
      </c>
      <c r="C22" s="32">
        <v>27.1</v>
      </c>
    </row>
    <row r="23" spans="1:3" ht="15" customHeight="1" x14ac:dyDescent="0.25">
      <c r="A23" s="11" t="s">
        <v>29</v>
      </c>
      <c r="B23" s="54">
        <v>33</v>
      </c>
      <c r="C23" s="32">
        <v>27.3</v>
      </c>
    </row>
    <row r="24" spans="1:3" ht="15" customHeight="1" x14ac:dyDescent="0.25">
      <c r="A24" s="11" t="s">
        <v>30</v>
      </c>
      <c r="B24" s="54">
        <v>36</v>
      </c>
      <c r="C24" s="32">
        <v>27.4</v>
      </c>
    </row>
    <row r="25" spans="1:3" ht="15" customHeight="1" x14ac:dyDescent="0.25">
      <c r="A25" s="11" t="s">
        <v>31</v>
      </c>
      <c r="B25" s="54">
        <v>35</v>
      </c>
      <c r="C25" s="32">
        <v>27.5</v>
      </c>
    </row>
    <row r="26" spans="1:3" ht="15" customHeight="1" x14ac:dyDescent="0.25">
      <c r="A26" s="11" t="s">
        <v>32</v>
      </c>
      <c r="B26" s="54">
        <v>38</v>
      </c>
      <c r="C26" s="32">
        <v>27.6</v>
      </c>
    </row>
    <row r="27" spans="1:3" ht="15" customHeight="1" x14ac:dyDescent="0.25">
      <c r="A27" s="11" t="s">
        <v>33</v>
      </c>
      <c r="B27" s="54">
        <v>40</v>
      </c>
      <c r="C27" s="11"/>
    </row>
    <row r="29" spans="1:3" ht="15" customHeight="1" x14ac:dyDescent="0.25">
      <c r="A29" s="15" t="s">
        <v>734</v>
      </c>
    </row>
    <row r="30" spans="1:3" ht="15" customHeight="1" x14ac:dyDescent="0.25">
      <c r="A30" s="15" t="s">
        <v>735</v>
      </c>
    </row>
  </sheetData>
  <pageMargins left="0.75" right="0.75" top="1" bottom="1" header="0.511811023622047" footer="0.511811023622047"/>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32"/>
  <sheetViews>
    <sheetView zoomScaleNormal="100" workbookViewId="0"/>
  </sheetViews>
  <sheetFormatPr defaultColWidth="8.7109375" defaultRowHeight="15" x14ac:dyDescent="0.25"/>
  <cols>
    <col min="1" max="1" width="8" customWidth="1"/>
    <col min="2" max="2" width="16" customWidth="1"/>
    <col min="3" max="3" width="13" customWidth="1"/>
    <col min="4" max="4" width="15" customWidth="1"/>
    <col min="5" max="5" width="19" customWidth="1"/>
    <col min="6" max="6" width="16" customWidth="1"/>
    <col min="7" max="7" width="20" customWidth="1"/>
    <col min="8" max="8" width="22" customWidth="1"/>
    <col min="9" max="9" width="16" customWidth="1"/>
  </cols>
  <sheetData>
    <row r="1" spans="1:9" ht="15" customHeight="1" x14ac:dyDescent="0.25">
      <c r="A1" s="35" t="s">
        <v>736</v>
      </c>
    </row>
    <row r="3" spans="1:9" ht="15" customHeight="1" x14ac:dyDescent="0.25">
      <c r="A3" s="6" t="s">
        <v>646</v>
      </c>
      <c r="B3" s="6" t="s">
        <v>737</v>
      </c>
      <c r="C3" s="6" t="s">
        <v>738</v>
      </c>
      <c r="D3" s="6" t="s">
        <v>739</v>
      </c>
      <c r="E3" s="6" t="s">
        <v>740</v>
      </c>
      <c r="F3" s="6" t="s">
        <v>741</v>
      </c>
      <c r="G3" s="6" t="s">
        <v>742</v>
      </c>
      <c r="H3" s="6" t="s">
        <v>743</v>
      </c>
      <c r="I3" s="6" t="s">
        <v>744</v>
      </c>
    </row>
    <row r="4" spans="1:9" ht="15" customHeight="1" x14ac:dyDescent="0.25">
      <c r="A4" s="11" t="s">
        <v>745</v>
      </c>
      <c r="B4" s="55">
        <v>167550</v>
      </c>
      <c r="C4" s="55">
        <v>1063.4313357471001</v>
      </c>
      <c r="D4" s="56">
        <v>8.0500000000000007</v>
      </c>
      <c r="E4" s="57">
        <f t="shared" ref="E4:E29" si="0">B4*0.02/12</f>
        <v>279.25</v>
      </c>
      <c r="F4" s="57">
        <f t="shared" ref="F4:F29" si="1">B4*(D4/100+0.02)/12</f>
        <v>1403.23125</v>
      </c>
      <c r="G4" s="57">
        <f t="shared" ref="G4:G29" si="2">E4+F4</f>
        <v>1682.48125</v>
      </c>
      <c r="H4" s="57">
        <f t="shared" ref="H4:H29" si="3">G4/C4</f>
        <v>1.5821249510369133</v>
      </c>
      <c r="I4" s="11">
        <f t="shared" ref="I4:I29" si="4">B4/(C4*12)</f>
        <v>13.129667643459861</v>
      </c>
    </row>
    <row r="5" spans="1:9" ht="15" customHeight="1" x14ac:dyDescent="0.25">
      <c r="A5" s="11" t="s">
        <v>746</v>
      </c>
      <c r="B5" s="55">
        <v>173100</v>
      </c>
      <c r="C5" s="55">
        <v>1096.60301408806</v>
      </c>
      <c r="D5" s="56">
        <v>6.97</v>
      </c>
      <c r="E5" s="57">
        <f t="shared" si="0"/>
        <v>288.5</v>
      </c>
      <c r="F5" s="57">
        <f t="shared" si="1"/>
        <v>1293.9224999999999</v>
      </c>
      <c r="G5" s="57">
        <f t="shared" si="2"/>
        <v>1582.4224999999999</v>
      </c>
      <c r="H5" s="57">
        <f t="shared" si="3"/>
        <v>1.4430222055480575</v>
      </c>
      <c r="I5" s="11">
        <f t="shared" si="4"/>
        <v>13.154258938450845</v>
      </c>
    </row>
    <row r="6" spans="1:9" ht="15" customHeight="1" x14ac:dyDescent="0.25">
      <c r="A6" s="11" t="s">
        <v>715</v>
      </c>
      <c r="B6" s="55">
        <v>186025</v>
      </c>
      <c r="C6" s="55">
        <v>1091.5820623418001</v>
      </c>
      <c r="D6" s="56">
        <v>6.54</v>
      </c>
      <c r="E6" s="57">
        <f t="shared" si="0"/>
        <v>310.04166666666669</v>
      </c>
      <c r="F6" s="57">
        <f t="shared" si="1"/>
        <v>1323.8779166666666</v>
      </c>
      <c r="G6" s="57">
        <f t="shared" si="2"/>
        <v>1633.9195833333333</v>
      </c>
      <c r="H6" s="57">
        <f t="shared" si="3"/>
        <v>1.4968362340326866</v>
      </c>
      <c r="I6" s="11">
        <f t="shared" si="4"/>
        <v>14.201482296325301</v>
      </c>
    </row>
    <row r="7" spans="1:9" ht="15" customHeight="1" x14ac:dyDescent="0.25">
      <c r="A7" s="11" t="s">
        <v>716</v>
      </c>
      <c r="B7" s="55">
        <v>192125</v>
      </c>
      <c r="C7" s="55">
        <v>1079.29554913111</v>
      </c>
      <c r="D7" s="56">
        <v>5.83</v>
      </c>
      <c r="E7" s="57">
        <f t="shared" si="0"/>
        <v>320.20833333333331</v>
      </c>
      <c r="F7" s="57">
        <f t="shared" si="1"/>
        <v>1253.6156249999999</v>
      </c>
      <c r="G7" s="57">
        <f t="shared" si="2"/>
        <v>1573.8239583333332</v>
      </c>
      <c r="H7" s="57">
        <f t="shared" si="3"/>
        <v>1.4581955420833013</v>
      </c>
      <c r="I7" s="11">
        <f t="shared" si="4"/>
        <v>14.834135728212628</v>
      </c>
    </row>
    <row r="8" spans="1:9" ht="15" customHeight="1" x14ac:dyDescent="0.25">
      <c r="A8" s="11" t="s">
        <v>717</v>
      </c>
      <c r="B8" s="55">
        <v>218150</v>
      </c>
      <c r="C8" s="55">
        <v>1081.5815610622899</v>
      </c>
      <c r="D8" s="56">
        <v>5.84</v>
      </c>
      <c r="E8" s="57">
        <f t="shared" si="0"/>
        <v>363.58333333333331</v>
      </c>
      <c r="F8" s="57">
        <f t="shared" si="1"/>
        <v>1425.2466666666667</v>
      </c>
      <c r="G8" s="57">
        <f t="shared" si="2"/>
        <v>1788.83</v>
      </c>
      <c r="H8" s="57">
        <f t="shared" si="3"/>
        <v>1.6539020859814553</v>
      </c>
      <c r="I8" s="11">
        <f t="shared" si="4"/>
        <v>16.807948028266821</v>
      </c>
    </row>
    <row r="9" spans="1:9" ht="15" customHeight="1" x14ac:dyDescent="0.25">
      <c r="A9" s="11" t="s">
        <v>13</v>
      </c>
      <c r="B9" s="55">
        <v>236550</v>
      </c>
      <c r="C9" s="55">
        <v>1104.1078923866901</v>
      </c>
      <c r="D9" s="56">
        <v>5.87</v>
      </c>
      <c r="E9" s="57">
        <f t="shared" si="0"/>
        <v>394.25</v>
      </c>
      <c r="F9" s="57">
        <f t="shared" si="1"/>
        <v>1551.37375</v>
      </c>
      <c r="G9" s="57">
        <f t="shared" si="2"/>
        <v>1945.62375</v>
      </c>
      <c r="H9" s="57">
        <f t="shared" si="3"/>
        <v>1.762168139016062</v>
      </c>
      <c r="I9" s="11">
        <f t="shared" si="4"/>
        <v>17.853780537143482</v>
      </c>
    </row>
    <row r="10" spans="1:9" ht="15" customHeight="1" x14ac:dyDescent="0.25">
      <c r="A10" s="11" t="s">
        <v>14</v>
      </c>
      <c r="B10" s="55">
        <v>243750</v>
      </c>
      <c r="C10" s="55">
        <v>1151.98444363522</v>
      </c>
      <c r="D10" s="56">
        <v>6.41</v>
      </c>
      <c r="E10" s="57">
        <f t="shared" si="0"/>
        <v>406.25</v>
      </c>
      <c r="F10" s="57">
        <f t="shared" si="1"/>
        <v>1708.2812500000002</v>
      </c>
      <c r="G10" s="57">
        <f t="shared" si="2"/>
        <v>2114.53125</v>
      </c>
      <c r="H10" s="57">
        <f t="shared" si="3"/>
        <v>1.8355553859107265</v>
      </c>
      <c r="I10" s="11">
        <f t="shared" si="4"/>
        <v>17.632616579353762</v>
      </c>
    </row>
    <row r="11" spans="1:9" ht="15" customHeight="1" x14ac:dyDescent="0.25">
      <c r="A11" s="11" t="s">
        <v>15</v>
      </c>
      <c r="B11" s="55">
        <v>244950</v>
      </c>
      <c r="C11" s="55">
        <v>1195.1045534560701</v>
      </c>
      <c r="D11" s="56">
        <v>6.34</v>
      </c>
      <c r="E11" s="57">
        <f t="shared" si="0"/>
        <v>408.25</v>
      </c>
      <c r="F11" s="57">
        <f t="shared" si="1"/>
        <v>1702.4025000000001</v>
      </c>
      <c r="G11" s="57">
        <f t="shared" si="2"/>
        <v>2110.6525000000001</v>
      </c>
      <c r="H11" s="57">
        <f t="shared" si="3"/>
        <v>1.7660818828748475</v>
      </c>
      <c r="I11" s="11">
        <f t="shared" si="4"/>
        <v>17.080095579060419</v>
      </c>
    </row>
    <row r="12" spans="1:9" ht="15" customHeight="1" x14ac:dyDescent="0.25">
      <c r="A12" s="11" t="s">
        <v>16</v>
      </c>
      <c r="B12" s="55">
        <v>229550</v>
      </c>
      <c r="C12" s="55">
        <v>1200.3096340485899</v>
      </c>
      <c r="D12" s="56">
        <v>6.03</v>
      </c>
      <c r="E12" s="57">
        <f t="shared" si="0"/>
        <v>382.58333333333331</v>
      </c>
      <c r="F12" s="57">
        <f t="shared" si="1"/>
        <v>1536.0720833333332</v>
      </c>
      <c r="G12" s="57">
        <f t="shared" si="2"/>
        <v>1918.6554166666665</v>
      </c>
      <c r="H12" s="57">
        <f t="shared" si="3"/>
        <v>1.598467064031744</v>
      </c>
      <c r="I12" s="11">
        <f t="shared" si="4"/>
        <v>15.936860060137029</v>
      </c>
    </row>
    <row r="13" spans="1:9" ht="15" customHeight="1" x14ac:dyDescent="0.25">
      <c r="A13" s="11" t="s">
        <v>17</v>
      </c>
      <c r="B13" s="55">
        <v>215650</v>
      </c>
      <c r="C13" s="55">
        <v>1151.7879310835699</v>
      </c>
      <c r="D13" s="56">
        <v>5.04</v>
      </c>
      <c r="E13" s="57">
        <f t="shared" si="0"/>
        <v>359.41666666666669</v>
      </c>
      <c r="F13" s="57">
        <f t="shared" si="1"/>
        <v>1265.1466666666668</v>
      </c>
      <c r="G13" s="57">
        <f t="shared" si="2"/>
        <v>1624.5633333333335</v>
      </c>
      <c r="H13" s="57">
        <f t="shared" si="3"/>
        <v>1.4104708770519845</v>
      </c>
      <c r="I13" s="11">
        <f t="shared" si="4"/>
        <v>15.60255394969009</v>
      </c>
    </row>
    <row r="14" spans="1:9" ht="15" customHeight="1" x14ac:dyDescent="0.25">
      <c r="A14" s="11" t="s">
        <v>18</v>
      </c>
      <c r="B14" s="55">
        <v>222700</v>
      </c>
      <c r="C14" s="55">
        <v>1165.17644489546</v>
      </c>
      <c r="D14" s="56">
        <v>4.6900000000000004</v>
      </c>
      <c r="E14" s="57">
        <f t="shared" si="0"/>
        <v>371.16666666666669</v>
      </c>
      <c r="F14" s="57">
        <f t="shared" si="1"/>
        <v>1241.5525</v>
      </c>
      <c r="G14" s="57">
        <f t="shared" si="2"/>
        <v>1612.7191666666668</v>
      </c>
      <c r="H14" s="57">
        <f t="shared" si="3"/>
        <v>1.3840986691173287</v>
      </c>
      <c r="I14" s="11">
        <f t="shared" si="4"/>
        <v>15.927487561764426</v>
      </c>
    </row>
    <row r="15" spans="1:9" ht="15" customHeight="1" x14ac:dyDescent="0.25">
      <c r="A15" s="11" t="s">
        <v>19</v>
      </c>
      <c r="B15" s="55">
        <v>224900</v>
      </c>
      <c r="C15" s="55">
        <v>1181.37049519312</v>
      </c>
      <c r="D15" s="56">
        <v>4.45</v>
      </c>
      <c r="E15" s="57">
        <f t="shared" si="0"/>
        <v>374.83333333333331</v>
      </c>
      <c r="F15" s="57">
        <f t="shared" si="1"/>
        <v>1208.8375000000001</v>
      </c>
      <c r="G15" s="57">
        <f t="shared" si="2"/>
        <v>1583.6708333333333</v>
      </c>
      <c r="H15" s="57">
        <f t="shared" si="3"/>
        <v>1.3405369778381413</v>
      </c>
      <c r="I15" s="11">
        <f t="shared" si="4"/>
        <v>15.864342932995754</v>
      </c>
    </row>
    <row r="16" spans="1:9" ht="15" customHeight="1" x14ac:dyDescent="0.25">
      <c r="A16" s="11" t="s">
        <v>20</v>
      </c>
      <c r="B16" s="55">
        <v>244400</v>
      </c>
      <c r="C16" s="55">
        <v>1208.01343747904</v>
      </c>
      <c r="D16" s="56">
        <v>3.66</v>
      </c>
      <c r="E16" s="57">
        <f t="shared" si="0"/>
        <v>407.33333333333331</v>
      </c>
      <c r="F16" s="57">
        <f t="shared" si="1"/>
        <v>1152.7533333333333</v>
      </c>
      <c r="G16" s="57">
        <f t="shared" si="2"/>
        <v>1560.0866666666666</v>
      </c>
      <c r="H16" s="57">
        <f t="shared" si="3"/>
        <v>1.2914481066720214</v>
      </c>
      <c r="I16" s="11">
        <f t="shared" si="4"/>
        <v>16.859635857337096</v>
      </c>
    </row>
    <row r="17" spans="1:9" ht="15" customHeight="1" x14ac:dyDescent="0.25">
      <c r="A17" s="11" t="s">
        <v>21</v>
      </c>
      <c r="B17" s="55">
        <v>266225</v>
      </c>
      <c r="C17" s="55">
        <v>1239.6579257425201</v>
      </c>
      <c r="D17" s="56">
        <v>3.98</v>
      </c>
      <c r="E17" s="57">
        <f t="shared" si="0"/>
        <v>443.70833333333331</v>
      </c>
      <c r="F17" s="57">
        <f t="shared" si="1"/>
        <v>1326.6879166666668</v>
      </c>
      <c r="G17" s="57">
        <f t="shared" si="2"/>
        <v>1770.39625</v>
      </c>
      <c r="H17" s="57">
        <f t="shared" si="3"/>
        <v>1.4281328850776174</v>
      </c>
      <c r="I17" s="11">
        <f t="shared" si="4"/>
        <v>17.896402068641823</v>
      </c>
    </row>
    <row r="18" spans="1:9" ht="15" customHeight="1" x14ac:dyDescent="0.25">
      <c r="A18" s="11" t="s">
        <v>22</v>
      </c>
      <c r="B18" s="55">
        <v>285775</v>
      </c>
      <c r="C18" s="55">
        <v>1274.0595487934299</v>
      </c>
      <c r="D18" s="56">
        <v>4.17</v>
      </c>
      <c r="E18" s="57">
        <f t="shared" si="0"/>
        <v>476.29166666666669</v>
      </c>
      <c r="F18" s="57">
        <f t="shared" si="1"/>
        <v>1469.3597916666668</v>
      </c>
      <c r="G18" s="57">
        <f t="shared" si="2"/>
        <v>1945.6514583333335</v>
      </c>
      <c r="H18" s="57">
        <f t="shared" si="3"/>
        <v>1.527127566506542</v>
      </c>
      <c r="I18" s="11">
        <f t="shared" si="4"/>
        <v>18.691891878905039</v>
      </c>
    </row>
    <row r="19" spans="1:9" ht="15" customHeight="1" x14ac:dyDescent="0.25">
      <c r="A19" s="11" t="s">
        <v>23</v>
      </c>
      <c r="B19" s="55">
        <v>294150</v>
      </c>
      <c r="C19" s="55">
        <v>1326.94718284896</v>
      </c>
      <c r="D19" s="56">
        <v>3.85</v>
      </c>
      <c r="E19" s="57">
        <f t="shared" si="0"/>
        <v>490.25</v>
      </c>
      <c r="F19" s="57">
        <f t="shared" si="1"/>
        <v>1433.9812499999998</v>
      </c>
      <c r="G19" s="57">
        <f t="shared" si="2"/>
        <v>1924.2312499999998</v>
      </c>
      <c r="H19" s="57">
        <f t="shared" si="3"/>
        <v>1.4501189458563595</v>
      </c>
      <c r="I19" s="11">
        <f t="shared" si="4"/>
        <v>18.472852813456811</v>
      </c>
    </row>
    <row r="20" spans="1:9" ht="15" customHeight="1" x14ac:dyDescent="0.25">
      <c r="A20" s="11" t="s">
        <v>24</v>
      </c>
      <c r="B20" s="55">
        <v>305125</v>
      </c>
      <c r="C20" s="55">
        <v>1363.81658283037</v>
      </c>
      <c r="D20" s="56">
        <v>3.65</v>
      </c>
      <c r="E20" s="57">
        <f t="shared" si="0"/>
        <v>508.54166666666669</v>
      </c>
      <c r="F20" s="57">
        <f t="shared" si="1"/>
        <v>1436.6302083333333</v>
      </c>
      <c r="G20" s="57">
        <f t="shared" si="2"/>
        <v>1945.171875</v>
      </c>
      <c r="H20" s="57">
        <f t="shared" si="3"/>
        <v>1.4262708779820858</v>
      </c>
      <c r="I20" s="11">
        <f t="shared" si="4"/>
        <v>18.644063764471714</v>
      </c>
    </row>
    <row r="21" spans="1:9" ht="15" customHeight="1" x14ac:dyDescent="0.25">
      <c r="A21" s="11" t="s">
        <v>25</v>
      </c>
      <c r="B21" s="55">
        <v>322425</v>
      </c>
      <c r="C21" s="55">
        <v>1400.83724822812</v>
      </c>
      <c r="D21" s="56">
        <v>3.99</v>
      </c>
      <c r="E21" s="57">
        <f t="shared" si="0"/>
        <v>537.375</v>
      </c>
      <c r="F21" s="57">
        <f t="shared" si="1"/>
        <v>1609.4381250000004</v>
      </c>
      <c r="G21" s="57">
        <f t="shared" si="2"/>
        <v>2146.8131250000006</v>
      </c>
      <c r="H21" s="57">
        <f t="shared" si="3"/>
        <v>1.5325214458106713</v>
      </c>
      <c r="I21" s="11">
        <f t="shared" si="4"/>
        <v>19.180493689745568</v>
      </c>
    </row>
    <row r="22" spans="1:9" ht="15" customHeight="1" x14ac:dyDescent="0.25">
      <c r="A22" s="11" t="s">
        <v>26</v>
      </c>
      <c r="B22" s="55">
        <v>325275</v>
      </c>
      <c r="C22" s="55">
        <v>1442.5257724696501</v>
      </c>
      <c r="D22" s="56">
        <v>4.54</v>
      </c>
      <c r="E22" s="57">
        <f t="shared" si="0"/>
        <v>542.125</v>
      </c>
      <c r="F22" s="57">
        <f t="shared" si="1"/>
        <v>1772.74875</v>
      </c>
      <c r="G22" s="57">
        <f t="shared" si="2"/>
        <v>2314.8737499999997</v>
      </c>
      <c r="H22" s="57">
        <f t="shared" si="3"/>
        <v>1.6047364935718702</v>
      </c>
      <c r="I22" s="11">
        <f t="shared" si="4"/>
        <v>18.790825451661249</v>
      </c>
    </row>
    <row r="23" spans="1:9" ht="15" customHeight="1" x14ac:dyDescent="0.25">
      <c r="A23" s="11" t="s">
        <v>27</v>
      </c>
      <c r="B23" s="55">
        <v>320250</v>
      </c>
      <c r="C23" s="55">
        <v>1479.4268253632399</v>
      </c>
      <c r="D23" s="56">
        <v>3.94</v>
      </c>
      <c r="E23" s="57">
        <f t="shared" si="0"/>
        <v>533.75</v>
      </c>
      <c r="F23" s="57">
        <f t="shared" si="1"/>
        <v>1585.2375</v>
      </c>
      <c r="G23" s="57">
        <f t="shared" si="2"/>
        <v>2118.9875000000002</v>
      </c>
      <c r="H23" s="57">
        <f t="shared" si="3"/>
        <v>1.4323030133509513</v>
      </c>
      <c r="I23" s="11">
        <f t="shared" si="4"/>
        <v>18.039080772682006</v>
      </c>
    </row>
    <row r="24" spans="1:9" ht="15" customHeight="1" x14ac:dyDescent="0.25">
      <c r="A24" s="11" t="s">
        <v>28</v>
      </c>
      <c r="B24" s="55">
        <v>328150</v>
      </c>
      <c r="C24" s="55">
        <v>1501.3870686443199</v>
      </c>
      <c r="D24" s="56">
        <v>3.11</v>
      </c>
      <c r="E24" s="57">
        <f t="shared" si="0"/>
        <v>546.91666666666663</v>
      </c>
      <c r="F24" s="57">
        <f t="shared" si="1"/>
        <v>1397.3720833333334</v>
      </c>
      <c r="G24" s="57">
        <f t="shared" si="2"/>
        <v>1944.2887500000002</v>
      </c>
      <c r="H24" s="57">
        <f t="shared" si="3"/>
        <v>1.2949950020254264</v>
      </c>
      <c r="I24" s="11">
        <f t="shared" si="4"/>
        <v>18.213713108655785</v>
      </c>
    </row>
    <row r="25" spans="1:9" ht="15" customHeight="1" x14ac:dyDescent="0.25">
      <c r="A25" s="11" t="s">
        <v>29</v>
      </c>
      <c r="B25" s="55">
        <v>383000</v>
      </c>
      <c r="C25" s="55">
        <v>1638.31906283066</v>
      </c>
      <c r="D25" s="56">
        <v>2.96</v>
      </c>
      <c r="E25" s="57">
        <f t="shared" si="0"/>
        <v>638.33333333333337</v>
      </c>
      <c r="F25" s="57">
        <f t="shared" si="1"/>
        <v>1583.0666666666668</v>
      </c>
      <c r="G25" s="57">
        <f t="shared" si="2"/>
        <v>2221.4</v>
      </c>
      <c r="H25" s="57">
        <f t="shared" si="3"/>
        <v>1.3559019426667127</v>
      </c>
      <c r="I25" s="11">
        <f t="shared" si="4"/>
        <v>19.481349750958518</v>
      </c>
    </row>
    <row r="26" spans="1:9" ht="15" customHeight="1" x14ac:dyDescent="0.25">
      <c r="A26" s="11" t="s">
        <v>30</v>
      </c>
      <c r="B26" s="55">
        <v>432950</v>
      </c>
      <c r="C26" s="55">
        <v>1705.55139440931</v>
      </c>
      <c r="D26" s="56">
        <v>5.34</v>
      </c>
      <c r="E26" s="57">
        <f t="shared" si="0"/>
        <v>721.58333333333337</v>
      </c>
      <c r="F26" s="57">
        <f t="shared" si="1"/>
        <v>2648.2108333333331</v>
      </c>
      <c r="G26" s="57">
        <f t="shared" si="2"/>
        <v>3369.7941666666666</v>
      </c>
      <c r="H26" s="57">
        <f t="shared" si="3"/>
        <v>1.975779901862025</v>
      </c>
      <c r="I26" s="11">
        <f t="shared" si="4"/>
        <v>21.153960405375003</v>
      </c>
    </row>
    <row r="27" spans="1:9" ht="15" customHeight="1" x14ac:dyDescent="0.25">
      <c r="A27" s="11" t="s">
        <v>31</v>
      </c>
      <c r="B27" s="55">
        <v>426525</v>
      </c>
      <c r="C27" s="55">
        <v>1727.40458489412</v>
      </c>
      <c r="D27" s="56">
        <v>6.81</v>
      </c>
      <c r="E27" s="57">
        <f t="shared" si="0"/>
        <v>710.875</v>
      </c>
      <c r="F27" s="57">
        <f t="shared" si="1"/>
        <v>3131.4043750000001</v>
      </c>
      <c r="G27" s="57">
        <f t="shared" si="2"/>
        <v>3842.2793750000001</v>
      </c>
      <c r="H27" s="57">
        <f t="shared" si="3"/>
        <v>2.2243077323055211</v>
      </c>
      <c r="I27" s="11">
        <f t="shared" si="4"/>
        <v>20.576389753057551</v>
      </c>
    </row>
    <row r="28" spans="1:9" ht="15" customHeight="1" x14ac:dyDescent="0.25">
      <c r="A28" s="11" t="s">
        <v>32</v>
      </c>
      <c r="B28" s="55">
        <v>418975</v>
      </c>
      <c r="C28" s="55">
        <v>1747.8308342857299</v>
      </c>
      <c r="D28" s="56">
        <v>6.72</v>
      </c>
      <c r="E28" s="57">
        <f t="shared" si="0"/>
        <v>698.29166666666663</v>
      </c>
      <c r="F28" s="57">
        <f t="shared" si="1"/>
        <v>3044.5516666666667</v>
      </c>
      <c r="G28" s="57">
        <f t="shared" si="2"/>
        <v>3742.8433333333332</v>
      </c>
      <c r="H28" s="57">
        <f t="shared" si="3"/>
        <v>2.1414219613895797</v>
      </c>
      <c r="I28" s="11">
        <f t="shared" si="4"/>
        <v>19.975951132365484</v>
      </c>
    </row>
    <row r="29" spans="1:9" ht="15" customHeight="1" x14ac:dyDescent="0.25">
      <c r="A29" s="11" t="s">
        <v>33</v>
      </c>
      <c r="B29" s="55">
        <v>415400</v>
      </c>
      <c r="C29" s="55">
        <v>1767.3</v>
      </c>
      <c r="D29" s="56">
        <v>6.6</v>
      </c>
      <c r="E29" s="57">
        <f t="shared" si="0"/>
        <v>692.33333333333337</v>
      </c>
      <c r="F29" s="57">
        <f t="shared" si="1"/>
        <v>2977.0333333333333</v>
      </c>
      <c r="G29" s="57">
        <f t="shared" si="2"/>
        <v>3669.3666666666668</v>
      </c>
      <c r="H29" s="57">
        <f t="shared" si="3"/>
        <v>2.0762556819253475</v>
      </c>
      <c r="I29" s="11">
        <f t="shared" si="4"/>
        <v>19.587317754012712</v>
      </c>
    </row>
    <row r="31" spans="1:9" ht="15" customHeight="1" x14ac:dyDescent="0.25">
      <c r="A31" s="15" t="s">
        <v>747</v>
      </c>
    </row>
    <row r="32" spans="1:9" ht="15" customHeight="1" x14ac:dyDescent="0.25">
      <c r="A32" s="15" t="s">
        <v>748</v>
      </c>
    </row>
  </sheetData>
  <pageMargins left="0.75" right="0.75" top="1" bottom="1" header="0.511811023622047" footer="0.511811023622047"/>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D31"/>
  <sheetViews>
    <sheetView zoomScaleNormal="100" workbookViewId="0"/>
  </sheetViews>
  <sheetFormatPr defaultColWidth="8.7109375" defaultRowHeight="15" x14ac:dyDescent="0.25"/>
  <cols>
    <col min="1" max="1" width="11" customWidth="1"/>
    <col min="2" max="2" width="20" customWidth="1"/>
    <col min="3" max="3" width="26" customWidth="1"/>
    <col min="4" max="4" width="24" customWidth="1"/>
  </cols>
  <sheetData>
    <row r="1" spans="1:4" ht="15" customHeight="1" x14ac:dyDescent="0.25">
      <c r="A1" s="35" t="s">
        <v>749</v>
      </c>
    </row>
    <row r="3" spans="1:4" ht="15" customHeight="1" x14ac:dyDescent="0.25">
      <c r="A3" s="6" t="s">
        <v>646</v>
      </c>
      <c r="B3" s="6" t="s">
        <v>750</v>
      </c>
      <c r="C3" s="6" t="s">
        <v>751</v>
      </c>
      <c r="D3" s="6" t="s">
        <v>752</v>
      </c>
    </row>
    <row r="4" spans="1:4" ht="15" customHeight="1" x14ac:dyDescent="0.25">
      <c r="A4" s="11" t="s">
        <v>746</v>
      </c>
      <c r="B4" s="42">
        <v>226055</v>
      </c>
      <c r="C4" s="42">
        <v>199037</v>
      </c>
      <c r="D4" s="11"/>
    </row>
    <row r="5" spans="1:4" ht="15" customHeight="1" x14ac:dyDescent="0.25">
      <c r="A5" s="11" t="s">
        <v>715</v>
      </c>
      <c r="B5" s="42">
        <v>201941</v>
      </c>
      <c r="C5" s="42">
        <v>175886</v>
      </c>
      <c r="D5" s="11"/>
    </row>
    <row r="6" spans="1:4" ht="15" customHeight="1" x14ac:dyDescent="0.25">
      <c r="A6" s="11" t="s">
        <v>716</v>
      </c>
      <c r="B6" s="42">
        <v>177706</v>
      </c>
      <c r="C6" s="42">
        <v>180204</v>
      </c>
      <c r="D6" s="11">
        <f t="shared" ref="D6:D29" si="0">AVERAGE(C4:C5)</f>
        <v>187461.5</v>
      </c>
    </row>
    <row r="7" spans="1:4" ht="15" customHeight="1" x14ac:dyDescent="0.25">
      <c r="A7" s="11" t="s">
        <v>717</v>
      </c>
      <c r="B7" s="42">
        <v>178874</v>
      </c>
      <c r="C7" s="42">
        <v>161781</v>
      </c>
      <c r="D7" s="11">
        <f t="shared" si="0"/>
        <v>178045</v>
      </c>
    </row>
    <row r="8" spans="1:4" ht="15" customHeight="1" x14ac:dyDescent="0.25">
      <c r="A8" s="11" t="s">
        <v>13</v>
      </c>
      <c r="B8" s="42">
        <v>154124</v>
      </c>
      <c r="C8" s="42">
        <v>188099</v>
      </c>
      <c r="D8" s="11">
        <f t="shared" si="0"/>
        <v>170992.5</v>
      </c>
    </row>
    <row r="9" spans="1:4" ht="15" customHeight="1" x14ac:dyDescent="0.25">
      <c r="A9" s="11" t="s">
        <v>14</v>
      </c>
      <c r="B9" s="42">
        <v>162338</v>
      </c>
      <c r="C9" s="42">
        <v>224561</v>
      </c>
      <c r="D9" s="11">
        <f t="shared" si="0"/>
        <v>174940</v>
      </c>
    </row>
    <row r="10" spans="1:4" ht="15" customHeight="1" x14ac:dyDescent="0.25">
      <c r="A10" s="11" t="s">
        <v>15</v>
      </c>
      <c r="B10" s="42">
        <v>189316</v>
      </c>
      <c r="C10" s="42">
        <v>216867</v>
      </c>
      <c r="D10" s="11">
        <f t="shared" si="0"/>
        <v>206330</v>
      </c>
    </row>
    <row r="11" spans="1:4" ht="15" customHeight="1" x14ac:dyDescent="0.25">
      <c r="A11" s="11" t="s">
        <v>16</v>
      </c>
      <c r="B11" s="42">
        <v>233325</v>
      </c>
      <c r="C11" s="42">
        <v>165527</v>
      </c>
      <c r="D11" s="11">
        <f t="shared" si="0"/>
        <v>220714</v>
      </c>
    </row>
    <row r="12" spans="1:4" ht="15" customHeight="1" x14ac:dyDescent="0.25">
      <c r="A12" s="11" t="s">
        <v>17</v>
      </c>
      <c r="B12" s="42">
        <v>192955</v>
      </c>
      <c r="C12" s="42">
        <v>100849</v>
      </c>
      <c r="D12" s="11">
        <f t="shared" si="0"/>
        <v>191197</v>
      </c>
    </row>
    <row r="13" spans="1:4" ht="15" customHeight="1" x14ac:dyDescent="0.25">
      <c r="A13" s="11" t="s">
        <v>18</v>
      </c>
      <c r="B13" s="42">
        <v>104500</v>
      </c>
      <c r="C13" s="42">
        <v>96812</v>
      </c>
      <c r="D13" s="11">
        <f t="shared" si="0"/>
        <v>133188</v>
      </c>
    </row>
    <row r="14" spans="1:4" ht="15" customHeight="1" x14ac:dyDescent="0.25">
      <c r="A14" s="11" t="s">
        <v>19</v>
      </c>
      <c r="B14" s="42">
        <v>71152</v>
      </c>
      <c r="C14" s="42">
        <v>174590</v>
      </c>
      <c r="D14" s="11">
        <f t="shared" si="0"/>
        <v>98830.5</v>
      </c>
    </row>
    <row r="15" spans="1:4" ht="15" customHeight="1" x14ac:dyDescent="0.25">
      <c r="A15" s="11" t="s">
        <v>20</v>
      </c>
      <c r="B15" s="42">
        <v>123516</v>
      </c>
      <c r="C15" s="42">
        <v>241178</v>
      </c>
      <c r="D15" s="11">
        <f t="shared" si="0"/>
        <v>135701</v>
      </c>
    </row>
    <row r="16" spans="1:4" ht="15" customHeight="1" x14ac:dyDescent="0.25">
      <c r="A16" s="11" t="s">
        <v>21</v>
      </c>
      <c r="B16" s="42">
        <v>209674</v>
      </c>
      <c r="C16" s="42">
        <v>324410</v>
      </c>
      <c r="D16" s="11">
        <f t="shared" si="0"/>
        <v>207884</v>
      </c>
    </row>
    <row r="17" spans="1:4" ht="15" customHeight="1" x14ac:dyDescent="0.25">
      <c r="A17" s="11" t="s">
        <v>22</v>
      </c>
      <c r="B17" s="42">
        <v>282642</v>
      </c>
      <c r="C17" s="42">
        <v>364216</v>
      </c>
      <c r="D17" s="11">
        <f t="shared" si="0"/>
        <v>282794</v>
      </c>
    </row>
    <row r="18" spans="1:4" ht="15" customHeight="1" x14ac:dyDescent="0.25">
      <c r="A18" s="11" t="s">
        <v>23</v>
      </c>
      <c r="B18" s="42">
        <v>322673</v>
      </c>
      <c r="C18" s="42">
        <v>390941</v>
      </c>
      <c r="D18" s="11">
        <f t="shared" si="0"/>
        <v>344313</v>
      </c>
    </row>
    <row r="19" spans="1:4" ht="15" customHeight="1" x14ac:dyDescent="0.25">
      <c r="A19" s="11" t="s">
        <v>24</v>
      </c>
      <c r="B19" s="42">
        <v>336866</v>
      </c>
      <c r="C19" s="42">
        <v>421059</v>
      </c>
      <c r="D19" s="11">
        <f t="shared" si="0"/>
        <v>377578.5</v>
      </c>
    </row>
    <row r="20" spans="1:4" ht="15" customHeight="1" x14ac:dyDescent="0.25">
      <c r="A20" s="11" t="s">
        <v>25</v>
      </c>
      <c r="B20" s="42">
        <v>378112</v>
      </c>
      <c r="C20" s="42">
        <v>395974</v>
      </c>
      <c r="D20" s="11">
        <f t="shared" si="0"/>
        <v>406000</v>
      </c>
    </row>
    <row r="21" spans="1:4" ht="15" customHeight="1" x14ac:dyDescent="0.25">
      <c r="A21" s="11" t="s">
        <v>26</v>
      </c>
      <c r="B21" s="42">
        <v>370340</v>
      </c>
      <c r="C21" s="42">
        <v>432240</v>
      </c>
      <c r="D21" s="11">
        <f t="shared" si="0"/>
        <v>408516.5</v>
      </c>
    </row>
    <row r="22" spans="1:4" ht="15" customHeight="1" x14ac:dyDescent="0.25">
      <c r="A22" s="11" t="s">
        <v>27</v>
      </c>
      <c r="B22" s="42">
        <v>373129</v>
      </c>
      <c r="C22" s="42">
        <v>444981</v>
      </c>
      <c r="D22" s="11">
        <f t="shared" si="0"/>
        <v>414107</v>
      </c>
    </row>
    <row r="23" spans="1:4" ht="15" customHeight="1" x14ac:dyDescent="0.25">
      <c r="A23" s="11" t="s">
        <v>28</v>
      </c>
      <c r="B23" s="42">
        <v>456438</v>
      </c>
      <c r="C23" s="42">
        <v>445387</v>
      </c>
      <c r="D23" s="11">
        <f t="shared" si="0"/>
        <v>438610.5</v>
      </c>
    </row>
    <row r="24" spans="1:4" ht="15" customHeight="1" x14ac:dyDescent="0.25">
      <c r="A24" s="11" t="s">
        <v>29</v>
      </c>
      <c r="B24" s="42">
        <v>418287</v>
      </c>
      <c r="C24" s="42">
        <v>550359</v>
      </c>
      <c r="D24" s="11">
        <f t="shared" si="0"/>
        <v>445184</v>
      </c>
    </row>
    <row r="25" spans="1:4" ht="15" customHeight="1" x14ac:dyDescent="0.25">
      <c r="A25" s="11" t="s">
        <v>30</v>
      </c>
      <c r="B25" s="42">
        <v>444505</v>
      </c>
      <c r="C25" s="42">
        <v>733189</v>
      </c>
      <c r="D25" s="11">
        <f t="shared" si="0"/>
        <v>497873</v>
      </c>
    </row>
    <row r="26" spans="1:4" ht="15" customHeight="1" x14ac:dyDescent="0.25">
      <c r="A26" s="11" t="s">
        <v>31</v>
      </c>
      <c r="B26" s="42">
        <v>597335</v>
      </c>
      <c r="C26" s="42">
        <v>551335</v>
      </c>
      <c r="D26" s="11">
        <f t="shared" si="0"/>
        <v>641774</v>
      </c>
    </row>
    <row r="27" spans="1:4" ht="15" customHeight="1" x14ac:dyDescent="0.25">
      <c r="A27" s="11" t="s">
        <v>32</v>
      </c>
      <c r="B27" s="42">
        <v>695999</v>
      </c>
      <c r="C27" s="42">
        <v>424343</v>
      </c>
      <c r="D27" s="11">
        <f t="shared" si="0"/>
        <v>642262</v>
      </c>
    </row>
    <row r="28" spans="1:4" ht="15" customHeight="1" x14ac:dyDescent="0.25">
      <c r="A28" s="11" t="s">
        <v>33</v>
      </c>
      <c r="B28" s="42">
        <v>532359</v>
      </c>
      <c r="C28" s="42">
        <v>424865</v>
      </c>
      <c r="D28" s="11">
        <f t="shared" si="0"/>
        <v>487839</v>
      </c>
    </row>
    <row r="29" spans="1:4" ht="15" customHeight="1" x14ac:dyDescent="0.25">
      <c r="A29" s="11" t="s">
        <v>753</v>
      </c>
      <c r="B29" s="42">
        <v>453444</v>
      </c>
      <c r="C29" s="42">
        <v>283058</v>
      </c>
      <c r="D29" s="11">
        <f t="shared" si="0"/>
        <v>424604</v>
      </c>
    </row>
    <row r="31" spans="1:4" ht="15" customHeight="1" x14ac:dyDescent="0.25">
      <c r="A31" s="15" t="s">
        <v>754</v>
      </c>
    </row>
  </sheetData>
  <pageMargins left="0.75" right="0.75" top="1" bottom="1" header="0.511811023622047" footer="0.511811023622047"/>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5"/>
  <sheetViews>
    <sheetView zoomScaleNormal="100" workbookViewId="0"/>
  </sheetViews>
  <sheetFormatPr defaultColWidth="8.7109375" defaultRowHeight="15" x14ac:dyDescent="0.25"/>
  <cols>
    <col min="1" max="1" width="28" customWidth="1"/>
    <col min="2" max="2" width="24" customWidth="1"/>
    <col min="3" max="3" width="15" customWidth="1"/>
  </cols>
  <sheetData>
    <row r="1" spans="1:3" ht="15" customHeight="1" x14ac:dyDescent="0.25">
      <c r="A1" s="35" t="s">
        <v>755</v>
      </c>
    </row>
    <row r="3" spans="1:3" ht="15" customHeight="1" x14ac:dyDescent="0.25">
      <c r="A3" s="6" t="s">
        <v>756</v>
      </c>
      <c r="B3" s="6" t="s">
        <v>757</v>
      </c>
      <c r="C3" s="6" t="s">
        <v>758</v>
      </c>
    </row>
    <row r="4" spans="1:3" ht="15" customHeight="1" x14ac:dyDescent="0.25">
      <c r="A4" s="11" t="s">
        <v>759</v>
      </c>
      <c r="B4" s="32">
        <v>1.2</v>
      </c>
      <c r="C4" s="54">
        <v>2025</v>
      </c>
    </row>
    <row r="5" spans="1:3" ht="15" customHeight="1" x14ac:dyDescent="0.25">
      <c r="A5" s="11" t="s">
        <v>760</v>
      </c>
      <c r="B5" s="32">
        <v>2</v>
      </c>
      <c r="C5" s="54">
        <v>2025</v>
      </c>
    </row>
    <row r="6" spans="1:3" ht="15" customHeight="1" x14ac:dyDescent="0.25">
      <c r="A6" s="11" t="s">
        <v>761</v>
      </c>
      <c r="B6" s="32">
        <v>2.5</v>
      </c>
      <c r="C6" s="54">
        <v>2024</v>
      </c>
    </row>
    <row r="7" spans="1:3" ht="15" customHeight="1" x14ac:dyDescent="0.25">
      <c r="A7" s="11" t="s">
        <v>762</v>
      </c>
      <c r="B7" s="32">
        <v>2.8</v>
      </c>
      <c r="C7" s="54">
        <v>2024</v>
      </c>
    </row>
    <row r="8" spans="1:3" ht="15" customHeight="1" x14ac:dyDescent="0.25">
      <c r="A8" s="11" t="s">
        <v>763</v>
      </c>
      <c r="B8" s="32">
        <v>3.5</v>
      </c>
      <c r="C8" s="54">
        <v>2025</v>
      </c>
    </row>
    <row r="9" spans="1:3" ht="15" customHeight="1" x14ac:dyDescent="0.25">
      <c r="A9" s="11" t="s">
        <v>764</v>
      </c>
      <c r="B9" s="32">
        <v>3.7</v>
      </c>
      <c r="C9" s="54">
        <v>2024</v>
      </c>
    </row>
    <row r="10" spans="1:3" ht="15" customHeight="1" x14ac:dyDescent="0.25">
      <c r="A10" s="11" t="s">
        <v>765</v>
      </c>
      <c r="B10" s="32">
        <v>4.7</v>
      </c>
      <c r="C10" s="54">
        <v>2025</v>
      </c>
    </row>
    <row r="11" spans="1:3" ht="15" customHeight="1" x14ac:dyDescent="0.25">
      <c r="A11" s="11" t="s">
        <v>766</v>
      </c>
      <c r="B11" s="32">
        <v>5.5</v>
      </c>
      <c r="C11" s="54">
        <v>2021</v>
      </c>
    </row>
    <row r="12" spans="1:3" ht="15" customHeight="1" x14ac:dyDescent="0.25">
      <c r="A12" s="11" t="s">
        <v>767</v>
      </c>
      <c r="B12" s="32">
        <v>8</v>
      </c>
      <c r="C12" s="54">
        <v>2024</v>
      </c>
    </row>
    <row r="14" spans="1:3" ht="15" customHeight="1" x14ac:dyDescent="0.25">
      <c r="A14" s="15" t="s">
        <v>768</v>
      </c>
    </row>
    <row r="15" spans="1:3" ht="15" customHeight="1" x14ac:dyDescent="0.25">
      <c r="A15" s="15" t="s">
        <v>769</v>
      </c>
    </row>
  </sheetData>
  <pageMargins left="0.75" right="0.75" top="1" bottom="1" header="0.511811023622047" footer="0.511811023622047"/>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C05621"/>
    <pageSetUpPr fitToPage="1"/>
  </sheetPr>
  <dimension ref="A1:H43"/>
  <sheetViews>
    <sheetView showGridLines="0" zoomScaleNormal="100" workbookViewId="0">
      <pane xSplit="1" topLeftCell="B1" activePane="topRight" state="frozen"/>
      <selection pane="topRight" sqref="A1:H1"/>
    </sheetView>
  </sheetViews>
  <sheetFormatPr defaultColWidth="8.7109375" defaultRowHeight="15" x14ac:dyDescent="0.25"/>
  <cols>
    <col min="1" max="1" width="38" customWidth="1"/>
    <col min="2" max="8" width="14" customWidth="1"/>
  </cols>
  <sheetData>
    <row r="1" spans="1:8" ht="25.5" customHeight="1" x14ac:dyDescent="0.25">
      <c r="A1" s="5" t="s">
        <v>782</v>
      </c>
      <c r="B1" s="5"/>
      <c r="C1" s="5"/>
      <c r="D1" s="5"/>
      <c r="E1" s="5"/>
      <c r="F1" s="5"/>
      <c r="G1" s="5"/>
      <c r="H1" s="5"/>
    </row>
    <row r="2" spans="1:8" ht="18" customHeight="1" x14ac:dyDescent="0.25">
      <c r="A2" s="4" t="s">
        <v>783</v>
      </c>
      <c r="B2" s="4"/>
      <c r="C2" s="4"/>
      <c r="D2" s="4"/>
      <c r="E2" s="4"/>
      <c r="F2" s="4"/>
      <c r="G2" s="4"/>
      <c r="H2" s="4"/>
    </row>
    <row r="3" spans="1:8" ht="15" customHeight="1" x14ac:dyDescent="0.25">
      <c r="A3" s="3" t="s">
        <v>784</v>
      </c>
      <c r="B3" s="3"/>
      <c r="C3" s="3"/>
      <c r="D3" s="3"/>
      <c r="E3" s="3"/>
      <c r="F3" s="3"/>
      <c r="G3" s="3"/>
      <c r="H3" s="3"/>
    </row>
    <row r="4" spans="1:8" ht="6" customHeight="1" x14ac:dyDescent="0.25"/>
    <row r="5" spans="1:8" ht="19.5" customHeight="1" x14ac:dyDescent="0.25">
      <c r="A5" s="2" t="s">
        <v>785</v>
      </c>
      <c r="B5" s="2"/>
      <c r="C5" s="2"/>
      <c r="D5" s="2"/>
      <c r="E5" s="2"/>
      <c r="F5" s="2"/>
      <c r="G5" s="2"/>
      <c r="H5" s="2"/>
    </row>
    <row r="6" spans="1:8" ht="15" customHeight="1" x14ac:dyDescent="0.25">
      <c r="A6" s="61" t="s">
        <v>786</v>
      </c>
      <c r="B6" s="62">
        <v>275</v>
      </c>
    </row>
    <row r="7" spans="1:8" ht="15" customHeight="1" x14ac:dyDescent="0.25">
      <c r="A7" s="61" t="s">
        <v>787</v>
      </c>
      <c r="B7" s="63">
        <v>2.85</v>
      </c>
    </row>
    <row r="8" spans="1:8" ht="15" customHeight="1" x14ac:dyDescent="0.25">
      <c r="A8" s="61" t="s">
        <v>788</v>
      </c>
      <c r="B8" s="64">
        <v>5.7500000000000002E-2</v>
      </c>
    </row>
    <row r="9" spans="1:8" ht="15" customHeight="1" x14ac:dyDescent="0.25">
      <c r="A9" s="61" t="s">
        <v>789</v>
      </c>
      <c r="B9" s="65">
        <v>0.5</v>
      </c>
    </row>
    <row r="10" spans="1:8" ht="15" customHeight="1" x14ac:dyDescent="0.25">
      <c r="A10" s="61" t="s">
        <v>790</v>
      </c>
      <c r="B10" s="66">
        <v>120000</v>
      </c>
    </row>
    <row r="11" spans="1:8" ht="6" customHeight="1" x14ac:dyDescent="0.25"/>
    <row r="12" spans="1:8" ht="19.5" customHeight="1" x14ac:dyDescent="0.25">
      <c r="A12" s="2" t="s">
        <v>791</v>
      </c>
      <c r="B12" s="2"/>
      <c r="C12" s="2"/>
      <c r="D12" s="2"/>
      <c r="E12" s="2"/>
      <c r="F12" s="2"/>
      <c r="G12" s="2"/>
      <c r="H12" s="2"/>
    </row>
    <row r="13" spans="1:8" ht="15" customHeight="1" x14ac:dyDescent="0.25">
      <c r="A13" s="67"/>
      <c r="B13" s="68" t="s">
        <v>792</v>
      </c>
      <c r="C13" s="68" t="s">
        <v>793</v>
      </c>
      <c r="D13" s="68" t="s">
        <v>794</v>
      </c>
      <c r="E13" s="68" t="s">
        <v>795</v>
      </c>
      <c r="F13" s="68" t="s">
        <v>796</v>
      </c>
      <c r="G13" s="68" t="s">
        <v>797</v>
      </c>
    </row>
    <row r="14" spans="1:8" ht="15" customHeight="1" x14ac:dyDescent="0.25">
      <c r="A14" s="69"/>
      <c r="B14" s="70">
        <v>2027</v>
      </c>
      <c r="C14" s="70">
        <v>2028</v>
      </c>
      <c r="D14" s="70">
        <v>2029</v>
      </c>
      <c r="E14" s="70">
        <v>2030</v>
      </c>
      <c r="F14" s="70">
        <v>2031</v>
      </c>
      <c r="G14" s="70">
        <v>2032</v>
      </c>
    </row>
    <row r="15" spans="1:8" ht="15" customHeight="1" x14ac:dyDescent="0.25">
      <c r="A15" s="61" t="s">
        <v>798</v>
      </c>
      <c r="B15" s="71" t="s">
        <v>799</v>
      </c>
      <c r="C15" s="64">
        <v>0.03</v>
      </c>
      <c r="D15" s="64">
        <v>0.04</v>
      </c>
      <c r="E15" s="64">
        <v>0.04</v>
      </c>
      <c r="F15" s="64">
        <v>0.03</v>
      </c>
      <c r="G15" s="72">
        <f>F15</f>
        <v>0.03</v>
      </c>
    </row>
    <row r="16" spans="1:8" ht="15" customHeight="1" x14ac:dyDescent="0.25">
      <c r="A16" s="61" t="s">
        <v>800</v>
      </c>
      <c r="B16" s="73">
        <f>B7</f>
        <v>2.85</v>
      </c>
      <c r="C16" s="73">
        <f>B16*(1+C15)</f>
        <v>2.9355000000000002</v>
      </c>
      <c r="D16" s="73">
        <f>C16*(1+D15)</f>
        <v>3.0529200000000003</v>
      </c>
      <c r="E16" s="73">
        <f>D16*(1+E15)</f>
        <v>3.1750368000000004</v>
      </c>
      <c r="F16" s="73">
        <f>E16*(1+F15)</f>
        <v>3.2702879040000004</v>
      </c>
      <c r="G16" s="73">
        <f>F16*(1+G15)</f>
        <v>3.3683965411200005</v>
      </c>
    </row>
    <row r="17" spans="1:8" ht="15" customHeight="1" x14ac:dyDescent="0.25">
      <c r="A17" s="61" t="s">
        <v>801</v>
      </c>
      <c r="B17" s="74">
        <v>1.5</v>
      </c>
      <c r="C17" s="74">
        <v>1</v>
      </c>
      <c r="D17" s="74">
        <v>1</v>
      </c>
      <c r="E17" s="74">
        <v>0.5</v>
      </c>
      <c r="F17" s="74">
        <v>0</v>
      </c>
      <c r="G17" s="75">
        <f>F17</f>
        <v>0</v>
      </c>
    </row>
    <row r="18" spans="1:8" ht="15" customHeight="1" x14ac:dyDescent="0.25">
      <c r="A18" s="76" t="s">
        <v>802</v>
      </c>
      <c r="B18" s="77">
        <f t="shared" ref="B18:G18" si="0">B16*(1-B17/12)</f>
        <v>2.4937499999999999</v>
      </c>
      <c r="C18" s="77">
        <f t="shared" si="0"/>
        <v>2.6908750000000001</v>
      </c>
      <c r="D18" s="77">
        <f t="shared" si="0"/>
        <v>2.7985100000000003</v>
      </c>
      <c r="E18" s="77">
        <f t="shared" si="0"/>
        <v>3.0427436000000005</v>
      </c>
      <c r="F18" s="77">
        <f t="shared" si="0"/>
        <v>3.2702879040000004</v>
      </c>
      <c r="G18" s="77">
        <f t="shared" si="0"/>
        <v>3.3683965411200005</v>
      </c>
    </row>
    <row r="19" spans="1:8" ht="15" customHeight="1" x14ac:dyDescent="0.25">
      <c r="A19" s="78" t="s">
        <v>803</v>
      </c>
      <c r="B19" s="79">
        <f t="shared" ref="B19:G19" si="1">B18*12*$B$9</f>
        <v>14.962499999999999</v>
      </c>
      <c r="C19" s="79">
        <f t="shared" si="1"/>
        <v>16.145250000000001</v>
      </c>
      <c r="D19" s="79">
        <f t="shared" si="1"/>
        <v>16.791060000000002</v>
      </c>
      <c r="E19" s="79">
        <f t="shared" si="1"/>
        <v>18.256461600000002</v>
      </c>
      <c r="F19" s="79">
        <f t="shared" si="1"/>
        <v>19.621727424000003</v>
      </c>
      <c r="G19" s="79">
        <f t="shared" si="1"/>
        <v>20.210379246720002</v>
      </c>
    </row>
    <row r="20" spans="1:8" ht="6" customHeight="1" x14ac:dyDescent="0.25"/>
    <row r="21" spans="1:8" ht="19.5" customHeight="1" x14ac:dyDescent="0.25">
      <c r="A21" s="2" t="s">
        <v>804</v>
      </c>
      <c r="B21" s="2"/>
      <c r="C21" s="2"/>
      <c r="D21" s="2"/>
      <c r="E21" s="2"/>
      <c r="F21" s="2"/>
      <c r="G21" s="2"/>
      <c r="H21" s="2"/>
    </row>
    <row r="22" spans="1:8" ht="15" customHeight="1" x14ac:dyDescent="0.25">
      <c r="A22" s="67"/>
      <c r="B22" s="68" t="s">
        <v>805</v>
      </c>
      <c r="C22" s="80">
        <v>2027</v>
      </c>
      <c r="D22" s="80">
        <v>2028</v>
      </c>
      <c r="E22" s="80">
        <v>2029</v>
      </c>
      <c r="F22" s="80">
        <v>2030</v>
      </c>
      <c r="G22" s="80">
        <v>2031</v>
      </c>
      <c r="H22" s="68" t="s">
        <v>806</v>
      </c>
    </row>
    <row r="23" spans="1:8" ht="15" customHeight="1" x14ac:dyDescent="0.25">
      <c r="A23" s="61" t="s">
        <v>807</v>
      </c>
      <c r="B23" s="81">
        <f>-B6</f>
        <v>-275</v>
      </c>
      <c r="C23" s="82"/>
      <c r="D23" s="82"/>
      <c r="E23" s="82"/>
      <c r="F23" s="82"/>
      <c r="G23" s="82"/>
      <c r="H23" s="82"/>
    </row>
    <row r="24" spans="1:8" ht="15" customHeight="1" x14ac:dyDescent="0.25">
      <c r="A24" s="61" t="s">
        <v>808</v>
      </c>
      <c r="B24" s="83"/>
      <c r="C24" s="84">
        <f>B19</f>
        <v>14.962499999999999</v>
      </c>
      <c r="D24" s="84">
        <f>C19</f>
        <v>16.145250000000001</v>
      </c>
      <c r="E24" s="84">
        <f>D19</f>
        <v>16.791060000000002</v>
      </c>
      <c r="F24" s="84">
        <f>E19</f>
        <v>18.256461600000002</v>
      </c>
      <c r="G24" s="84">
        <f>F19</f>
        <v>19.621727424000003</v>
      </c>
      <c r="H24" s="83"/>
    </row>
    <row r="25" spans="1:8" ht="15" customHeight="1" x14ac:dyDescent="0.25">
      <c r="A25" s="61" t="s">
        <v>809</v>
      </c>
      <c r="B25" s="83"/>
      <c r="C25" s="83"/>
      <c r="D25" s="83"/>
      <c r="E25" s="83"/>
      <c r="F25" s="83"/>
      <c r="G25" s="84">
        <f>G19/$B$8</f>
        <v>351.48485646469567</v>
      </c>
      <c r="H25" s="83"/>
    </row>
    <row r="26" spans="1:8" ht="15" customHeight="1" x14ac:dyDescent="0.25">
      <c r="A26" s="85" t="s">
        <v>810</v>
      </c>
      <c r="B26" s="86">
        <f t="shared" ref="B26:G26" si="2">SUM(B23:B25)</f>
        <v>-275</v>
      </c>
      <c r="C26" s="86">
        <f t="shared" si="2"/>
        <v>14.962499999999999</v>
      </c>
      <c r="D26" s="86">
        <f t="shared" si="2"/>
        <v>16.145250000000001</v>
      </c>
      <c r="E26" s="86">
        <f t="shared" si="2"/>
        <v>16.791060000000002</v>
      </c>
      <c r="F26" s="86">
        <f t="shared" si="2"/>
        <v>18.256461600000002</v>
      </c>
      <c r="G26" s="86">
        <f t="shared" si="2"/>
        <v>371.1065838886957</v>
      </c>
      <c r="H26" s="86">
        <f>SUM(B26:G26)</f>
        <v>162.26185548869566</v>
      </c>
    </row>
    <row r="27" spans="1:8" ht="6" customHeight="1" x14ac:dyDescent="0.25"/>
    <row r="28" spans="1:8" ht="19.5" customHeight="1" x14ac:dyDescent="0.25">
      <c r="A28" s="2" t="s">
        <v>811</v>
      </c>
      <c r="B28" s="2"/>
      <c r="C28" s="2"/>
      <c r="D28" s="2"/>
      <c r="E28" s="2"/>
      <c r="F28" s="2"/>
      <c r="G28" s="2"/>
      <c r="H28" s="2"/>
    </row>
    <row r="29" spans="1:8" ht="24" customHeight="1" x14ac:dyDescent="0.25">
      <c r="A29" s="87" t="s">
        <v>812</v>
      </c>
      <c r="B29" s="88">
        <f>IRR(B26:G26)</f>
        <v>0.10651912902992633</v>
      </c>
    </row>
    <row r="30" spans="1:8" ht="24" customHeight="1" x14ac:dyDescent="0.25">
      <c r="A30" s="89" t="s">
        <v>813</v>
      </c>
      <c r="B30" s="90">
        <f>(SUM(C26:G26))/B6</f>
        <v>1.5900431108679842</v>
      </c>
    </row>
    <row r="31" spans="1:8" ht="15" customHeight="1" x14ac:dyDescent="0.25">
      <c r="A31" s="89" t="s">
        <v>814</v>
      </c>
      <c r="B31" s="91">
        <f>B19/B6</f>
        <v>5.4409090909090907E-2</v>
      </c>
    </row>
    <row r="32" spans="1:8" ht="15" customHeight="1" x14ac:dyDescent="0.25">
      <c r="A32" s="89" t="s">
        <v>815</v>
      </c>
      <c r="B32" s="91">
        <f>C19/B6</f>
        <v>5.8710000000000005E-2</v>
      </c>
    </row>
    <row r="33" spans="1:8" ht="15" customHeight="1" x14ac:dyDescent="0.25">
      <c r="A33" s="89" t="s">
        <v>816</v>
      </c>
      <c r="B33" s="92">
        <f>G25</f>
        <v>351.48485646469567</v>
      </c>
    </row>
    <row r="34" spans="1:8" ht="15" customHeight="1" x14ac:dyDescent="0.25">
      <c r="A34" s="89" t="s">
        <v>817</v>
      </c>
      <c r="B34" s="92">
        <f>G25*B10</f>
        <v>42178182.775763482</v>
      </c>
    </row>
    <row r="35" spans="1:8" ht="15" customHeight="1" x14ac:dyDescent="0.25">
      <c r="A35" s="93" t="s">
        <v>818</v>
      </c>
      <c r="B35" s="94">
        <f>B6*B10</f>
        <v>33000000</v>
      </c>
    </row>
    <row r="36" spans="1:8" ht="7.5" customHeight="1" x14ac:dyDescent="0.25"/>
    <row r="37" spans="1:8" ht="12" customHeight="1" x14ac:dyDescent="0.25">
      <c r="A37" s="1" t="s">
        <v>819</v>
      </c>
      <c r="B37" s="1"/>
      <c r="C37" s="1"/>
      <c r="D37" s="1"/>
      <c r="E37" s="1"/>
      <c r="F37" s="1"/>
      <c r="G37" s="1"/>
      <c r="H37" s="1"/>
    </row>
    <row r="38" spans="1:8" ht="12" customHeight="1" x14ac:dyDescent="0.25">
      <c r="A38" s="1" t="s">
        <v>820</v>
      </c>
      <c r="B38" s="1"/>
      <c r="C38" s="1"/>
      <c r="D38" s="1"/>
      <c r="E38" s="1"/>
      <c r="F38" s="1"/>
      <c r="G38" s="1"/>
      <c r="H38" s="1"/>
    </row>
    <row r="39" spans="1:8" ht="12" customHeight="1" x14ac:dyDescent="0.25">
      <c r="A39" s="1" t="s">
        <v>821</v>
      </c>
      <c r="B39" s="1"/>
      <c r="C39" s="1"/>
      <c r="D39" s="1"/>
      <c r="E39" s="1"/>
      <c r="F39" s="1"/>
      <c r="G39" s="1"/>
      <c r="H39" s="1"/>
    </row>
    <row r="40" spans="1:8" ht="12" customHeight="1" x14ac:dyDescent="0.25">
      <c r="A40" s="1" t="s">
        <v>822</v>
      </c>
      <c r="B40" s="1"/>
      <c r="C40" s="1"/>
      <c r="D40" s="1"/>
      <c r="E40" s="1"/>
      <c r="F40" s="1"/>
      <c r="G40" s="1"/>
      <c r="H40" s="1"/>
    </row>
    <row r="41" spans="1:8" ht="12" customHeight="1" x14ac:dyDescent="0.25">
      <c r="A41" s="1" t="s">
        <v>823</v>
      </c>
      <c r="B41" s="1"/>
      <c r="C41" s="1"/>
      <c r="D41" s="1"/>
      <c r="E41" s="1"/>
      <c r="F41" s="1"/>
      <c r="G41" s="1"/>
      <c r="H41" s="1"/>
    </row>
    <row r="42" spans="1:8" ht="12" customHeight="1" x14ac:dyDescent="0.25">
      <c r="A42" s="1" t="s">
        <v>824</v>
      </c>
      <c r="B42" s="1"/>
      <c r="C42" s="1"/>
      <c r="D42" s="1"/>
      <c r="E42" s="1"/>
      <c r="F42" s="1"/>
      <c r="G42" s="1"/>
      <c r="H42" s="1"/>
    </row>
    <row r="43" spans="1:8" ht="12" customHeight="1" x14ac:dyDescent="0.25">
      <c r="A43" s="1" t="s">
        <v>825</v>
      </c>
      <c r="B43" s="1"/>
      <c r="C43" s="1"/>
      <c r="D43" s="1"/>
      <c r="E43" s="1"/>
      <c r="F43" s="1"/>
      <c r="G43" s="1"/>
      <c r="H43" s="1"/>
    </row>
  </sheetData>
  <mergeCells count="14">
    <mergeCell ref="A40:H40"/>
    <mergeCell ref="A41:H41"/>
    <mergeCell ref="A42:H42"/>
    <mergeCell ref="A43:H43"/>
    <mergeCell ref="A21:H21"/>
    <mergeCell ref="A28:H28"/>
    <mergeCell ref="A37:H37"/>
    <mergeCell ref="A38:H38"/>
    <mergeCell ref="A39:H39"/>
    <mergeCell ref="A1:H1"/>
    <mergeCell ref="A2:H2"/>
    <mergeCell ref="A3:H3"/>
    <mergeCell ref="A5:H5"/>
    <mergeCell ref="A12:H12"/>
  </mergeCells>
  <printOptions horizontalCentered="1"/>
  <pageMargins left="0.4" right="0.4" top="0.5" bottom="0.5" header="0.511811023622047" footer="0.511811023622047"/>
  <pageSetup paperSize="9" orientation="landscape" horizontalDpi="300" verticalDpi="300"/>
  <ignoredErrors>
    <ignoredError sqref="A1:H43" evalError="1" twoDigitTextYear="1" numberStoredAsText="1" formula="1" formulaRange="1" unlockedFormula="1" emptyCellReference="1" listDataValidation="1" calculatedColumn="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2C6FBB"/>
    <pageSetUpPr fitToPage="1"/>
  </sheetPr>
  <dimension ref="A1:H43"/>
  <sheetViews>
    <sheetView showGridLines="0" zoomScaleNormal="100" workbookViewId="0">
      <pane xSplit="1" topLeftCell="B1" activePane="topRight" state="frozen"/>
      <selection pane="topRight" sqref="A1:H1"/>
    </sheetView>
  </sheetViews>
  <sheetFormatPr defaultColWidth="8.7109375" defaultRowHeight="15" x14ac:dyDescent="0.25"/>
  <cols>
    <col min="1" max="1" width="38" customWidth="1"/>
    <col min="2" max="8" width="14" customWidth="1"/>
  </cols>
  <sheetData>
    <row r="1" spans="1:8" ht="25.5" customHeight="1" x14ac:dyDescent="0.25">
      <c r="A1" s="5" t="s">
        <v>826</v>
      </c>
      <c r="B1" s="5"/>
      <c r="C1" s="5"/>
      <c r="D1" s="5"/>
      <c r="E1" s="5"/>
      <c r="F1" s="5"/>
      <c r="G1" s="5"/>
      <c r="H1" s="5"/>
    </row>
    <row r="2" spans="1:8" ht="18" customHeight="1" x14ac:dyDescent="0.25">
      <c r="A2" s="4" t="s">
        <v>827</v>
      </c>
      <c r="B2" s="4"/>
      <c r="C2" s="4"/>
      <c r="D2" s="4"/>
      <c r="E2" s="4"/>
      <c r="F2" s="4"/>
      <c r="G2" s="4"/>
      <c r="H2" s="4"/>
    </row>
    <row r="3" spans="1:8" ht="15" customHeight="1" x14ac:dyDescent="0.25">
      <c r="A3" s="3" t="s">
        <v>784</v>
      </c>
      <c r="B3" s="3"/>
      <c r="C3" s="3"/>
      <c r="D3" s="3"/>
      <c r="E3" s="3"/>
      <c r="F3" s="3"/>
      <c r="G3" s="3"/>
      <c r="H3" s="3"/>
    </row>
    <row r="4" spans="1:8" ht="6" customHeight="1" x14ac:dyDescent="0.25"/>
    <row r="5" spans="1:8" ht="19.5" customHeight="1" x14ac:dyDescent="0.25">
      <c r="A5" s="2" t="s">
        <v>785</v>
      </c>
      <c r="B5" s="2"/>
      <c r="C5" s="2"/>
      <c r="D5" s="2"/>
      <c r="E5" s="2"/>
      <c r="F5" s="2"/>
      <c r="G5" s="2"/>
      <c r="H5" s="2"/>
    </row>
    <row r="6" spans="1:8" ht="15" customHeight="1" x14ac:dyDescent="0.25">
      <c r="A6" s="61" t="s">
        <v>786</v>
      </c>
      <c r="B6" s="62">
        <v>642</v>
      </c>
    </row>
    <row r="7" spans="1:8" ht="15" customHeight="1" x14ac:dyDescent="0.25">
      <c r="A7" s="61" t="s">
        <v>787</v>
      </c>
      <c r="B7" s="63">
        <v>5.9</v>
      </c>
    </row>
    <row r="8" spans="1:8" ht="15" customHeight="1" x14ac:dyDescent="0.25">
      <c r="A8" s="61" t="s">
        <v>788</v>
      </c>
      <c r="B8" s="64">
        <v>5.2499999999999998E-2</v>
      </c>
    </row>
    <row r="9" spans="1:8" ht="15" customHeight="1" x14ac:dyDescent="0.25">
      <c r="A9" s="61" t="s">
        <v>789</v>
      </c>
      <c r="B9" s="65">
        <v>0.5</v>
      </c>
    </row>
    <row r="10" spans="1:8" ht="15" customHeight="1" x14ac:dyDescent="0.25">
      <c r="A10" s="61" t="s">
        <v>790</v>
      </c>
      <c r="B10" s="66">
        <v>120000</v>
      </c>
    </row>
    <row r="11" spans="1:8" ht="6" customHeight="1" x14ac:dyDescent="0.25"/>
    <row r="12" spans="1:8" ht="19.5" customHeight="1" x14ac:dyDescent="0.25">
      <c r="A12" s="2" t="s">
        <v>791</v>
      </c>
      <c r="B12" s="2"/>
      <c r="C12" s="2"/>
      <c r="D12" s="2"/>
      <c r="E12" s="2"/>
      <c r="F12" s="2"/>
      <c r="G12" s="2"/>
      <c r="H12" s="2"/>
    </row>
    <row r="13" spans="1:8" ht="15" customHeight="1" x14ac:dyDescent="0.25">
      <c r="A13" s="67"/>
      <c r="B13" s="68" t="s">
        <v>792</v>
      </c>
      <c r="C13" s="68" t="s">
        <v>793</v>
      </c>
      <c r="D13" s="68" t="s">
        <v>794</v>
      </c>
      <c r="E13" s="68" t="s">
        <v>795</v>
      </c>
      <c r="F13" s="68" t="s">
        <v>796</v>
      </c>
      <c r="G13" s="68" t="s">
        <v>797</v>
      </c>
    </row>
    <row r="14" spans="1:8" ht="15" customHeight="1" x14ac:dyDescent="0.25">
      <c r="A14" s="69"/>
      <c r="B14" s="70">
        <v>2027</v>
      </c>
      <c r="C14" s="70">
        <v>2028</v>
      </c>
      <c r="D14" s="70">
        <v>2029</v>
      </c>
      <c r="E14" s="70">
        <v>2030</v>
      </c>
      <c r="F14" s="70">
        <v>2031</v>
      </c>
      <c r="G14" s="70">
        <v>2032</v>
      </c>
    </row>
    <row r="15" spans="1:8" ht="15" customHeight="1" x14ac:dyDescent="0.25">
      <c r="A15" s="61" t="s">
        <v>798</v>
      </c>
      <c r="B15" s="71" t="s">
        <v>799</v>
      </c>
      <c r="C15" s="64">
        <v>0.03</v>
      </c>
      <c r="D15" s="64">
        <v>0.03</v>
      </c>
      <c r="E15" s="64">
        <v>0.03</v>
      </c>
      <c r="F15" s="64">
        <v>0.03</v>
      </c>
      <c r="G15" s="72">
        <f>F15</f>
        <v>0.03</v>
      </c>
    </row>
    <row r="16" spans="1:8" ht="15" customHeight="1" x14ac:dyDescent="0.25">
      <c r="A16" s="61" t="s">
        <v>800</v>
      </c>
      <c r="B16" s="73">
        <f>B7</f>
        <v>5.9</v>
      </c>
      <c r="C16" s="73">
        <f>B16*(1+C15)</f>
        <v>6.0770000000000008</v>
      </c>
      <c r="D16" s="73">
        <f>C16*(1+D15)</f>
        <v>6.259310000000001</v>
      </c>
      <c r="E16" s="73">
        <f>D16*(1+E15)</f>
        <v>6.4470893000000009</v>
      </c>
      <c r="F16" s="73">
        <f>E16*(1+F15)</f>
        <v>6.6405019790000015</v>
      </c>
      <c r="G16" s="73">
        <f>F16*(1+G15)</f>
        <v>6.8397170383700017</v>
      </c>
    </row>
    <row r="17" spans="1:8" ht="15" customHeight="1" x14ac:dyDescent="0.25">
      <c r="A17" s="61" t="s">
        <v>801</v>
      </c>
      <c r="B17" s="74">
        <v>0.5</v>
      </c>
      <c r="C17" s="74">
        <v>0.25</v>
      </c>
      <c r="D17" s="74">
        <v>0</v>
      </c>
      <c r="E17" s="74">
        <v>0</v>
      </c>
      <c r="F17" s="74">
        <v>0</v>
      </c>
      <c r="G17" s="75">
        <f>F17</f>
        <v>0</v>
      </c>
    </row>
    <row r="18" spans="1:8" ht="15" customHeight="1" x14ac:dyDescent="0.25">
      <c r="A18" s="76" t="s">
        <v>802</v>
      </c>
      <c r="B18" s="77">
        <f t="shared" ref="B18:G18" si="0">B16*(1-B17/12)</f>
        <v>5.6541666666666668</v>
      </c>
      <c r="C18" s="77">
        <f t="shared" si="0"/>
        <v>5.9503958333333342</v>
      </c>
      <c r="D18" s="77">
        <f t="shared" si="0"/>
        <v>6.259310000000001</v>
      </c>
      <c r="E18" s="77">
        <f t="shared" si="0"/>
        <v>6.4470893000000009</v>
      </c>
      <c r="F18" s="77">
        <f t="shared" si="0"/>
        <v>6.6405019790000015</v>
      </c>
      <c r="G18" s="77">
        <f t="shared" si="0"/>
        <v>6.8397170383700017</v>
      </c>
    </row>
    <row r="19" spans="1:8" ht="15" customHeight="1" x14ac:dyDescent="0.25">
      <c r="A19" s="78" t="s">
        <v>803</v>
      </c>
      <c r="B19" s="79">
        <f t="shared" ref="B19:G19" si="1">B18*12*$B$9</f>
        <v>33.924999999999997</v>
      </c>
      <c r="C19" s="79">
        <f t="shared" si="1"/>
        <v>35.702375000000004</v>
      </c>
      <c r="D19" s="79">
        <f t="shared" si="1"/>
        <v>37.55586000000001</v>
      </c>
      <c r="E19" s="79">
        <f t="shared" si="1"/>
        <v>38.682535800000004</v>
      </c>
      <c r="F19" s="79">
        <f t="shared" si="1"/>
        <v>39.843011874000013</v>
      </c>
      <c r="G19" s="79">
        <f t="shared" si="1"/>
        <v>41.038302230220012</v>
      </c>
    </row>
    <row r="20" spans="1:8" ht="6" customHeight="1" x14ac:dyDescent="0.25"/>
    <row r="21" spans="1:8" ht="19.5" customHeight="1" x14ac:dyDescent="0.25">
      <c r="A21" s="2" t="s">
        <v>804</v>
      </c>
      <c r="B21" s="2"/>
      <c r="C21" s="2"/>
      <c r="D21" s="2"/>
      <c r="E21" s="2"/>
      <c r="F21" s="2"/>
      <c r="G21" s="2"/>
      <c r="H21" s="2"/>
    </row>
    <row r="22" spans="1:8" ht="15" customHeight="1" x14ac:dyDescent="0.25">
      <c r="A22" s="67"/>
      <c r="B22" s="68" t="s">
        <v>805</v>
      </c>
      <c r="C22" s="80">
        <v>2027</v>
      </c>
      <c r="D22" s="80">
        <v>2028</v>
      </c>
      <c r="E22" s="80">
        <v>2029</v>
      </c>
      <c r="F22" s="80">
        <v>2030</v>
      </c>
      <c r="G22" s="80">
        <v>2031</v>
      </c>
      <c r="H22" s="68" t="s">
        <v>806</v>
      </c>
    </row>
    <row r="23" spans="1:8" ht="15" customHeight="1" x14ac:dyDescent="0.25">
      <c r="A23" s="61" t="s">
        <v>807</v>
      </c>
      <c r="B23" s="81">
        <f>-B6</f>
        <v>-642</v>
      </c>
      <c r="C23" s="82"/>
      <c r="D23" s="82"/>
      <c r="E23" s="82"/>
      <c r="F23" s="82"/>
      <c r="G23" s="82"/>
      <c r="H23" s="82"/>
    </row>
    <row r="24" spans="1:8" ht="15" customHeight="1" x14ac:dyDescent="0.25">
      <c r="A24" s="61" t="s">
        <v>808</v>
      </c>
      <c r="B24" s="83"/>
      <c r="C24" s="84">
        <f>B19</f>
        <v>33.924999999999997</v>
      </c>
      <c r="D24" s="84">
        <f>C19</f>
        <v>35.702375000000004</v>
      </c>
      <c r="E24" s="84">
        <f>D19</f>
        <v>37.55586000000001</v>
      </c>
      <c r="F24" s="84">
        <f>E19</f>
        <v>38.682535800000004</v>
      </c>
      <c r="G24" s="84">
        <f>F19</f>
        <v>39.843011874000013</v>
      </c>
      <c r="H24" s="83"/>
    </row>
    <row r="25" spans="1:8" ht="15" customHeight="1" x14ac:dyDescent="0.25">
      <c r="A25" s="61" t="s">
        <v>809</v>
      </c>
      <c r="B25" s="83"/>
      <c r="C25" s="83"/>
      <c r="D25" s="83"/>
      <c r="E25" s="83"/>
      <c r="F25" s="83"/>
      <c r="G25" s="84">
        <f>G19/$B$8</f>
        <v>781.68194724228601</v>
      </c>
      <c r="H25" s="83"/>
    </row>
    <row r="26" spans="1:8" ht="15" customHeight="1" x14ac:dyDescent="0.25">
      <c r="A26" s="85" t="s">
        <v>810</v>
      </c>
      <c r="B26" s="86">
        <f t="shared" ref="B26:G26" si="2">SUM(B23:B25)</f>
        <v>-642</v>
      </c>
      <c r="C26" s="86">
        <f t="shared" si="2"/>
        <v>33.924999999999997</v>
      </c>
      <c r="D26" s="86">
        <f t="shared" si="2"/>
        <v>35.702375000000004</v>
      </c>
      <c r="E26" s="86">
        <f t="shared" si="2"/>
        <v>37.55586000000001</v>
      </c>
      <c r="F26" s="86">
        <f t="shared" si="2"/>
        <v>38.682535800000004</v>
      </c>
      <c r="G26" s="86">
        <f t="shared" si="2"/>
        <v>821.52495911628603</v>
      </c>
      <c r="H26" s="86">
        <f>SUM(B26:G26)</f>
        <v>325.39072991628598</v>
      </c>
    </row>
    <row r="27" spans="1:8" ht="6" customHeight="1" x14ac:dyDescent="0.25"/>
    <row r="28" spans="1:8" ht="19.5" customHeight="1" x14ac:dyDescent="0.25">
      <c r="A28" s="2" t="s">
        <v>811</v>
      </c>
      <c r="B28" s="2"/>
      <c r="C28" s="2"/>
      <c r="D28" s="2"/>
      <c r="E28" s="2"/>
      <c r="F28" s="2"/>
      <c r="G28" s="2"/>
      <c r="H28" s="2"/>
    </row>
    <row r="29" spans="1:8" ht="24" customHeight="1" x14ac:dyDescent="0.25">
      <c r="A29" s="87" t="s">
        <v>812</v>
      </c>
      <c r="B29" s="95">
        <f>IRR(B26:G26)</f>
        <v>9.3538895637429897E-2</v>
      </c>
    </row>
    <row r="30" spans="1:8" ht="24" customHeight="1" x14ac:dyDescent="0.25">
      <c r="A30" s="89" t="s">
        <v>813</v>
      </c>
      <c r="B30" s="96">
        <f>(SUM(C26:G26))/B6</f>
        <v>1.5068391431717851</v>
      </c>
    </row>
    <row r="31" spans="1:8" ht="15" customHeight="1" x14ac:dyDescent="0.25">
      <c r="A31" s="89" t="s">
        <v>814</v>
      </c>
      <c r="B31" s="91">
        <f>B19/B6</f>
        <v>5.2842679127725854E-2</v>
      </c>
    </row>
    <row r="32" spans="1:8" ht="15" customHeight="1" x14ac:dyDescent="0.25">
      <c r="A32" s="89" t="s">
        <v>815</v>
      </c>
      <c r="B32" s="91">
        <f>C19/B6</f>
        <v>5.5611176012461065E-2</v>
      </c>
    </row>
    <row r="33" spans="1:8" ht="15" customHeight="1" x14ac:dyDescent="0.25">
      <c r="A33" s="89" t="s">
        <v>816</v>
      </c>
      <c r="B33" s="92">
        <f>G25</f>
        <v>781.68194724228601</v>
      </c>
    </row>
    <row r="34" spans="1:8" ht="15" customHeight="1" x14ac:dyDescent="0.25">
      <c r="A34" s="89" t="s">
        <v>817</v>
      </c>
      <c r="B34" s="92">
        <f>G25*B10</f>
        <v>93801833.669074327</v>
      </c>
    </row>
    <row r="35" spans="1:8" ht="15" customHeight="1" x14ac:dyDescent="0.25">
      <c r="A35" s="93" t="s">
        <v>818</v>
      </c>
      <c r="B35" s="94">
        <f>B6*B10</f>
        <v>77040000</v>
      </c>
    </row>
    <row r="36" spans="1:8" ht="7.5" customHeight="1" x14ac:dyDescent="0.25"/>
    <row r="37" spans="1:8" ht="12" customHeight="1" x14ac:dyDescent="0.25">
      <c r="A37" s="1" t="s">
        <v>819</v>
      </c>
      <c r="B37" s="1"/>
      <c r="C37" s="1"/>
      <c r="D37" s="1"/>
      <c r="E37" s="1"/>
      <c r="F37" s="1"/>
      <c r="G37" s="1"/>
      <c r="H37" s="1"/>
    </row>
    <row r="38" spans="1:8" ht="12" customHeight="1" x14ac:dyDescent="0.25">
      <c r="A38" s="1" t="s">
        <v>820</v>
      </c>
      <c r="B38" s="1"/>
      <c r="C38" s="1"/>
      <c r="D38" s="1"/>
      <c r="E38" s="1"/>
      <c r="F38" s="1"/>
      <c r="G38" s="1"/>
      <c r="H38" s="1"/>
    </row>
    <row r="39" spans="1:8" ht="12" customHeight="1" x14ac:dyDescent="0.25">
      <c r="A39" s="1" t="s">
        <v>821</v>
      </c>
      <c r="B39" s="1"/>
      <c r="C39" s="1"/>
      <c r="D39" s="1"/>
      <c r="E39" s="1"/>
      <c r="F39" s="1"/>
      <c r="G39" s="1"/>
      <c r="H39" s="1"/>
    </row>
    <row r="40" spans="1:8" ht="12" customHeight="1" x14ac:dyDescent="0.25">
      <c r="A40" s="1" t="s">
        <v>822</v>
      </c>
      <c r="B40" s="1"/>
      <c r="C40" s="1"/>
      <c r="D40" s="1"/>
      <c r="E40" s="1"/>
      <c r="F40" s="1"/>
      <c r="G40" s="1"/>
      <c r="H40" s="1"/>
    </row>
    <row r="41" spans="1:8" ht="12" customHeight="1" x14ac:dyDescent="0.25">
      <c r="A41" s="1" t="s">
        <v>823</v>
      </c>
      <c r="B41" s="1"/>
      <c r="C41" s="1"/>
      <c r="D41" s="1"/>
      <c r="E41" s="1"/>
      <c r="F41" s="1"/>
      <c r="G41" s="1"/>
      <c r="H41" s="1"/>
    </row>
    <row r="42" spans="1:8" ht="12" customHeight="1" x14ac:dyDescent="0.25">
      <c r="A42" s="1" t="s">
        <v>824</v>
      </c>
      <c r="B42" s="1"/>
      <c r="C42" s="1"/>
      <c r="D42" s="1"/>
      <c r="E42" s="1"/>
      <c r="F42" s="1"/>
      <c r="G42" s="1"/>
      <c r="H42" s="1"/>
    </row>
    <row r="43" spans="1:8" ht="12" customHeight="1" x14ac:dyDescent="0.25">
      <c r="A43" s="1" t="s">
        <v>825</v>
      </c>
      <c r="B43" s="1"/>
      <c r="C43" s="1"/>
      <c r="D43" s="1"/>
      <c r="E43" s="1"/>
      <c r="F43" s="1"/>
      <c r="G43" s="1"/>
      <c r="H43" s="1"/>
    </row>
  </sheetData>
  <mergeCells count="14">
    <mergeCell ref="A40:H40"/>
    <mergeCell ref="A41:H41"/>
    <mergeCell ref="A42:H42"/>
    <mergeCell ref="A43:H43"/>
    <mergeCell ref="A21:H21"/>
    <mergeCell ref="A28:H28"/>
    <mergeCell ref="A37:H37"/>
    <mergeCell ref="A38:H38"/>
    <mergeCell ref="A39:H39"/>
    <mergeCell ref="A1:H1"/>
    <mergeCell ref="A2:H2"/>
    <mergeCell ref="A3:H3"/>
    <mergeCell ref="A5:H5"/>
    <mergeCell ref="A12:H12"/>
  </mergeCells>
  <printOptions horizontalCentered="1"/>
  <pageMargins left="0.4" right="0.4" top="0.5" bottom="0.5" header="0.511811023622047" footer="0.511811023622047"/>
  <pageSetup paperSize="9" orientation="landscape" horizontalDpi="300" verticalDpi="300"/>
  <ignoredErrors>
    <ignoredError sqref="A1:H43" evalError="1" twoDigitTextYear="1" numberStoredAsText="1" formula="1" formulaRange="1" unlockedFormula="1" emptyCellReference="1" listDataValidation="1" calculatedColumn="1"/>
  </ignoredError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26</vt:i4>
      </vt:variant>
      <vt:variant>
        <vt:lpstr>Named Ranges</vt:lpstr>
      </vt:variant>
      <vt:variant>
        <vt:i4>2</vt:i4>
      </vt:variant>
    </vt:vector>
  </HeadingPairs>
  <TitlesOfParts>
    <vt:vector size="28" baseType="lpstr">
      <vt:lpstr>Sources</vt:lpstr>
      <vt:lpstr>Boston Historical</vt:lpstr>
      <vt:lpstr>Austin Historical</vt:lpstr>
      <vt:lpstr>Compare AUS-BOS (MSA)</vt:lpstr>
      <vt:lpstr>Boston MF Submarkets</vt:lpstr>
      <vt:lpstr>Austin MF Submarkets</vt:lpstr>
      <vt:lpstr>East Cambridge Historical</vt:lpstr>
      <vt:lpstr>North Austin Historical</vt:lpstr>
      <vt:lpstr>Compare NAus-ECamb (Submkt)</vt:lpstr>
      <vt:lpstr>Kendall Sq MF Historical</vt:lpstr>
      <vt:lpstr>Domain Austin Historical</vt:lpstr>
      <vt:lpstr>Compare Domain-Kendall</vt:lpstr>
      <vt:lpstr>Kendall Sq MF Comps (Boston)</vt:lpstr>
      <vt:lpstr>Domain Comps (Austin)</vt:lpstr>
      <vt:lpstr>USA MF MSA List</vt:lpstr>
      <vt:lpstr>GMP Data</vt:lpstr>
      <vt:lpstr>Population Data</vt:lpstr>
      <vt:lpstr>US Units vs Population</vt:lpstr>
      <vt:lpstr>US Net Housing Additions</vt:lpstr>
      <vt:lpstr>AHS Units by Type</vt:lpstr>
      <vt:lpstr>Demographics Ages</vt:lpstr>
      <vt:lpstr>Rent vs Own</vt:lpstr>
      <vt:lpstr>US MF Supply</vt:lpstr>
      <vt:lpstr>Shortage Estimates</vt:lpstr>
      <vt:lpstr>Cash Flow Austin</vt:lpstr>
      <vt:lpstr>Cash Flow Boston</vt:lpstr>
      <vt:lpstr>'Cash Flow Austin'!Print_Area</vt:lpstr>
      <vt:lpstr>'Cash Flow Boston'!Print_Area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Charles Weintraub</cp:lastModifiedBy>
  <dcterms:modified xsi:type="dcterms:W3CDTF">2026-09-07T11:13:51Z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2026-08-31T19:40:35Z</dcterms:created>
  <dc:creator>openpyxl</dc:creator>
  <dc:description/>
  <dc:language>en-US</dc:language>
  <cp:lastModifiedBy/>
  <dcterms:modified xsi:type="dcterms:W3CDTF">2026-09-01T17:33:42Z</dcterms:modified>
  <cp:revision>2</cp:revision>
  <dc:subject/>
  <dc:title/>
</cp:coreProperties>
</file>