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ources" sheetId="1" state="visible" r:id="rId1"/>
    <sheet xmlns:r="http://schemas.openxmlformats.org/officeDocument/2006/relationships" name="Scorecard" sheetId="2" state="visible" r:id="rId2"/>
    <sheet xmlns:r="http://schemas.openxmlformats.org/officeDocument/2006/relationships" name="Rating Scale" sheetId="3" state="visible" r:id="rId3"/>
    <sheet xmlns:r="http://schemas.openxmlformats.org/officeDocument/2006/relationships" name="Ratings Detail" sheetId="4" state="visible" r:id="rId4"/>
    <sheet xmlns:r="http://schemas.openxmlformats.org/officeDocument/2006/relationships" name="TIA Reference" sheetId="5" state="visible" r:id="rId5"/>
    <sheet xmlns:r="http://schemas.openxmlformats.org/officeDocument/2006/relationships" name="ACFR FY2025" sheetId="6" state="visible" r:id="rId6"/>
    <sheet xmlns:r="http://schemas.openxmlformats.org/officeDocument/2006/relationships" name="ACFR Source Lines" sheetId="7" state="visible" r:id="rId7"/>
    <sheet xmlns:r="http://schemas.openxmlformats.org/officeDocument/2006/relationships" name="City Population" sheetId="8" state="visible" r:id="rId8"/>
  </sheets>
  <definedNames/>
  <calcPr calcId="124519" fullCalcOnLoad="1" refMode="A1" iterate="0" iterateCount="100" iterateDelta="0.0001"/>
</workbook>
</file>

<file path=xl/styles.xml><?xml version="1.0" encoding="utf-8"?>
<styleSheet xmlns="http://schemas.openxmlformats.org/spreadsheetml/2006/main">
  <numFmts count="2">
    <numFmt numFmtId="164" formatCode="\$#,##0;&quot;($&quot;#,##0\);\$0"/>
    <numFmt numFmtId="165" formatCode="0.0%"/>
  </numFmts>
  <fonts count="12">
    <font>
      <name val="Calibri"/>
      <charset val="1"/>
      <family val="2"/>
      <color theme="1"/>
      <sz val="11"/>
    </font>
    <font>
      <name val="Arial"/>
      <family val="0"/>
      <sz val="10"/>
    </font>
    <font>
      <name val="Arial"/>
      <family val="0"/>
      <sz val="10"/>
    </font>
    <font>
      <name val="Arial"/>
      <family val="0"/>
      <sz val="10"/>
    </font>
    <font>
      <name val="Arial"/>
      <charset val="1"/>
      <family val="0"/>
      <b val="1"/>
      <sz val="11"/>
    </font>
    <font>
      <name val="Arial"/>
      <charset val="1"/>
      <family val="0"/>
      <color rgb="FF595959"/>
      <sz val="10"/>
    </font>
    <font>
      <name val="Arial"/>
      <charset val="1"/>
      <family val="0"/>
      <b val="1"/>
      <sz val="10"/>
    </font>
    <font>
      <name val="Arial"/>
      <charset val="1"/>
      <family val="0"/>
      <sz val="10"/>
    </font>
    <font>
      <name val="Arial"/>
      <charset val="1"/>
      <family val="0"/>
      <color rgb="FF0000FF"/>
      <sz val="10"/>
    </font>
    <font>
      <name val="Calibri"/>
      <family val="2"/>
      <b val="1"/>
      <color rgb="FF000000"/>
      <sz val="18"/>
    </font>
    <font>
      <name val="Calibri"/>
      <family val="2"/>
      <color rgb="FF000000"/>
      <sz val="10"/>
    </font>
    <font>
      <name val="Calibri"/>
      <family val="2"/>
      <b val="1"/>
      <color rgb="FF000000"/>
      <sz val="10"/>
    </font>
  </fonts>
  <fills count="4">
    <fill>
      <patternFill/>
    </fill>
    <fill>
      <patternFill patternType="gray125"/>
    </fill>
    <fill>
      <patternFill patternType="solid">
        <fgColor rgb="FFEAEAEA"/>
        <bgColor rgb="FFF5F5F5"/>
      </patternFill>
    </fill>
    <fill>
      <patternFill patternType="solid">
        <fgColor rgb="FFF5F5F5"/>
        <bgColor rgb="FFF9F9F9"/>
      </patternFill>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64">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2" borderId="0" applyAlignment="1" pivotButton="0" quotePrefix="0" xfId="0">
      <alignment horizontal="general" vertical="center" wrapText="1"/>
    </xf>
    <xf numFmtId="0" fontId="7" fillId="0" borderId="0" applyAlignment="1" pivotButton="0" quotePrefix="0" xfId="0">
      <alignment horizontal="general" vertical="top" wrapText="1"/>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3" fontId="8" fillId="0" borderId="0" applyAlignment="1" pivotButton="0" quotePrefix="0" xfId="0">
      <alignment horizontal="general" vertical="bottom"/>
    </xf>
    <xf numFmtId="3" fontId="7" fillId="0" borderId="0" applyAlignment="1" pivotButton="0" quotePrefix="0" xfId="0">
      <alignment horizontal="general" vertical="bottom"/>
    </xf>
    <xf numFmtId="0" fontId="7" fillId="0" borderId="0" applyAlignment="1" pivotButton="0" quotePrefix="0" xfId="0">
      <alignment horizontal="general" vertical="bottom"/>
    </xf>
    <xf numFmtId="1" fontId="7" fillId="0" borderId="0" applyAlignment="1" pivotButton="0" quotePrefix="0" xfId="0">
      <alignment horizontal="general" vertical="bottom"/>
    </xf>
    <xf numFmtId="2" fontId="7" fillId="0" borderId="0" applyAlignment="1" pivotButton="0" quotePrefix="0" xfId="0">
      <alignment horizontal="general" vertical="bottom"/>
    </xf>
    <xf numFmtId="164" fontId="7" fillId="0" borderId="0" applyAlignment="1" pivotButton="0" quotePrefix="0" xfId="0">
      <alignment horizontal="general" vertical="bottom"/>
    </xf>
    <xf numFmtId="165" fontId="7" fillId="0" borderId="0" applyAlignment="1" pivotButton="0" quotePrefix="0" xfId="0">
      <alignment horizontal="general" vertical="bottom"/>
    </xf>
    <xf numFmtId="0" fontId="8" fillId="3" borderId="0" applyAlignment="1" pivotButton="0" quotePrefix="0" xfId="0">
      <alignment horizontal="general" vertical="bottom"/>
    </xf>
    <xf numFmtId="3" fontId="8" fillId="3" borderId="0" applyAlignment="1" pivotButton="0" quotePrefix="0" xfId="0">
      <alignment horizontal="general" vertical="bottom"/>
    </xf>
    <xf numFmtId="3" fontId="7" fillId="3" borderId="0" applyAlignment="1" pivotButton="0" quotePrefix="0" xfId="0">
      <alignment horizontal="general" vertical="bottom"/>
    </xf>
    <xf numFmtId="0" fontId="7" fillId="3" borderId="0" applyAlignment="1" pivotButton="0" quotePrefix="0" xfId="0">
      <alignment horizontal="general" vertical="bottom"/>
    </xf>
    <xf numFmtId="1" fontId="7" fillId="3" borderId="0" applyAlignment="1" pivotButton="0" quotePrefix="0" xfId="0">
      <alignment horizontal="general" vertical="bottom"/>
    </xf>
    <xf numFmtId="2" fontId="7" fillId="3" borderId="0" applyAlignment="1" pivotButton="0" quotePrefix="0" xfId="0">
      <alignment horizontal="general" vertical="bottom"/>
    </xf>
    <xf numFmtId="164" fontId="7" fillId="3" borderId="0" applyAlignment="1" pivotButton="0" quotePrefix="0" xfId="0">
      <alignment horizontal="general" vertical="bottom"/>
    </xf>
    <xf numFmtId="165" fontId="7" fillId="3" borderId="0" applyAlignment="1" pivotButton="0" quotePrefix="0" xfId="0">
      <alignment horizontal="general" vertical="bottom"/>
    </xf>
    <xf numFmtId="0" fontId="7" fillId="3" borderId="0" applyAlignment="1" pivotButton="0" quotePrefix="0" xfId="0">
      <alignment horizontal="general" vertical="top" wrapText="1"/>
    </xf>
    <xf numFmtId="0" fontId="5" fillId="0" borderId="0" applyAlignment="1" pivotButton="0" quotePrefix="0" xfId="0">
      <alignment horizontal="general" vertical="top" wrapText="1"/>
    </xf>
    <xf numFmtId="0" fontId="5" fillId="0" borderId="0" applyAlignment="1" pivotButton="0" quotePrefix="0" xfId="0">
      <alignment horizontal="general" vertical="bottom"/>
    </xf>
    <xf numFmtId="0" fontId="8" fillId="0" borderId="0" applyAlignment="1" pivotButton="0" quotePrefix="0" xfId="0">
      <alignment horizontal="general" vertical="top" wrapText="1"/>
    </xf>
    <xf numFmtId="0" fontId="8" fillId="3" borderId="0" applyAlignment="1" pivotButton="0" quotePrefix="0" xfId="0">
      <alignment horizontal="general" vertical="top" wrapText="1"/>
    </xf>
    <xf numFmtId="164" fontId="8" fillId="0" borderId="0" applyAlignment="1" pivotButton="0" quotePrefix="0" xfId="0">
      <alignment horizontal="general" vertical="bottom"/>
    </xf>
    <xf numFmtId="1" fontId="8" fillId="0" borderId="0" applyAlignment="1" pivotButton="0" quotePrefix="0" xfId="0">
      <alignment horizontal="general" vertical="bottom"/>
    </xf>
    <xf numFmtId="164" fontId="8" fillId="3" borderId="0" applyAlignment="1" pivotButton="0" quotePrefix="0" xfId="0">
      <alignment horizontal="general" vertical="bottom"/>
    </xf>
    <xf numFmtId="1" fontId="8" fillId="3"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top" wrapText="1"/>
    </xf>
    <xf numFmtId="0" fontId="6" fillId="2" borderId="0" applyAlignment="1" pivotButton="0" quotePrefix="0" xfId="0">
      <alignment horizontal="general" vertical="center" wrapText="1"/>
    </xf>
    <xf numFmtId="0" fontId="7" fillId="0" borderId="0" applyAlignment="1" pivotButton="0" quotePrefix="0" xfId="0">
      <alignment horizontal="general" vertical="top" wrapText="1"/>
    </xf>
    <xf numFmtId="0" fontId="6" fillId="0" borderId="0" applyAlignment="1" pivotButton="0" quotePrefix="0" xfId="0">
      <alignment horizontal="general" vertical="bottom"/>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3" fontId="8" fillId="0" borderId="0" applyAlignment="1" pivotButton="0" quotePrefix="0" xfId="0">
      <alignment horizontal="general" vertical="bottom"/>
    </xf>
    <xf numFmtId="3" fontId="7" fillId="0" borderId="0" applyAlignment="1" pivotButton="0" quotePrefix="0" xfId="0">
      <alignment horizontal="general" vertical="bottom"/>
    </xf>
    <xf numFmtId="0" fontId="7" fillId="0" borderId="0" applyAlignment="1" pivotButton="0" quotePrefix="0" xfId="0">
      <alignment horizontal="general" vertical="bottom"/>
    </xf>
    <xf numFmtId="1" fontId="7" fillId="0" borderId="0" applyAlignment="1" pivotButton="0" quotePrefix="0" xfId="0">
      <alignment horizontal="general" vertical="bottom"/>
    </xf>
    <xf numFmtId="2" fontId="7" fillId="0" borderId="0" applyAlignment="1" pivotButton="0" quotePrefix="0" xfId="0">
      <alignment horizontal="general" vertical="bottom"/>
    </xf>
    <xf numFmtId="164" fontId="7" fillId="0" borderId="0" applyAlignment="1" pivotButton="0" quotePrefix="0" xfId="0">
      <alignment horizontal="general" vertical="bottom"/>
    </xf>
    <xf numFmtId="165" fontId="7" fillId="0" borderId="0" applyAlignment="1" pivotButton="0" quotePrefix="0" xfId="0">
      <alignment horizontal="general" vertical="bottom"/>
    </xf>
    <xf numFmtId="0" fontId="8" fillId="3" borderId="0" applyAlignment="1" pivotButton="0" quotePrefix="0" xfId="0">
      <alignment horizontal="general" vertical="bottom"/>
    </xf>
    <xf numFmtId="3" fontId="8" fillId="3" borderId="0" applyAlignment="1" pivotButton="0" quotePrefix="0" xfId="0">
      <alignment horizontal="general" vertical="bottom"/>
    </xf>
    <xf numFmtId="3" fontId="7" fillId="3" borderId="0" applyAlignment="1" pivotButton="0" quotePrefix="0" xfId="0">
      <alignment horizontal="general" vertical="bottom"/>
    </xf>
    <xf numFmtId="0" fontId="7" fillId="3" borderId="0" applyAlignment="1" pivotButton="0" quotePrefix="0" xfId="0">
      <alignment horizontal="general" vertical="bottom"/>
    </xf>
    <xf numFmtId="1" fontId="7" fillId="3" borderId="0" applyAlignment="1" pivotButton="0" quotePrefix="0" xfId="0">
      <alignment horizontal="general" vertical="bottom"/>
    </xf>
    <xf numFmtId="2" fontId="7" fillId="3" borderId="0" applyAlignment="1" pivotButton="0" quotePrefix="0" xfId="0">
      <alignment horizontal="general" vertical="bottom"/>
    </xf>
    <xf numFmtId="164" fontId="7" fillId="3" borderId="0" applyAlignment="1" pivotButton="0" quotePrefix="0" xfId="0">
      <alignment horizontal="general" vertical="bottom"/>
    </xf>
    <xf numFmtId="165" fontId="7" fillId="3" borderId="0" applyAlignment="1" pivotButton="0" quotePrefix="0" xfId="0">
      <alignment horizontal="general" vertical="bottom"/>
    </xf>
    <xf numFmtId="0" fontId="7" fillId="3" borderId="0" applyAlignment="1" pivotButton="0" quotePrefix="0" xfId="0">
      <alignment horizontal="general" vertical="top" wrapText="1"/>
    </xf>
    <xf numFmtId="0" fontId="5" fillId="0" borderId="0" applyAlignment="1" pivotButton="0" quotePrefix="0" xfId="0">
      <alignment horizontal="general" vertical="bottom"/>
    </xf>
    <xf numFmtId="0" fontId="8" fillId="0" borderId="0" applyAlignment="1" pivotButton="0" quotePrefix="0" xfId="0">
      <alignment horizontal="general" vertical="top" wrapText="1"/>
    </xf>
    <xf numFmtId="0" fontId="8" fillId="3" borderId="0" applyAlignment="1" pivotButton="0" quotePrefix="0" xfId="0">
      <alignment horizontal="general" vertical="top" wrapText="1"/>
    </xf>
    <xf numFmtId="164" fontId="8" fillId="0" borderId="0" applyAlignment="1" pivotButton="0" quotePrefix="0" xfId="0">
      <alignment horizontal="general" vertical="bottom"/>
    </xf>
    <xf numFmtId="1" fontId="8" fillId="0" borderId="0" applyAlignment="1" pivotButton="0" quotePrefix="0" xfId="0">
      <alignment horizontal="general" vertical="bottom"/>
    </xf>
    <xf numFmtId="164" fontId="8" fillId="3" borderId="0" applyAlignment="1" pivotButton="0" quotePrefix="0" xfId="0">
      <alignment horizontal="general" vertical="bottom"/>
    </xf>
    <xf numFmtId="1" fontId="8" fillId="3"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9F9F9"/>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5F5F5"/>
      <rgbColor rgb="FFEAEAE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81BD"/>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rot="0"/>
          <a:lstStyle xmlns:a="http://schemas.openxmlformats.org/drawingml/2006/main"/>
          <a:p xmlns:a="http://schemas.openxmlformats.org/drawingml/2006/main">
            <a:pPr>
              <a:defRPr sz="1800" b="1" strike="noStrike" spc="-1">
                <a:solidFill>
                  <a:srgbClr val="000000"/>
                </a:solidFill>
                <a:latin typeface="Calibri"/>
              </a:defRPr>
            </a:pPr>
            <a:r>
              <a:rPr sz="1800" b="1" strike="noStrike" spc="-1">
                <a:solidFill>
                  <a:srgbClr val="000000"/>
                </a:solidFill>
                <a:latin typeface="Calibri"/>
              </a:rPr>
              <a:t>Pension + OPEB Liabilities per Resident, Fiscal 2025 (city ACFRs)</a:t>
            </a:r>
          </a:p>
        </rich>
      </tx>
      <overlay val="0"/>
      <spPr>
        <a:noFill xmlns:a="http://schemas.openxmlformats.org/drawingml/2006/main"/>
        <a:ln xmlns:a="http://schemas.openxmlformats.org/drawingml/2006/main" w="0">
          <a:noFill/>
          <a:prstDash val="solid"/>
        </a:ln>
      </spPr>
    </title>
    <plotArea>
      <barChart>
        <barDir val="bar"/>
        <grouping val="clustered"/>
        <varyColors val="0"/>
        <ser>
          <idx val="0"/>
          <order val="0"/>
          <tx>
            <strRef>
              <f>Scorecard!S1</f>
              <strCache>
                <ptCount val="1"/>
                <pt idx="0">
                  <v>Pension + OPEB per Resident $</v>
                </pt>
              </strCache>
            </strRef>
          </tx>
          <spPr>
            <a:solidFill xmlns:a="http://schemas.openxmlformats.org/drawingml/2006/main">
              <a:srgbClr val="4f81bd"/>
            </a:solidFill>
            <a:ln xmlns:a="http://schemas.openxmlformats.org/drawingml/2006/main" w="9360">
              <a:solidFill>
                <a:srgbClr val="f9f9f9"/>
              </a:solidFill>
              <a:prstDash val="solid"/>
              <a:round/>
            </a:ln>
          </spPr>
          <invertIfNegative val="0"/>
          <dLbls>
            <txPr>
              <a:bodyPr xmlns:a="http://schemas.openxmlformats.org/drawingml/2006/main"/>
              <a:lstStyle xmlns:a="http://schemas.openxmlformats.org/drawingml/2006/main"/>
              <a:p xmlns:a="http://schemas.openxmlformats.org/drawingml/2006/main">
                <a:pPr>
                  <a:defRPr sz="1000" b="0" strike="noStrike" spc="-1">
                    <a:latin typeface="Arial"/>
                  </a:defRPr>
                </a:pPr>
                <a:r>
                  <a:t>None</a:t>
                </a:r>
              </a:p>
            </txPr>
            <showLegendKey val="0"/>
            <showVal val="0"/>
            <showCatName val="0"/>
            <showSerName val="0"/>
            <showPercent val="0"/>
            <showLeaderLines val="1"/>
          </dLbls>
          <cat>
            <strRef>
              <f>Scorecard!$B$2:$B$36</f>
              <strCache>
                <ptCount val="35"/>
                <pt idx="0">
                  <v>New York</v>
                </pt>
                <pt idx="1">
                  <v>Los Angeles</v>
                </pt>
                <pt idx="2">
                  <v>Chicago</v>
                </pt>
                <pt idx="3">
                  <v>Dallas</v>
                </pt>
                <pt idx="4">
                  <v>Houston</v>
                </pt>
                <pt idx="5">
                  <v>Atlanta</v>
                </pt>
                <pt idx="6">
                  <v>Washington</v>
                </pt>
                <pt idx="7">
                  <v>Miami</v>
                </pt>
                <pt idx="8">
                  <v>Philadelphia</v>
                </pt>
                <pt idx="9">
                  <v>Phoenix</v>
                </pt>
                <pt idx="10">
                  <v>Boston</v>
                </pt>
                <pt idx="11">
                  <v>Riverside</v>
                </pt>
                <pt idx="12">
                  <v>San Francisco</v>
                </pt>
                <pt idx="13">
                  <v>Detroit</v>
                </pt>
                <pt idx="14">
                  <v>Seattle</v>
                </pt>
                <pt idx="15">
                  <v>Minneapolis</v>
                </pt>
                <pt idx="16">
                  <v>Tampa</v>
                </pt>
                <pt idx="17">
                  <v>San Diego</v>
                </pt>
                <pt idx="18">
                  <v>Denver</v>
                </pt>
                <pt idx="19">
                  <v>Orlando</v>
                </pt>
                <pt idx="20">
                  <v>Charlotte</v>
                </pt>
                <pt idx="21">
                  <v>Baltimore</v>
                </pt>
                <pt idx="22">
                  <v>St. Louis</v>
                </pt>
                <pt idx="23">
                  <v>San Antonio</v>
                </pt>
                <pt idx="24">
                  <v>Austin</v>
                </pt>
                <pt idx="25">
                  <v>Portland</v>
                </pt>
                <pt idx="26">
                  <v>Sacramento</v>
                </pt>
                <pt idx="27">
                  <v>Pittsburgh</v>
                </pt>
                <pt idx="28">
                  <v>Las Vegas</v>
                </pt>
                <pt idx="29">
                  <v>Cincinnati</v>
                </pt>
                <pt idx="30">
                  <v>Kansas City</v>
                </pt>
                <pt idx="31">
                  <v>Columbus</v>
                </pt>
                <pt idx="32">
                  <v>Indianapolis</v>
                </pt>
                <pt idx="33">
                  <v>Nashville</v>
                </pt>
                <pt idx="34">
                  <v>Cleveland</v>
                </pt>
              </strCache>
            </strRef>
          </cat>
          <val>
            <numRef>
              <f>Scorecard!$S$2:$S$36</f>
              <numCache>
                <formatCode>\$#,##0;"($"#,##0\);\$0</formatCode>
                <ptCount val="35"/>
                <pt idx="0">
                  <v>14387.2211600525</v>
                </pt>
                <pt idx="1">
                  <v>2173.04771226508</v>
                </pt>
                <pt idx="2">
                  <v>14185.6859662064</v>
                </pt>
                <pt idx="3">
                  <v>4248.15436885244</v>
                </pt>
                <pt idx="4">
                  <v>1432.90472883205</v>
                </pt>
                <pt idx="5">
                  <v>4397.86244826218</v>
                </pt>
                <pt idx="6">
                  <v>0</v>
                </pt>
                <pt idx="7">
                  <v>5181.83197226691</v>
                </pt>
                <pt idx="8">
                  <v>3339.12306633949</v>
                </pt>
                <pt idx="9">
                  <v>3077.5871955309</v>
                </pt>
                <pt idx="10">
                  <v>5835.49562909656</v>
                </pt>
                <pt idx="11">
                  <v>1203.4254017093</v>
                </pt>
                <pt idx="12">
                  <v>9893.87213571583</v>
                </pt>
                <pt idx="13">
                  <v>2427.78763663254</v>
                </pt>
                <pt idx="14">
                  <v>2585.85432549629</v>
                </pt>
                <pt idx="15">
                  <v>1121.73618018052</v>
                </pt>
                <pt idx="16">
                  <v>894.260123224537</v>
                </pt>
                <pt idx="17">
                  <v>2542.51101979509</v>
                </pt>
                <pt idx="18">
                  <v>2876.82095777417</v>
                </pt>
                <pt idx="19">
                  <v>1721.96865116446</v>
                </pt>
                <pt idx="20">
                  <v>1358.58803628584</v>
                </pt>
                <pt idx="21">
                  <v>3201.7414126741</v>
                </pt>
                <pt idx="22">
                  <v>3274.69584100322</v>
                </pt>
                <pt idx="23">
                  <v>1493.26217271519</v>
                </pt>
                <pt idx="24">
                  <v>4836.71177460923</v>
                </pt>
                <pt idx="25">
                  <v>7018.79640345201</v>
                </pt>
                <pt idx="26">
                  <v>2855.44385393579</v>
                </pt>
                <pt idx="27">
                  <v>3354.41768736672</v>
                </pt>
                <pt idx="28">
                  <v>1593.56635094445</v>
                </pt>
                <pt idx="29">
                  <v>4697.57003756756</v>
                </pt>
                <pt idx="30">
                  <v>2915.93568934423</v>
                </pt>
                <pt idx="31">
                  <v>2282.71646511707</v>
                </pt>
                <pt idx="32">
                  <v>1009.17196010281</v>
                </pt>
                <pt idx="33">
                  <v>4242.35549888084</v>
                </pt>
                <pt idx="34">
                  <v>3019.72728872852</v>
                </pt>
              </numCache>
            </numRef>
          </val>
        </ser>
        <gapWidth val="150"/>
        <overlap val="0"/>
        <axId val="17946719"/>
        <axId val="40722157"/>
      </barChart>
      <catAx>
        <axId val="17946719"/>
        <scaling>
          <orientation val="minMax"/>
        </scaling>
        <delete val="0"/>
        <axPos val="b"/>
        <numFmt formatCode="General"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None</a:t>
            </a:r>
          </a:p>
        </txPr>
        <crossAx val="40722157"/>
        <crosses val="autoZero"/>
        <auto val="1"/>
        <lblAlgn val="ctr"/>
        <lblOffset val="100"/>
        <noMultiLvlLbl val="0"/>
      </catAx>
      <valAx>
        <axId val="40722157"/>
        <scaling>
          <orientation val="minMax"/>
        </scaling>
        <delete val="0"/>
        <axPos val="l"/>
        <majorGridlines>
          <spPr>
            <a:ln xmlns:a="http://schemas.openxmlformats.org/drawingml/2006/main" w="9360">
              <a:solidFill>
                <a:srgbClr val="878787"/>
              </a:solidFill>
              <a:prstDash val="solid"/>
              <a:round/>
            </a:ln>
          </spPr>
        </majorGridlines>
        <title>
          <tx>
            <rich>
              <a:bodyPr xmlns:a="http://schemas.openxmlformats.org/drawingml/2006/main" rot="0"/>
              <a:lstStyle xmlns:a="http://schemas.openxmlformats.org/drawingml/2006/main"/>
              <a:p xmlns:a="http://schemas.openxmlformats.org/drawingml/2006/main">
                <a:pPr>
                  <a:defRPr sz="1000" b="1" strike="noStrike" spc="-1">
                    <a:solidFill>
                      <a:srgbClr val="000000"/>
                    </a:solidFill>
                    <a:latin typeface="Calibri"/>
                  </a:defRPr>
                </a:pPr>
                <a:r>
                  <a:rPr sz="1000" b="1" strike="noStrike" spc="-1">
                    <a:solidFill>
                      <a:srgbClr val="000000"/>
                    </a:solidFill>
                    <a:latin typeface="Calibri"/>
                  </a:rPr>
                  <a:t>Dollars per resident</a:t>
                </a:r>
              </a:p>
            </rich>
          </tx>
          <overlay val="0"/>
          <spPr>
            <a:noFill xmlns:a="http://schemas.openxmlformats.org/drawingml/2006/main"/>
            <a:ln xmlns:a="http://schemas.openxmlformats.org/drawingml/2006/main" w="0">
              <a:noFill/>
              <a:prstDash val="solid"/>
            </a:ln>
          </spPr>
        </title>
        <numFmt formatCode="\$#,##0;&quot;($&quot;#,##0\);\$0" sourceLinked="1"/>
        <majorTickMark val="none"/>
        <minorTickMark val="none"/>
        <tickLblPos val="nextTo"/>
        <spPr>
          <a:ln xmlns:a="http://schemas.openxmlformats.org/drawingml/2006/main" w="9360">
            <a:solidFill>
              <a:srgbClr val="878787"/>
            </a:solidFill>
            <a:prstDash val="solid"/>
            <a:round/>
          </a:ln>
        </spPr>
        <txPr>
          <a:bodyPr xmlns:a="http://schemas.openxmlformats.org/drawingml/2006/main"/>
          <a:lstStyle xmlns:a="http://schemas.openxmlformats.org/drawingml/2006/main"/>
          <a:p xmlns:a="http://schemas.openxmlformats.org/drawingml/2006/main">
            <a:pPr>
              <a:defRPr sz="1000" b="0" strike="noStrike" spc="-1">
                <a:solidFill>
                  <a:srgbClr val="000000"/>
                </a:solidFill>
                <a:latin typeface="Calibri"/>
              </a:defRPr>
            </a:pPr>
            <a:r>
              <a:t>None</a:t>
            </a:r>
          </a:p>
        </txPr>
        <crossAx val="17946719"/>
        <crosses val="autoZero"/>
        <crossBetween val="between"/>
      </valAx>
    </plotArea>
    <plotVisOnly val="1"/>
    <dispBlanksAs val="gap"/>
  </chart>
  <spPr>
    <a:solidFill xmlns:a="http://schemas.openxmlformats.org/drawingml/2006/main">
      <a:srgbClr val="ffffff"/>
    </a:solidFill>
    <a:ln xmlns:a="http://schemas.openxmlformats.org/drawingml/2006/main" w="9360">
      <a:solidFill>
        <a:srgbClr val="d9d9d9"/>
      </a:solidFill>
      <a:prstDash val="solid"/>
      <a:round/>
    </a:ln>
  </spPr>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twoCellAnchor editAs="oneCell">
    <from>
      <col>0</col>
      <colOff>0</colOff>
      <row>45</row>
      <rowOff>26640</rowOff>
    </from>
    <to>
      <col>5</col>
      <colOff>558720</colOff>
      <row>67</row>
      <rowOff>37080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0"/>
  </sheetPr>
  <dimension ref="A1:G32"/>
  <sheetViews>
    <sheetView showFormulas="0" showGridLines="1" showRowColHeaders="1" showZeros="1" rightToLeft="0" tabSelected="1"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6" customWidth="1" style="32" min="1" max="1"/>
    <col width="70" customWidth="1" style="32" min="2" max="2"/>
    <col width="30" customWidth="1" style="32" min="3" max="3"/>
    <col width="34" customWidth="1" style="32" min="4" max="4"/>
    <col width="60" customWidth="1" style="32" min="5" max="5"/>
    <col width="16" customWidth="1" style="32" min="6" max="6"/>
    <col width="14" customWidth="1" style="32" min="7" max="7"/>
  </cols>
  <sheetData>
    <row r="1" ht="15" customHeight="1" s="33">
      <c r="A1" s="34" t="inlineStr">
        <is>
          <t>demographics-msa-fiscal-outlook.xlsx: master source list</t>
        </is>
      </c>
    </row>
    <row r="2" ht="45" customHeight="1" s="33">
      <c r="A2" s="35" t="inlineStr">
        <is>
          <t>Companion workbook to demographics-msa-fiscal-outlook.html (cre42.com). Vintage: fiscal 2025 city ACFRs (fiscal years ended April 30, June 30, September 30 or December 31, 2025); credit ratings as of 2026-08-26; city population Census Vintage 2025. Universe: the 35 U.S. metros above 2 million residents (Census Vintage 2025), fiscal unit = largest principal city. Truth in Accounting FY2023 figures are retained on a reference tab and are not used on the page.</t>
        </is>
      </c>
    </row>
    <row r="4" ht="15" customHeight="1" s="33">
      <c r="A4" s="36" t="inlineStr">
        <is>
          <t>Tab</t>
        </is>
      </c>
      <c r="B4" s="36" t="inlineStr">
        <is>
          <t>Series / Metric</t>
        </is>
      </c>
      <c r="C4" s="36" t="inlineStr">
        <is>
          <t>Source Organization</t>
        </is>
      </c>
      <c r="D4" s="36" t="inlineStr">
        <is>
          <t>Source Type</t>
        </is>
      </c>
      <c r="E4" s="36" t="inlineStr">
        <is>
          <t>URL</t>
        </is>
      </c>
      <c r="F4" s="36" t="inlineStr">
        <is>
          <t>Update Cadence</t>
        </is>
      </c>
      <c r="G4" s="36" t="inlineStr">
        <is>
          <t>Last Verified</t>
        </is>
      </c>
    </row>
    <row r="5" ht="102.2" customHeight="1" s="33">
      <c r="A5" s="39" t="inlineStr">
        <is>
          <t>Scorecard / ACFR FY2025</t>
        </is>
      </c>
      <c r="B5" s="39" t="inlineStr">
        <is>
          <t>Net pension liability, net OPEB liability, unrestricted net position (government-wide Statement of Net Position, primary government) and General Fund fund-balance components, revenues and expenditures (Governmental Funds Balance Sheet and Statement of Revenues, Expenditures and Changes in Fund Balances), fiscal 2025, per city</t>
        </is>
      </c>
      <c r="C5" s="39" t="inlineStr">
        <is>
          <t>Each city's audited Annual Comprehensive Financial Report (ACFR), fiscal 2025; PDFs in Base Data Excel Files/Demographics/ACFR Files; PDF page of each statement on the ACFR FY2025 tab; verbatim statement lines on the ACFR Source Lines tab</t>
        </is>
      </c>
      <c r="D5" s="39" t="inlineStr">
        <is>
          <t>Primary (issuer audited financial statements)</t>
        </is>
      </c>
      <c r="E5" s="39" t="inlineStr">
        <is>
          <t>City finance / comptroller sites and EMMA (per-city URLs in the handoff note)</t>
        </is>
      </c>
      <c r="F5" s="39" t="inlineStr">
        <is>
          <t>Annual (ACFRs issued 4 to 7 months after fiscal year-end)</t>
        </is>
      </c>
      <c r="G5" s="39" t="inlineStr">
        <is>
          <t>2026-08-26</t>
        </is>
      </c>
    </row>
    <row r="6" ht="35.05" customHeight="1" s="33">
      <c r="A6" s="39" t="inlineStr">
        <is>
          <t>Scorecard / City Population</t>
        </is>
      </c>
      <c r="B6" s="39" t="inlineStr">
        <is>
          <t>July 1, 2025 resident population of each principal city (incorporated place; Indianapolis and Nashville-Davidson are the consolidated-government balance)</t>
        </is>
      </c>
      <c r="C6" s="39" t="inlineStr">
        <is>
          <t>U.S. Census Bureau, Vintage 2025 Subcounty Population Estimates (SUB-IP-EST2025-ANNRNK)</t>
        </is>
      </c>
      <c r="D6" s="39" t="inlineStr">
        <is>
          <t>Primary (govt data)</t>
        </is>
      </c>
      <c r="E6" s="39" t="inlineStr">
        <is>
          <t>https://www.census.gov/data/tables/time-series/demo/popest/2020s-total-cities-and-towns.html</t>
        </is>
      </c>
      <c r="F6" s="39" t="inlineStr">
        <is>
          <t>Annual (May)</t>
        </is>
      </c>
      <c r="G6" s="39" t="inlineStr">
        <is>
          <t>2026-08-26</t>
        </is>
      </c>
    </row>
    <row r="7" ht="46.25" customHeight="1" s="33">
      <c r="A7" s="39" t="inlineStr">
        <is>
          <t>Scorecard / Ratings Detail</t>
        </is>
      </c>
      <c r="B7" s="39" t="inlineStr">
        <is>
          <t>General obligation (or issuer) credit rating and outlook from each of Moody's, S&amp;P Global and Fitch for the largest principal city of each metro, with date of latest action</t>
        </is>
      </c>
      <c r="C7" s="39" t="inlineStr">
        <is>
          <t>City investor-relations pages, official statements (EMMA), city press releases; The Bond Buyer where the agency report is paywalled</t>
        </is>
      </c>
      <c r="D7" s="39" t="inlineStr">
        <is>
          <t>Primary (issuer disclosure) / Press (Bond Buyer)</t>
        </is>
      </c>
      <c r="E7" s="39" t="inlineStr">
        <is>
          <t>Per-city URL on the Ratings Detail tab</t>
        </is>
      </c>
      <c r="F7" s="39" t="inlineStr">
        <is>
          <t>Event-driven (rating actions); review semi-annually</t>
        </is>
      </c>
      <c r="G7" s="39" t="inlineStr">
        <is>
          <t>2026-08-26</t>
        </is>
      </c>
    </row>
    <row r="8" ht="35.05" customHeight="1" s="33">
      <c r="A8" s="39" t="inlineStr">
        <is>
          <t>TIA Reference (not on page)</t>
        </is>
      </c>
      <c r="B8" s="39" t="inlineStr">
        <is>
          <t>Taxpayer Burden or Surplus per taxpayer, grade, rank of 75, money needed to pay bills, unfunded pension and unfunded OPEB liabilities, FY2023 ACFR basis; retained for reference only after Chip dropped the measure as too dated (2026-08-26)</t>
        </is>
      </c>
      <c r="C8" s="39" t="inlineStr">
        <is>
          <t>Truth in Accounting, Financial State of the Cities 2025 (per-city two-page reports)</t>
        </is>
      </c>
      <c r="D8" s="39" t="inlineStr">
        <is>
          <t>Aggregator (research nonprofit compiling city ACFRs); approved by Chip in conversation 2026-08-26</t>
        </is>
      </c>
      <c r="E8" s="39" t="inlineStr">
        <is>
          <t>https://www.truthinaccounting.org/library/doclib/Financial-State-of-the-Cities-2025.pdf</t>
        </is>
      </c>
      <c r="F8" s="39" t="inlineStr">
        <is>
          <t>Annual (January-February)</t>
        </is>
      </c>
      <c r="G8" s="39" t="inlineStr">
        <is>
          <t>2026-08-26</t>
        </is>
      </c>
    </row>
    <row r="9" ht="23.85" customHeight="1" s="33">
      <c r="A9" s="39" t="inlineStr">
        <is>
          <t>TIA Reference (not on page)</t>
        </is>
      </c>
      <c r="B9" s="39" t="inlineStr">
        <is>
          <t>Prior-year Taxpayer Burden, grade and rank, FY2022 ACFR basis</t>
        </is>
      </c>
      <c r="C9" s="39" t="inlineStr">
        <is>
          <t>Truth in Accounting, Financial State of the Cities 2024</t>
        </is>
      </c>
      <c r="D9" s="39" t="inlineStr">
        <is>
          <t>Aggregator (research nonprofit compiling city ACFRs)</t>
        </is>
      </c>
      <c r="E9" s="39" t="inlineStr">
        <is>
          <t>https://www.truthinaccounting.org/library/doclib/Financial-State-of-the-Cities-2024.pdf</t>
        </is>
      </c>
      <c r="F9" s="39" t="inlineStr">
        <is>
          <t>Annual</t>
        </is>
      </c>
      <c r="G9" s="39" t="inlineStr">
        <is>
          <t>2026-08-26</t>
        </is>
      </c>
    </row>
    <row r="10" ht="35.05" customHeight="1" s="33">
      <c r="A10" s="39" t="inlineStr">
        <is>
          <t>TIA Reference (not on page)</t>
        </is>
      </c>
      <c r="B10" s="39" t="inlineStr">
        <is>
          <t>FY2024 Taxpayer Burden for the five largest cities only (New York, Los Angeles, Chicago, Houston, Philadelphia)</t>
        </is>
      </c>
      <c r="C10" s="39" t="inlineStr">
        <is>
          <t>Truth in Accounting, Financial State of the Cities 2026 (five-city edition, Feb 5, 2026)</t>
        </is>
      </c>
      <c r="D10" s="39" t="inlineStr">
        <is>
          <t>Aggregator (research nonprofit compiling city ACFRs)</t>
        </is>
      </c>
      <c r="E10" s="39" t="inlineStr">
        <is>
          <t>https://www.truthinaccounting.org/library/doclib/Financial-State-of-the-Cities-2026.pdf</t>
        </is>
      </c>
      <c r="F10" s="39" t="inlineStr">
        <is>
          <t>Annual</t>
        </is>
      </c>
      <c r="G10" s="39" t="inlineStr">
        <is>
          <t>2026-08-26</t>
        </is>
      </c>
    </row>
    <row r="11" ht="35.05" customHeight="1" s="33">
      <c r="A11" s="39" t="inlineStr">
        <is>
          <t>Scorecard</t>
        </is>
      </c>
      <c r="B11" s="39" t="inlineStr">
        <is>
          <t>2025 MSA population and Census MSA titles (metro universe: 35 MSAs above 2 million)</t>
        </is>
      </c>
      <c r="C11" s="39" t="inlineStr">
        <is>
          <t>U.S. Census Bureau, Vintage 2025 Metropolitan Statistical Area population estimates</t>
        </is>
      </c>
      <c r="D11" s="39" t="inlineStr">
        <is>
          <t>Primary (govt data)</t>
        </is>
      </c>
      <c r="E11" s="39" t="inlineStr">
        <is>
          <t>https://www.census.gov/programs-surveys/metro-micro/data/tables.html</t>
        </is>
      </c>
      <c r="F11" s="39" t="inlineStr">
        <is>
          <t>Annual (March)</t>
        </is>
      </c>
      <c r="G11" s="39" t="inlineStr">
        <is>
          <t>2026-08-26</t>
        </is>
      </c>
    </row>
    <row r="12" ht="23.85" customHeight="1" s="33">
      <c r="A12" s="39" t="inlineStr">
        <is>
          <t>Rating Scale</t>
        </is>
      </c>
      <c r="B12" s="39" t="inlineStr">
        <is>
          <t>Rating-to-notch mapping (0 = AAA/Aaa; one notch per rating step; Moody's and S&amp;P/Fitch scales aligned)</t>
        </is>
      </c>
      <c r="C12" s="39" t="inlineStr">
        <is>
          <t>CRE42 classification from the agencies' published scales</t>
        </is>
      </c>
      <c r="D12" s="39" t="inlineStr">
        <is>
          <t>Derived (classification)</t>
        </is>
      </c>
      <c r="E12" s="39" t="inlineStr">
        <is>
          <t>https://www.moodys.com/ratings-process/Ratings-Definitions/002002 ; https://www.spglobal.com/ratings/en/about/understanding-credit-ratings</t>
        </is>
      </c>
      <c r="F12" s="39" t="inlineStr">
        <is>
          <t>Static</t>
        </is>
      </c>
      <c r="G12" s="39" t="inlineStr">
        <is>
          <t>2026-08-26</t>
        </is>
      </c>
    </row>
    <row r="13" ht="57.45" customHeight="1" s="33">
      <c r="A13" s="39" t="inlineStr">
        <is>
          <t>Scorecard</t>
        </is>
      </c>
      <c r="B13" s="39" t="inlineStr">
        <is>
          <t>Notches per agency, composite rating (average notches below AAA), weakest rating; pension + OPEB liabilities per resident; available General Fund balance (committed + assigned + unassigned) as % of General Fund expenditures; unassigned %; pension + OPEB liabilities as a multiple of General Fund revenues; unrestricted net position (governmental activities) per resident</t>
        </is>
      </c>
      <c r="C13" s="39" t="inlineStr">
        <is>
          <t>CRE42 calculation</t>
        </is>
      </c>
      <c r="D13" s="39" t="inlineStr">
        <is>
          <t>Derived (formula)</t>
        </is>
      </c>
      <c r="E13" s="39" t="n"/>
      <c r="F13" s="39" t="inlineStr">
        <is>
          <t>With the source</t>
        </is>
      </c>
      <c r="G13" s="39" t="inlineStr">
        <is>
          <t>2026-08-26</t>
        </is>
      </c>
    </row>
    <row r="15" ht="15" customHeight="1" s="33">
      <c r="A15" s="38" t="inlineStr">
        <is>
          <t>Source-type tiers</t>
        </is>
      </c>
    </row>
    <row r="16" ht="30" customHeight="1" s="33">
      <c r="A16" s="39" t="inlineStr">
        <is>
          <t>Primary: the organization that produces the series (government agency, the issuing city's own disclosure, or the rating agency's own release).</t>
        </is>
      </c>
    </row>
    <row r="17" ht="30" customHeight="1" s="33">
      <c r="A17" s="39" t="inlineStr">
        <is>
          <t>Press (Bond Buyer): trade-press report of a rating action, used where the agency release is paywalled; the city investor page is preferred when it carries the report.</t>
        </is>
      </c>
    </row>
    <row r="18" ht="30" customHeight="1" s="33">
      <c r="A18" s="39" t="inlineStr">
        <is>
          <t>Derived (formula / classification): a CRE42 calculation whose every input is a figure elsewhere in this workbook.</t>
        </is>
      </c>
    </row>
    <row r="19" ht="30" customHeight="1" s="33">
      <c r="A19" s="39" t="inlineStr">
        <is>
          <t>Aggregator: Truth in Accounting (TIA) compiles each city's audited Annual Comprehensive Financial Report into one comparable figure. TIA is the originating analyst of the "Taxpayer Burden" measure but not of the underlying accounts; used with Chip's approval (CLAUDE.md 3.4) because no government agency publishes a comparable cross-city figure. Every TIA number links to the city two-page report that names the ACFR line items.</t>
        </is>
      </c>
    </row>
    <row r="21" ht="15" customHeight="1" s="33">
      <c r="A21" s="38" t="inlineStr">
        <is>
          <t>Refresh cadence by tab</t>
        </is>
      </c>
    </row>
    <row r="22" ht="42" customHeight="1" s="33">
      <c r="A22" s="39" t="inlineStr">
        <is>
          <t>Ratings Detail: ratings change on agency action. Re-check each city on EMMA (emma.msrb.org, issuer page, "Ratings" and continuing-disclosure rating-change notices) or the city investor-relations page at least every six months, and after any Bond Buyer report of an action. Update the As Of date per row.</t>
        </is>
      </c>
    </row>
    <row r="23" ht="42" customHeight="1" s="33">
      <c r="A23" s="39" t="inlineStr">
        <is>
          <t>ACFR FY2025: replace once a year when the fiscal 2026 ACFRs are out (June 30 fiscal years publish December to March; September 30 years by March; calendar years by June). Re-pull the same lines from the same three statements; record the new PDF page numbers and paste the verbatim lines on the ACFR Source Lines tab. City population: Census subcounty estimates each May.</t>
        </is>
      </c>
    </row>
    <row r="24" ht="42" customHeight="1" s="33">
      <c r="A24" s="39" t="inlineStr">
        <is>
          <t>Scorecard: formulas off Ratings Detail, ACFR FY2025, City Population and Rating Scale; recalculate only. Rerun build-fiscal-workbook.py to rebuild all tabs from fiscal_data.py, acfr_data.py and acfr_merged.json.</t>
        </is>
      </c>
    </row>
    <row r="26" ht="15" customHeight="1" s="33">
      <c r="A26" s="38" t="inlineStr">
        <is>
          <t>Refresh record</t>
        </is>
      </c>
    </row>
    <row r="27" ht="42" customHeight="1" s="33">
      <c r="A27" s="39" t="inlineStr">
        <is>
          <t>2026-08-26: initial build (draft for review). Ratings pulled city by city from investor pages, official statements and Bond Buyer coverage dated 2024-2026 where available; four cities (Baltimore, Sacramento, Pittsburgh, Kansas City) have no rating retrieved yet and Miami, Riverside and Cleveland are last confirmed 2021-2023. See the Flag column on Ratings Detail.</t>
        </is>
      </c>
    </row>
    <row r="28" ht="42" customHeight="1" s="33">
      <c r="A28" s="39" t="inlineStr">
        <is>
          <t>2026-08-26: fiscal 2025 ACFR figures extracted from the 35 PDFs Chip downloaded (34 readable by text extraction; statement pages of Atlanta, Austin, San Antonio and Portland OCRed because of font encoding, then checked by column footing and against MD&amp;A tables). Where a Statement of Net Position folds pensions and OPEB into long-term liabilities (Chicago, Dallas, Nashville, St. Louis, Tampa, Denver, San Antonio, Indianapolis, Columbus), the figures come from the long-term liabilities note and are so marked in the notes column.</t>
        </is>
      </c>
    </row>
    <row r="29" ht="42" customHeight="1" s="33">
      <c r="A29" s="39" t="inlineStr">
        <is>
          <t>2026-08-27: Riverside issuer ratings and stable outlooks confirmed from the city investor page (riversideca.gov/finance/investor, BondLink): Moody's Aa3 (report Jul 2025), S&amp;P AA and Fitch AA (reports Sep 2024). The 'last confirmed 2021' flag is cleared; composite unchanged at 2.33.</t>
        </is>
      </c>
    </row>
    <row r="30" ht="42" customHeight="1" s="33">
      <c r="A30" s="39" t="inlineStr">
        <is>
          <t>2026-08-28: page deployed as demographics-msa-fiscal-outlook.html ('Comparing MSA Fiscal Outlooks'), third sub-page under Migration &amp; Regional Growth on demographics.html; workbook renamed to match (was inflation-debt-state-local-metros.xlsx).</t>
        </is>
      </c>
    </row>
    <row r="31">
      <c r="A31" s="39" t="inlineStr">
        <is>
          <t>Known gaps: Sacramento City report added 2026-08-27 (County report initially supplied). Kansas City fiscal year ends April 30, 2025. Columbus reports pension and OPEB as one combined line by activity; totals from the notes. Washington DC reports net pension and OPEB assets ($1.6B) and no liabilities. Pension/OPEB assets are not netted against liabilities for any city (largest: DC, Los Angeles, Seattle, Nashville).</t>
        </is>
      </c>
    </row>
    <row r="32">
      <c r="A32" s="39" t="inlineStr">
        <is>
          <t>Superseded 2026-08-26: the Truth in Accounting FY2023 measure was dropped from the page at Chip's direction (three-year lag); its figures stay on the TIA Reference tab.</t>
        </is>
      </c>
    </row>
  </sheetData>
  <mergeCells count="11">
    <mergeCell ref="A17:G17"/>
    <mergeCell ref="A18:G18"/>
    <mergeCell ref="A27:G27"/>
    <mergeCell ref="A22:G22"/>
    <mergeCell ref="A24:G24"/>
    <mergeCell ref="A16:G16"/>
    <mergeCell ref="A30:G30"/>
    <mergeCell ref="A29:G29"/>
    <mergeCell ref="A19:G19"/>
    <mergeCell ref="A28:G28"/>
    <mergeCell ref="A23:G23"/>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AB48"/>
  <sheetViews>
    <sheetView showFormulas="0" showGridLines="1" showRowColHeaders="1" showZeros="1" rightToLeft="0" tabSelected="0" showOutlineSymbols="1" defaultGridColor="1"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baseColWidth="8" defaultColWidth="8.6796875" defaultRowHeight="15" zeroHeight="0" outlineLevelRow="0"/>
  <cols>
    <col width="38" customWidth="1" style="32" min="1" max="1"/>
    <col width="14" customWidth="1" style="32" min="2" max="2"/>
    <col width="6" customWidth="1" style="32" min="3" max="3"/>
    <col width="13" customWidth="1" style="32" min="4" max="5"/>
    <col width="8" customWidth="1" style="32" min="6" max="8"/>
    <col width="9" customWidth="1" style="32" min="9" max="12"/>
    <col width="13" customWidth="1" style="32" min="13" max="13"/>
    <col width="11" customWidth="1" style="32" min="14" max="14"/>
    <col width="12" customWidth="1" style="32" min="15" max="15"/>
    <col width="16" customWidth="1" style="32" min="16" max="18"/>
    <col width="14" customWidth="1" style="32" min="19" max="19"/>
    <col width="18" customWidth="1" style="32" min="20" max="20"/>
    <col width="16" customWidth="1" style="32" min="21" max="21"/>
    <col width="12" customWidth="1" style="32" min="22" max="24"/>
    <col width="16" customWidth="1" style="32" min="25" max="25"/>
    <col width="28" customWidth="1" style="32" min="26" max="26"/>
    <col width="40" customWidth="1" style="32" min="27" max="27"/>
    <col width="16" customWidth="1" style="32" min="28" max="28"/>
  </cols>
  <sheetData>
    <row r="1" ht="60" customHeight="1" s="33">
      <c r="A1" s="36" t="inlineStr">
        <is>
          <t>Metro (Census MSA)</t>
        </is>
      </c>
      <c r="B1" s="36" t="inlineStr">
        <is>
          <t>City</t>
        </is>
      </c>
      <c r="C1" s="36" t="inlineStr">
        <is>
          <t>State</t>
        </is>
      </c>
      <c r="D1" s="36" t="inlineStr">
        <is>
          <t>2025 MSA Population</t>
        </is>
      </c>
      <c r="E1" s="36" t="inlineStr">
        <is>
          <t>City Population 2025</t>
        </is>
      </c>
      <c r="F1" s="36" t="inlineStr">
        <is>
          <t>Moody's</t>
        </is>
      </c>
      <c r="G1" s="36" t="inlineStr">
        <is>
          <t>S&amp;P</t>
        </is>
      </c>
      <c r="H1" s="36" t="inlineStr">
        <is>
          <t>Fitch</t>
        </is>
      </c>
      <c r="I1" s="36" t="inlineStr">
        <is>
          <t>Moody's Notches</t>
        </is>
      </c>
      <c r="J1" s="36" t="inlineStr">
        <is>
          <t>S&amp;P Notches</t>
        </is>
      </c>
      <c r="K1" s="36" t="inlineStr">
        <is>
          <t>Fitch Notches</t>
        </is>
      </c>
      <c r="L1" s="36" t="inlineStr">
        <is>
          <t>Agencies Rating</t>
        </is>
      </c>
      <c r="M1" s="36" t="inlineStr">
        <is>
          <t>Composite (Avg Notches Below AAA)</t>
        </is>
      </c>
      <c r="N1" s="36" t="inlineStr">
        <is>
          <t>Weakest Rating (Notches)</t>
        </is>
      </c>
      <c r="O1" s="36" t="inlineStr">
        <is>
          <t>ACFR Fiscal Year End</t>
        </is>
      </c>
      <c r="P1" s="36" t="inlineStr">
        <is>
          <t>Net Pension Liability $</t>
        </is>
      </c>
      <c r="Q1" s="36" t="inlineStr">
        <is>
          <t>Net OPEB Liability $</t>
        </is>
      </c>
      <c r="R1" s="36" t="inlineStr">
        <is>
          <t>Pension + OPEB Liabilities $</t>
        </is>
      </c>
      <c r="S1" s="36" t="inlineStr">
        <is>
          <t>Pension + OPEB per Resident $</t>
        </is>
      </c>
      <c r="T1" s="36" t="inlineStr">
        <is>
          <t>Available GF Balance (Committed + Assigned + Unassigned) $</t>
        </is>
      </c>
      <c r="U1" s="36" t="inlineStr">
        <is>
          <t>GF Expenditures $</t>
        </is>
      </c>
      <c r="V1" s="36" t="inlineStr">
        <is>
          <t>Available GF Balance % of Expenditures</t>
        </is>
      </c>
      <c r="W1" s="36" t="inlineStr">
        <is>
          <t>Unassigned GF Balance % of Expenditures</t>
        </is>
      </c>
      <c r="X1" s="36" t="inlineStr">
        <is>
          <t>Pension + OPEB / GF Revenues (x)</t>
        </is>
      </c>
      <c r="Y1" s="36" t="inlineStr">
        <is>
          <t>Unrestricted Net Position (Govt) per Resident $</t>
        </is>
      </c>
      <c r="Z1" s="36" t="inlineStr">
        <is>
          <t>Rating Flag</t>
        </is>
      </c>
      <c r="AA1" s="36" t="inlineStr">
        <is>
          <t>ACFR Flag</t>
        </is>
      </c>
      <c r="AB1" s="36" t="inlineStr">
        <is>
          <t>Pension + OPEB Net of Pension/OPEB Assets per Resident $ (reference)</t>
        </is>
      </c>
    </row>
    <row r="2" ht="15" customHeight="1" s="33">
      <c r="A2" s="40" t="inlineStr">
        <is>
          <t>New York-Newark-Jersey City, NY-NJ</t>
        </is>
      </c>
      <c r="B2" s="40" t="inlineStr">
        <is>
          <t>New York</t>
        </is>
      </c>
      <c r="C2" s="40" t="inlineStr">
        <is>
          <t>NY</t>
        </is>
      </c>
      <c r="D2" s="41" t="n">
        <v>20112448</v>
      </c>
      <c r="E2" s="42">
        <f>'City Population'!C2</f>
        <v/>
      </c>
      <c r="F2" s="43">
        <f>IF('Ratings Detail'!C2="","",'Ratings Detail'!C2)</f>
        <v/>
      </c>
      <c r="G2" s="43">
        <f>IF('Ratings Detail'!E2="","",'Ratings Detail'!E2)</f>
        <v/>
      </c>
      <c r="H2" s="43">
        <f>IF('Ratings Detail'!G2="","",'Ratings Detail'!G2)</f>
        <v/>
      </c>
      <c r="I2" s="44">
        <f>IF(OR('Ratings Detail'!C2="",'Ratings Detail'!C2="NR"),"",INDEX('Rating Scale'!$B$2:$B$27,MATCH('Ratings Detail'!C2,'Rating Scale'!$A$2:$A$27,0)))</f>
        <v/>
      </c>
      <c r="J2" s="44">
        <f>IF(OR('Ratings Detail'!E2="",'Ratings Detail'!E2="NR"),"",INDEX('Rating Scale'!$B$2:$B$27,MATCH('Ratings Detail'!E2,'Rating Scale'!$A$2:$A$27,0)))</f>
        <v/>
      </c>
      <c r="K2" s="44">
        <f>IF(OR('Ratings Detail'!G2="",'Ratings Detail'!G2="NR"),"",INDEX('Rating Scale'!$B$2:$B$27,MATCH('Ratings Detail'!G2,'Rating Scale'!$A$2:$A$27,0)))</f>
        <v/>
      </c>
      <c r="L2" s="44">
        <f>COUNT(I2:K2)</f>
        <v/>
      </c>
      <c r="M2" s="45">
        <f>IF(L2=0,"",AVERAGE(I2:K2))</f>
        <v/>
      </c>
      <c r="N2" s="44">
        <f>IF(L2=0,"",MAX(I2:K2))</f>
        <v/>
      </c>
      <c r="O2" s="43">
        <f>'ACFR FY2025'!C2</f>
        <v/>
      </c>
      <c r="P2" s="46">
        <f>IF('ACFR FY2025'!G2="","",'ACFR FY2025'!G2)</f>
        <v/>
      </c>
      <c r="Q2" s="46">
        <f>IF('ACFR FY2025'!K2="","",'ACFR FY2025'!K2)</f>
        <v/>
      </c>
      <c r="R2" s="46">
        <f>IF(P2="","",N(P2)+N(Q2))</f>
        <v/>
      </c>
      <c r="S2" s="46">
        <f>IF(R2="","",R2/E2)</f>
        <v/>
      </c>
      <c r="T2" s="46">
        <f>IF('ACFR FY2025'!U2="","",N('ACFR FY2025'!P2)+N('ACFR FY2025'!Q2)+N('ACFR FY2025'!R2))</f>
        <v/>
      </c>
      <c r="U2" s="46">
        <f>IF('ACFR FY2025'!U2="","",'ACFR FY2025'!U2)</f>
        <v/>
      </c>
      <c r="V2" s="47">
        <f>IF(U2="","",T2/U2)</f>
        <v/>
      </c>
      <c r="W2" s="47">
        <f>IF(U2="","",N('ACFR FY2025'!R2)/U2)</f>
        <v/>
      </c>
      <c r="X2" s="45">
        <f>IF(OR(R2="",'ACFR FY2025'!T2=""),"",R2/'ACFR FY2025'!T2)</f>
        <v/>
      </c>
      <c r="Y2" s="46">
        <f>IF('ACFR FY2025'!L2="","",'ACFR FY2025'!L2/E2)</f>
        <v/>
      </c>
      <c r="Z2" s="43">
        <f>IF('Ratings Detail'!L2="","",'Ratings Detail'!L2)</f>
        <v/>
      </c>
      <c r="AA2" s="39">
        <f>IF('ACFR FY2025'!Z2="","",'ACFR FY2025'!Z2)</f>
        <v/>
      </c>
      <c r="AB2" s="46">
        <f>IF(R2="","",(R2-N('ACFR FY2025'!AB2))/E2)</f>
        <v/>
      </c>
    </row>
    <row r="3" ht="15" customHeight="1" s="33">
      <c r="A3" s="48" t="inlineStr">
        <is>
          <t>Los Angeles-Long Beach-Anaheim, CA</t>
        </is>
      </c>
      <c r="B3" s="48" t="inlineStr">
        <is>
          <t>Los Angeles</t>
        </is>
      </c>
      <c r="C3" s="48" t="inlineStr">
        <is>
          <t>CA</t>
        </is>
      </c>
      <c r="D3" s="49" t="n">
        <v>12844441</v>
      </c>
      <c r="E3" s="50">
        <f>'City Population'!C3</f>
        <v/>
      </c>
      <c r="F3" s="51">
        <f>IF('Ratings Detail'!C3="","",'Ratings Detail'!C3)</f>
        <v/>
      </c>
      <c r="G3" s="51">
        <f>IF('Ratings Detail'!E3="","",'Ratings Detail'!E3)</f>
        <v/>
      </c>
      <c r="H3" s="51">
        <f>IF('Ratings Detail'!G3="","",'Ratings Detail'!G3)</f>
        <v/>
      </c>
      <c r="I3" s="52">
        <f>IF(OR('Ratings Detail'!C3="",'Ratings Detail'!C3="NR"),"",INDEX('Rating Scale'!$B$2:$B$27,MATCH('Ratings Detail'!C3,'Rating Scale'!$A$2:$A$27,0)))</f>
        <v/>
      </c>
      <c r="J3" s="52">
        <f>IF(OR('Ratings Detail'!E3="",'Ratings Detail'!E3="NR"),"",INDEX('Rating Scale'!$B$2:$B$27,MATCH('Ratings Detail'!E3,'Rating Scale'!$A$2:$A$27,0)))</f>
        <v/>
      </c>
      <c r="K3" s="52">
        <f>IF(OR('Ratings Detail'!G3="",'Ratings Detail'!G3="NR"),"",INDEX('Rating Scale'!$B$2:$B$27,MATCH('Ratings Detail'!G3,'Rating Scale'!$A$2:$A$27,0)))</f>
        <v/>
      </c>
      <c r="L3" s="52">
        <f>COUNT(I3:K3)</f>
        <v/>
      </c>
      <c r="M3" s="53">
        <f>IF(L3=0,"",AVERAGE(I3:K3))</f>
        <v/>
      </c>
      <c r="N3" s="52">
        <f>IF(L3=0,"",MAX(I3:K3))</f>
        <v/>
      </c>
      <c r="O3" s="51">
        <f>'ACFR FY2025'!C3</f>
        <v/>
      </c>
      <c r="P3" s="54">
        <f>IF('ACFR FY2025'!G3="","",'ACFR FY2025'!G3)</f>
        <v/>
      </c>
      <c r="Q3" s="54">
        <f>IF('ACFR FY2025'!K3="","",'ACFR FY2025'!K3)</f>
        <v/>
      </c>
      <c r="R3" s="54">
        <f>IF(P3="","",N(P3)+N(Q3))</f>
        <v/>
      </c>
      <c r="S3" s="54">
        <f>IF(R3="","",R3/E3)</f>
        <v/>
      </c>
      <c r="T3" s="54">
        <f>IF('ACFR FY2025'!U3="","",N('ACFR FY2025'!P3)+N('ACFR FY2025'!Q3)+N('ACFR FY2025'!R3))</f>
        <v/>
      </c>
      <c r="U3" s="54">
        <f>IF('ACFR FY2025'!U3="","",'ACFR FY2025'!U3)</f>
        <v/>
      </c>
      <c r="V3" s="55">
        <f>IF(U3="","",T3/U3)</f>
        <v/>
      </c>
      <c r="W3" s="55">
        <f>IF(U3="","",N('ACFR FY2025'!R3)/U3)</f>
        <v/>
      </c>
      <c r="X3" s="53">
        <f>IF(OR(R3="",'ACFR FY2025'!T3=""),"",R3/'ACFR FY2025'!T3)</f>
        <v/>
      </c>
      <c r="Y3" s="54">
        <f>IF('ACFR FY2025'!L3="","",'ACFR FY2025'!L3/E3)</f>
        <v/>
      </c>
      <c r="Z3" s="51">
        <f>IF('Ratings Detail'!L3="","",'Ratings Detail'!L3)</f>
        <v/>
      </c>
      <c r="AA3" s="56">
        <f>IF('ACFR FY2025'!Z3="","",'ACFR FY2025'!Z3)</f>
        <v/>
      </c>
      <c r="AB3" s="54">
        <f>IF(R3="","",(R3-N('ACFR FY2025'!AB3))/E3)</f>
        <v/>
      </c>
    </row>
    <row r="4" ht="23.85" customHeight="1" s="33">
      <c r="A4" s="40" t="inlineStr">
        <is>
          <t>Chicago-Naperville-Elgin, IL-IN</t>
        </is>
      </c>
      <c r="B4" s="40" t="inlineStr">
        <is>
          <t>Chicago</t>
        </is>
      </c>
      <c r="C4" s="40" t="inlineStr">
        <is>
          <t>IL</t>
        </is>
      </c>
      <c r="D4" s="41" t="n">
        <v>9434123</v>
      </c>
      <c r="E4" s="42">
        <f>'City Population'!C4</f>
        <v/>
      </c>
      <c r="F4" s="43">
        <f>IF('Ratings Detail'!C4="","",'Ratings Detail'!C4)</f>
        <v/>
      </c>
      <c r="G4" s="43">
        <f>IF('Ratings Detail'!E4="","",'Ratings Detail'!E4)</f>
        <v/>
      </c>
      <c r="H4" s="43">
        <f>IF('Ratings Detail'!G4="","",'Ratings Detail'!G4)</f>
        <v/>
      </c>
      <c r="I4" s="44">
        <f>IF(OR('Ratings Detail'!C4="",'Ratings Detail'!C4="NR"),"",INDEX('Rating Scale'!$B$2:$B$27,MATCH('Ratings Detail'!C4,'Rating Scale'!$A$2:$A$27,0)))</f>
        <v/>
      </c>
      <c r="J4" s="44">
        <f>IF(OR('Ratings Detail'!E4="",'Ratings Detail'!E4="NR"),"",INDEX('Rating Scale'!$B$2:$B$27,MATCH('Ratings Detail'!E4,'Rating Scale'!$A$2:$A$27,0)))</f>
        <v/>
      </c>
      <c r="K4" s="44">
        <f>IF(OR('Ratings Detail'!G4="",'Ratings Detail'!G4="NR"),"",INDEX('Rating Scale'!$B$2:$B$27,MATCH('Ratings Detail'!G4,'Rating Scale'!$A$2:$A$27,0)))</f>
        <v/>
      </c>
      <c r="L4" s="44">
        <f>COUNT(I4:K4)</f>
        <v/>
      </c>
      <c r="M4" s="45">
        <f>IF(L4=0,"",AVERAGE(I4:K4))</f>
        <v/>
      </c>
      <c r="N4" s="44">
        <f>IF(L4=0,"",MAX(I4:K4))</f>
        <v/>
      </c>
      <c r="O4" s="43">
        <f>'ACFR FY2025'!C4</f>
        <v/>
      </c>
      <c r="P4" s="46">
        <f>IF('ACFR FY2025'!G4="","",'ACFR FY2025'!G4)</f>
        <v/>
      </c>
      <c r="Q4" s="46">
        <f>IF('ACFR FY2025'!K4="","",'ACFR FY2025'!K4)</f>
        <v/>
      </c>
      <c r="R4" s="46">
        <f>IF(P4="","",N(P4)+N(Q4))</f>
        <v/>
      </c>
      <c r="S4" s="46">
        <f>IF(R4="","",R4/E4)</f>
        <v/>
      </c>
      <c r="T4" s="46">
        <f>IF('ACFR FY2025'!U4="","",N('ACFR FY2025'!P4)+N('ACFR FY2025'!Q4)+N('ACFR FY2025'!R4))</f>
        <v/>
      </c>
      <c r="U4" s="46">
        <f>IF('ACFR FY2025'!U4="","",'ACFR FY2025'!U4)</f>
        <v/>
      </c>
      <c r="V4" s="47">
        <f>IF(U4="","",T4/U4)</f>
        <v/>
      </c>
      <c r="W4" s="47">
        <f>IF(U4="","",N('ACFR FY2025'!R4)/U4)</f>
        <v/>
      </c>
      <c r="X4" s="45">
        <f>IF(OR(R4="",'ACFR FY2025'!T4=""),"",R4/'ACFR FY2025'!T4)</f>
        <v/>
      </c>
      <c r="Y4" s="46">
        <f>IF('ACFR FY2025'!L4="","",'ACFR FY2025'!L4/E4)</f>
        <v/>
      </c>
      <c r="Z4" s="43">
        <f>IF('Ratings Detail'!L4="","",'Ratings Detail'!L4)</f>
        <v/>
      </c>
      <c r="AA4" s="39">
        <f>IF('ACFR FY2025'!Z4="","",'ACFR FY2025'!Z4)</f>
        <v/>
      </c>
      <c r="AB4" s="46">
        <f>IF(R4="","",(R4-N('ACFR FY2025'!AB4))/E4)</f>
        <v/>
      </c>
    </row>
    <row r="5" ht="23.85" customHeight="1" s="33">
      <c r="A5" s="48" t="inlineStr">
        <is>
          <t>Dallas-Fort Worth-Arlington, TX</t>
        </is>
      </c>
      <c r="B5" s="48" t="inlineStr">
        <is>
          <t>Dallas</t>
        </is>
      </c>
      <c r="C5" s="48" t="inlineStr">
        <is>
          <t>TX</t>
        </is>
      </c>
      <c r="D5" s="49" t="n">
        <v>8477157</v>
      </c>
      <c r="E5" s="50">
        <f>'City Population'!C5</f>
        <v/>
      </c>
      <c r="F5" s="51">
        <f>IF('Ratings Detail'!C5="","",'Ratings Detail'!C5)</f>
        <v/>
      </c>
      <c r="G5" s="51">
        <f>IF('Ratings Detail'!E5="","",'Ratings Detail'!E5)</f>
        <v/>
      </c>
      <c r="H5" s="51">
        <f>IF('Ratings Detail'!G5="","",'Ratings Detail'!G5)</f>
        <v/>
      </c>
      <c r="I5" s="52">
        <f>IF(OR('Ratings Detail'!C5="",'Ratings Detail'!C5="NR"),"",INDEX('Rating Scale'!$B$2:$B$27,MATCH('Ratings Detail'!C5,'Rating Scale'!$A$2:$A$27,0)))</f>
        <v/>
      </c>
      <c r="J5" s="52">
        <f>IF(OR('Ratings Detail'!E5="",'Ratings Detail'!E5="NR"),"",INDEX('Rating Scale'!$B$2:$B$27,MATCH('Ratings Detail'!E5,'Rating Scale'!$A$2:$A$27,0)))</f>
        <v/>
      </c>
      <c r="K5" s="52">
        <f>IF(OR('Ratings Detail'!G5="",'Ratings Detail'!G5="NR"),"",INDEX('Rating Scale'!$B$2:$B$27,MATCH('Ratings Detail'!G5,'Rating Scale'!$A$2:$A$27,0)))</f>
        <v/>
      </c>
      <c r="L5" s="52">
        <f>COUNT(I5:K5)</f>
        <v/>
      </c>
      <c r="M5" s="53">
        <f>IF(L5=0,"",AVERAGE(I5:K5))</f>
        <v/>
      </c>
      <c r="N5" s="52">
        <f>IF(L5=0,"",MAX(I5:K5))</f>
        <v/>
      </c>
      <c r="O5" s="51">
        <f>'ACFR FY2025'!C5</f>
        <v/>
      </c>
      <c r="P5" s="54">
        <f>IF('ACFR FY2025'!G5="","",'ACFR FY2025'!G5)</f>
        <v/>
      </c>
      <c r="Q5" s="54">
        <f>IF('ACFR FY2025'!K5="","",'ACFR FY2025'!K5)</f>
        <v/>
      </c>
      <c r="R5" s="54">
        <f>IF(P5="","",N(P5)+N(Q5))</f>
        <v/>
      </c>
      <c r="S5" s="54">
        <f>IF(R5="","",R5/E5)</f>
        <v/>
      </c>
      <c r="T5" s="54">
        <f>IF('ACFR FY2025'!U5="","",N('ACFR FY2025'!P5)+N('ACFR FY2025'!Q5)+N('ACFR FY2025'!R5))</f>
        <v/>
      </c>
      <c r="U5" s="54">
        <f>IF('ACFR FY2025'!U5="","",'ACFR FY2025'!U5)</f>
        <v/>
      </c>
      <c r="V5" s="55">
        <f>IF(U5="","",T5/U5)</f>
        <v/>
      </c>
      <c r="W5" s="55">
        <f>IF(U5="","",N('ACFR FY2025'!R5)/U5)</f>
        <v/>
      </c>
      <c r="X5" s="53">
        <f>IF(OR(R5="",'ACFR FY2025'!T5=""),"",R5/'ACFR FY2025'!T5)</f>
        <v/>
      </c>
      <c r="Y5" s="54">
        <f>IF('ACFR FY2025'!L5="","",'ACFR FY2025'!L5/E5)</f>
        <v/>
      </c>
      <c r="Z5" s="51">
        <f>IF('Ratings Detail'!L5="","",'Ratings Detail'!L5)</f>
        <v/>
      </c>
      <c r="AA5" s="56">
        <f>IF('ACFR FY2025'!Z5="","",'ACFR FY2025'!Z5)</f>
        <v/>
      </c>
      <c r="AB5" s="54">
        <f>IF(R5="","",(R5-N('ACFR FY2025'!AB5))/E5)</f>
        <v/>
      </c>
    </row>
    <row r="6" ht="15" customHeight="1" s="33">
      <c r="A6" s="40" t="inlineStr">
        <is>
          <t>Houston-Pasadena-The Woodlands, TX</t>
        </is>
      </c>
      <c r="B6" s="40" t="inlineStr">
        <is>
          <t>Houston</t>
        </is>
      </c>
      <c r="C6" s="40" t="inlineStr">
        <is>
          <t>TX</t>
        </is>
      </c>
      <c r="D6" s="41" t="n">
        <v>7904627</v>
      </c>
      <c r="E6" s="42">
        <f>'City Population'!C6</f>
        <v/>
      </c>
      <c r="F6" s="43">
        <f>IF('Ratings Detail'!C6="","",'Ratings Detail'!C6)</f>
        <v/>
      </c>
      <c r="G6" s="43">
        <f>IF('Ratings Detail'!E6="","",'Ratings Detail'!E6)</f>
        <v/>
      </c>
      <c r="H6" s="43">
        <f>IF('Ratings Detail'!G6="","",'Ratings Detail'!G6)</f>
        <v/>
      </c>
      <c r="I6" s="44">
        <f>IF(OR('Ratings Detail'!C6="",'Ratings Detail'!C6="NR"),"",INDEX('Rating Scale'!$B$2:$B$27,MATCH('Ratings Detail'!C6,'Rating Scale'!$A$2:$A$27,0)))</f>
        <v/>
      </c>
      <c r="J6" s="44">
        <f>IF(OR('Ratings Detail'!E6="",'Ratings Detail'!E6="NR"),"",INDEX('Rating Scale'!$B$2:$B$27,MATCH('Ratings Detail'!E6,'Rating Scale'!$A$2:$A$27,0)))</f>
        <v/>
      </c>
      <c r="K6" s="44">
        <f>IF(OR('Ratings Detail'!G6="",'Ratings Detail'!G6="NR"),"",INDEX('Rating Scale'!$B$2:$B$27,MATCH('Ratings Detail'!G6,'Rating Scale'!$A$2:$A$27,0)))</f>
        <v/>
      </c>
      <c r="L6" s="44">
        <f>COUNT(I6:K6)</f>
        <v/>
      </c>
      <c r="M6" s="45">
        <f>IF(L6=0,"",AVERAGE(I6:K6))</f>
        <v/>
      </c>
      <c r="N6" s="44">
        <f>IF(L6=0,"",MAX(I6:K6))</f>
        <v/>
      </c>
      <c r="O6" s="43">
        <f>'ACFR FY2025'!C6</f>
        <v/>
      </c>
      <c r="P6" s="46">
        <f>IF('ACFR FY2025'!G6="","",'ACFR FY2025'!G6)</f>
        <v/>
      </c>
      <c r="Q6" s="46">
        <f>IF('ACFR FY2025'!K6="","",'ACFR FY2025'!K6)</f>
        <v/>
      </c>
      <c r="R6" s="46">
        <f>IF(P6="","",N(P6)+N(Q6))</f>
        <v/>
      </c>
      <c r="S6" s="46">
        <f>IF(R6="","",R6/E6)</f>
        <v/>
      </c>
      <c r="T6" s="46">
        <f>IF('ACFR FY2025'!U6="","",N('ACFR FY2025'!P6)+N('ACFR FY2025'!Q6)+N('ACFR FY2025'!R6))</f>
        <v/>
      </c>
      <c r="U6" s="46">
        <f>IF('ACFR FY2025'!U6="","",'ACFR FY2025'!U6)</f>
        <v/>
      </c>
      <c r="V6" s="47">
        <f>IF(U6="","",T6/U6)</f>
        <v/>
      </c>
      <c r="W6" s="47">
        <f>IF(U6="","",N('ACFR FY2025'!R6)/U6)</f>
        <v/>
      </c>
      <c r="X6" s="45">
        <f>IF(OR(R6="",'ACFR FY2025'!T6=""),"",R6/'ACFR FY2025'!T6)</f>
        <v/>
      </c>
      <c r="Y6" s="46">
        <f>IF('ACFR FY2025'!L6="","",'ACFR FY2025'!L6/E6)</f>
        <v/>
      </c>
      <c r="Z6" s="43">
        <f>IF('Ratings Detail'!L6="","",'Ratings Detail'!L6)</f>
        <v/>
      </c>
      <c r="AA6" s="39">
        <f>IF('ACFR FY2025'!Z6="","",'ACFR FY2025'!Z6)</f>
        <v/>
      </c>
      <c r="AB6" s="46">
        <f>IF(R6="","",(R6-N('ACFR FY2025'!AB6))/E6)</f>
        <v/>
      </c>
    </row>
    <row r="7" ht="23.85" customHeight="1" s="33">
      <c r="A7" s="48" t="inlineStr">
        <is>
          <t>Atlanta-Sandy Springs-Roswell, GA</t>
        </is>
      </c>
      <c r="B7" s="48" t="inlineStr">
        <is>
          <t>Atlanta</t>
        </is>
      </c>
      <c r="C7" s="48" t="inlineStr">
        <is>
          <t>GA</t>
        </is>
      </c>
      <c r="D7" s="49" t="n">
        <v>6482182</v>
      </c>
      <c r="E7" s="50">
        <f>'City Population'!C7</f>
        <v/>
      </c>
      <c r="F7" s="51">
        <f>IF('Ratings Detail'!C7="","",'Ratings Detail'!C7)</f>
        <v/>
      </c>
      <c r="G7" s="51">
        <f>IF('Ratings Detail'!E7="","",'Ratings Detail'!E7)</f>
        <v/>
      </c>
      <c r="H7" s="51">
        <f>IF('Ratings Detail'!G7="","",'Ratings Detail'!G7)</f>
        <v/>
      </c>
      <c r="I7" s="52">
        <f>IF(OR('Ratings Detail'!C7="",'Ratings Detail'!C7="NR"),"",INDEX('Rating Scale'!$B$2:$B$27,MATCH('Ratings Detail'!C7,'Rating Scale'!$A$2:$A$27,0)))</f>
        <v/>
      </c>
      <c r="J7" s="52">
        <f>IF(OR('Ratings Detail'!E7="",'Ratings Detail'!E7="NR"),"",INDEX('Rating Scale'!$B$2:$B$27,MATCH('Ratings Detail'!E7,'Rating Scale'!$A$2:$A$27,0)))</f>
        <v/>
      </c>
      <c r="K7" s="52">
        <f>IF(OR('Ratings Detail'!G7="",'Ratings Detail'!G7="NR"),"",INDEX('Rating Scale'!$B$2:$B$27,MATCH('Ratings Detail'!G7,'Rating Scale'!$A$2:$A$27,0)))</f>
        <v/>
      </c>
      <c r="L7" s="52">
        <f>COUNT(I7:K7)</f>
        <v/>
      </c>
      <c r="M7" s="53">
        <f>IF(L7=0,"",AVERAGE(I7:K7))</f>
        <v/>
      </c>
      <c r="N7" s="52">
        <f>IF(L7=0,"",MAX(I7:K7))</f>
        <v/>
      </c>
      <c r="O7" s="51">
        <f>'ACFR FY2025'!C7</f>
        <v/>
      </c>
      <c r="P7" s="54">
        <f>IF('ACFR FY2025'!G7="","",'ACFR FY2025'!G7)</f>
        <v/>
      </c>
      <c r="Q7" s="54">
        <f>IF('ACFR FY2025'!K7="","",'ACFR FY2025'!K7)</f>
        <v/>
      </c>
      <c r="R7" s="54">
        <f>IF(P7="","",N(P7)+N(Q7))</f>
        <v/>
      </c>
      <c r="S7" s="54">
        <f>IF(R7="","",R7/E7)</f>
        <v/>
      </c>
      <c r="T7" s="54">
        <f>IF('ACFR FY2025'!U7="","",N('ACFR FY2025'!P7)+N('ACFR FY2025'!Q7)+N('ACFR FY2025'!R7))</f>
        <v/>
      </c>
      <c r="U7" s="54">
        <f>IF('ACFR FY2025'!U7="","",'ACFR FY2025'!U7)</f>
        <v/>
      </c>
      <c r="V7" s="55">
        <f>IF(U7="","",T7/U7)</f>
        <v/>
      </c>
      <c r="W7" s="55">
        <f>IF(U7="","",N('ACFR FY2025'!R7)/U7)</f>
        <v/>
      </c>
      <c r="X7" s="53">
        <f>IF(OR(R7="",'ACFR FY2025'!T7=""),"",R7/'ACFR FY2025'!T7)</f>
        <v/>
      </c>
      <c r="Y7" s="54">
        <f>IF('ACFR FY2025'!L7="","",'ACFR FY2025'!L7/E7)</f>
        <v/>
      </c>
      <c r="Z7" s="51">
        <f>IF('Ratings Detail'!L7="","",'Ratings Detail'!L7)</f>
        <v/>
      </c>
      <c r="AA7" s="56">
        <f>IF('ACFR FY2025'!Z7="","",'ACFR FY2025'!Z7)</f>
        <v/>
      </c>
      <c r="AB7" s="54">
        <f>IF(R7="","",(R7-N('ACFR FY2025'!AB7))/E7)</f>
        <v/>
      </c>
    </row>
    <row r="8" ht="23.85" customHeight="1" s="33">
      <c r="A8" s="40" t="inlineStr">
        <is>
          <t>Washington-Arlington-Alexandria, DC-VA-MD-WV</t>
        </is>
      </c>
      <c r="B8" s="40" t="inlineStr">
        <is>
          <t>Washington</t>
        </is>
      </c>
      <c r="C8" s="40" t="inlineStr">
        <is>
          <t>DC</t>
        </is>
      </c>
      <c r="D8" s="41" t="n">
        <v>6465724</v>
      </c>
      <c r="E8" s="42">
        <f>'City Population'!C8</f>
        <v/>
      </c>
      <c r="F8" s="43">
        <f>IF('Ratings Detail'!C8="","",'Ratings Detail'!C8)</f>
        <v/>
      </c>
      <c r="G8" s="43">
        <f>IF('Ratings Detail'!E8="","",'Ratings Detail'!E8)</f>
        <v/>
      </c>
      <c r="H8" s="43">
        <f>IF('Ratings Detail'!G8="","",'Ratings Detail'!G8)</f>
        <v/>
      </c>
      <c r="I8" s="44">
        <f>IF(OR('Ratings Detail'!C8="",'Ratings Detail'!C8="NR"),"",INDEX('Rating Scale'!$B$2:$B$27,MATCH('Ratings Detail'!C8,'Rating Scale'!$A$2:$A$27,0)))</f>
        <v/>
      </c>
      <c r="J8" s="44">
        <f>IF(OR('Ratings Detail'!E8="",'Ratings Detail'!E8="NR"),"",INDEX('Rating Scale'!$B$2:$B$27,MATCH('Ratings Detail'!E8,'Rating Scale'!$A$2:$A$27,0)))</f>
        <v/>
      </c>
      <c r="K8" s="44">
        <f>IF(OR('Ratings Detail'!G8="",'Ratings Detail'!G8="NR"),"",INDEX('Rating Scale'!$B$2:$B$27,MATCH('Ratings Detail'!G8,'Rating Scale'!$A$2:$A$27,0)))</f>
        <v/>
      </c>
      <c r="L8" s="44">
        <f>COUNT(I8:K8)</f>
        <v/>
      </c>
      <c r="M8" s="45">
        <f>IF(L8=0,"",AVERAGE(I8:K8))</f>
        <v/>
      </c>
      <c r="N8" s="44">
        <f>IF(L8=0,"",MAX(I8:K8))</f>
        <v/>
      </c>
      <c r="O8" s="43">
        <f>'ACFR FY2025'!C8</f>
        <v/>
      </c>
      <c r="P8" s="46">
        <f>IF('ACFR FY2025'!G8="","",'ACFR FY2025'!G8)</f>
        <v/>
      </c>
      <c r="Q8" s="46">
        <f>IF('ACFR FY2025'!K8="","",'ACFR FY2025'!K8)</f>
        <v/>
      </c>
      <c r="R8" s="46">
        <f>IF(P8="","",N(P8)+N(Q8))</f>
        <v/>
      </c>
      <c r="S8" s="46">
        <f>IF(R8="","",R8/E8)</f>
        <v/>
      </c>
      <c r="T8" s="46">
        <f>IF('ACFR FY2025'!U8="","",N('ACFR FY2025'!P8)+N('ACFR FY2025'!Q8)+N('ACFR FY2025'!R8))</f>
        <v/>
      </c>
      <c r="U8" s="46">
        <f>IF('ACFR FY2025'!U8="","",'ACFR FY2025'!U8)</f>
        <v/>
      </c>
      <c r="V8" s="47">
        <f>IF(U8="","",T8/U8)</f>
        <v/>
      </c>
      <c r="W8" s="47">
        <f>IF(U8="","",N('ACFR FY2025'!R8)/U8)</f>
        <v/>
      </c>
      <c r="X8" s="45">
        <f>IF(OR(R8="",'ACFR FY2025'!T8=""),"",R8/'ACFR FY2025'!T8)</f>
        <v/>
      </c>
      <c r="Y8" s="46">
        <f>IF('ACFR FY2025'!L8="","",'ACFR FY2025'!L8/E8)</f>
        <v/>
      </c>
      <c r="Z8" s="43">
        <f>IF('Ratings Detail'!L8="","",'Ratings Detail'!L8)</f>
        <v/>
      </c>
      <c r="AA8" s="39">
        <f>IF('ACFR FY2025'!Z8="","",'ACFR FY2025'!Z8)</f>
        <v/>
      </c>
      <c r="AB8" s="46">
        <f>IF(R8="","",(R8-N('ACFR FY2025'!AB8))/E8)</f>
        <v/>
      </c>
    </row>
    <row r="9" ht="15" customHeight="1" s="33">
      <c r="A9" s="48" t="inlineStr">
        <is>
          <t>Miami-Fort Lauderdale-West Palm Beach, FL</t>
        </is>
      </c>
      <c r="B9" s="48" t="inlineStr">
        <is>
          <t>Miami</t>
        </is>
      </c>
      <c r="C9" s="48" t="inlineStr">
        <is>
          <t>FL</t>
        </is>
      </c>
      <c r="D9" s="49" t="n">
        <v>6391072</v>
      </c>
      <c r="E9" s="50">
        <f>'City Population'!C9</f>
        <v/>
      </c>
      <c r="F9" s="51">
        <f>IF('Ratings Detail'!C9="","",'Ratings Detail'!C9)</f>
        <v/>
      </c>
      <c r="G9" s="51">
        <f>IF('Ratings Detail'!E9="","",'Ratings Detail'!E9)</f>
        <v/>
      </c>
      <c r="H9" s="51">
        <f>IF('Ratings Detail'!G9="","",'Ratings Detail'!G9)</f>
        <v/>
      </c>
      <c r="I9" s="52">
        <f>IF(OR('Ratings Detail'!C9="",'Ratings Detail'!C9="NR"),"",INDEX('Rating Scale'!$B$2:$B$27,MATCH('Ratings Detail'!C9,'Rating Scale'!$A$2:$A$27,0)))</f>
        <v/>
      </c>
      <c r="J9" s="52">
        <f>IF(OR('Ratings Detail'!E9="",'Ratings Detail'!E9="NR"),"",INDEX('Rating Scale'!$B$2:$B$27,MATCH('Ratings Detail'!E9,'Rating Scale'!$A$2:$A$27,0)))</f>
        <v/>
      </c>
      <c r="K9" s="52">
        <f>IF(OR('Ratings Detail'!G9="",'Ratings Detail'!G9="NR"),"",INDEX('Rating Scale'!$B$2:$B$27,MATCH('Ratings Detail'!G9,'Rating Scale'!$A$2:$A$27,0)))</f>
        <v/>
      </c>
      <c r="L9" s="52">
        <f>COUNT(I9:K9)</f>
        <v/>
      </c>
      <c r="M9" s="53">
        <f>IF(L9=0,"",AVERAGE(I9:K9))</f>
        <v/>
      </c>
      <c r="N9" s="52">
        <f>IF(L9=0,"",MAX(I9:K9))</f>
        <v/>
      </c>
      <c r="O9" s="51">
        <f>'ACFR FY2025'!C9</f>
        <v/>
      </c>
      <c r="P9" s="54">
        <f>IF('ACFR FY2025'!G9="","",'ACFR FY2025'!G9)</f>
        <v/>
      </c>
      <c r="Q9" s="54">
        <f>IF('ACFR FY2025'!K9="","",'ACFR FY2025'!K9)</f>
        <v/>
      </c>
      <c r="R9" s="54">
        <f>IF(P9="","",N(P9)+N(Q9))</f>
        <v/>
      </c>
      <c r="S9" s="54">
        <f>IF(R9="","",R9/E9)</f>
        <v/>
      </c>
      <c r="T9" s="54">
        <f>IF('ACFR FY2025'!U9="","",N('ACFR FY2025'!P9)+N('ACFR FY2025'!Q9)+N('ACFR FY2025'!R9))</f>
        <v/>
      </c>
      <c r="U9" s="54">
        <f>IF('ACFR FY2025'!U9="","",'ACFR FY2025'!U9)</f>
        <v/>
      </c>
      <c r="V9" s="55">
        <f>IF(U9="","",T9/U9)</f>
        <v/>
      </c>
      <c r="W9" s="55">
        <f>IF(U9="","",N('ACFR FY2025'!R9)/U9)</f>
        <v/>
      </c>
      <c r="X9" s="53">
        <f>IF(OR(R9="",'ACFR FY2025'!T9=""),"",R9/'ACFR FY2025'!T9)</f>
        <v/>
      </c>
      <c r="Y9" s="54">
        <f>IF('ACFR FY2025'!L9="","",'ACFR FY2025'!L9/E9)</f>
        <v/>
      </c>
      <c r="Z9" s="51">
        <f>IF('Ratings Detail'!L9="","",'Ratings Detail'!L9)</f>
        <v/>
      </c>
      <c r="AA9" s="56">
        <f>IF('ACFR FY2025'!Z9="","",'ACFR FY2025'!Z9)</f>
        <v/>
      </c>
      <c r="AB9" s="54">
        <f>IF(R9="","",(R9-N('ACFR FY2025'!AB9))/E9)</f>
        <v/>
      </c>
    </row>
    <row r="10" ht="15" customHeight="1" s="33">
      <c r="A10" s="40" t="inlineStr">
        <is>
          <t>Philadelphia-Camden-Wilmington, PA-NJ-DE-MD</t>
        </is>
      </c>
      <c r="B10" s="40" t="inlineStr">
        <is>
          <t>Philadelphia</t>
        </is>
      </c>
      <c r="C10" s="40" t="inlineStr">
        <is>
          <t>PA</t>
        </is>
      </c>
      <c r="D10" s="41" t="n">
        <v>6329118</v>
      </c>
      <c r="E10" s="42">
        <f>'City Population'!C10</f>
        <v/>
      </c>
      <c r="F10" s="43">
        <f>IF('Ratings Detail'!C10="","",'Ratings Detail'!C10)</f>
        <v/>
      </c>
      <c r="G10" s="43">
        <f>IF('Ratings Detail'!E10="","",'Ratings Detail'!E10)</f>
        <v/>
      </c>
      <c r="H10" s="43">
        <f>IF('Ratings Detail'!G10="","",'Ratings Detail'!G10)</f>
        <v/>
      </c>
      <c r="I10" s="44">
        <f>IF(OR('Ratings Detail'!C10="",'Ratings Detail'!C10="NR"),"",INDEX('Rating Scale'!$B$2:$B$27,MATCH('Ratings Detail'!C10,'Rating Scale'!$A$2:$A$27,0)))</f>
        <v/>
      </c>
      <c r="J10" s="44">
        <f>IF(OR('Ratings Detail'!E10="",'Ratings Detail'!E10="NR"),"",INDEX('Rating Scale'!$B$2:$B$27,MATCH('Ratings Detail'!E10,'Rating Scale'!$A$2:$A$27,0)))</f>
        <v/>
      </c>
      <c r="K10" s="44">
        <f>IF(OR('Ratings Detail'!G10="",'Ratings Detail'!G10="NR"),"",INDEX('Rating Scale'!$B$2:$B$27,MATCH('Ratings Detail'!G10,'Rating Scale'!$A$2:$A$27,0)))</f>
        <v/>
      </c>
      <c r="L10" s="44">
        <f>COUNT(I10:K10)</f>
        <v/>
      </c>
      <c r="M10" s="45">
        <f>IF(L10=0,"",AVERAGE(I10:K10))</f>
        <v/>
      </c>
      <c r="N10" s="44">
        <f>IF(L10=0,"",MAX(I10:K10))</f>
        <v/>
      </c>
      <c r="O10" s="43">
        <f>'ACFR FY2025'!C10</f>
        <v/>
      </c>
      <c r="P10" s="46">
        <f>IF('ACFR FY2025'!G10="","",'ACFR FY2025'!G10)</f>
        <v/>
      </c>
      <c r="Q10" s="46">
        <f>IF('ACFR FY2025'!K10="","",'ACFR FY2025'!K10)</f>
        <v/>
      </c>
      <c r="R10" s="46">
        <f>IF(P10="","",N(P10)+N(Q10))</f>
        <v/>
      </c>
      <c r="S10" s="46">
        <f>IF(R10="","",R10/E10)</f>
        <v/>
      </c>
      <c r="T10" s="46">
        <f>IF('ACFR FY2025'!U10="","",N('ACFR FY2025'!P10)+N('ACFR FY2025'!Q10)+N('ACFR FY2025'!R10))</f>
        <v/>
      </c>
      <c r="U10" s="46">
        <f>IF('ACFR FY2025'!U10="","",'ACFR FY2025'!U10)</f>
        <v/>
      </c>
      <c r="V10" s="47">
        <f>IF(U10="","",T10/U10)</f>
        <v/>
      </c>
      <c r="W10" s="47">
        <f>IF(U10="","",N('ACFR FY2025'!R10)/U10)</f>
        <v/>
      </c>
      <c r="X10" s="45">
        <f>IF(OR(R10="",'ACFR FY2025'!T10=""),"",R10/'ACFR FY2025'!T10)</f>
        <v/>
      </c>
      <c r="Y10" s="46">
        <f>IF('ACFR FY2025'!L10="","",'ACFR FY2025'!L10/E10)</f>
        <v/>
      </c>
      <c r="Z10" s="43">
        <f>IF('Ratings Detail'!L10="","",'Ratings Detail'!L10)</f>
        <v/>
      </c>
      <c r="AA10" s="39">
        <f>IF('ACFR FY2025'!Z10="","",'ACFR FY2025'!Z10)</f>
        <v/>
      </c>
      <c r="AB10" s="46">
        <f>IF(R10="","",(R10-N('ACFR FY2025'!AB10))/E10)</f>
        <v/>
      </c>
    </row>
    <row r="11" ht="15" customHeight="1" s="33">
      <c r="A11" s="48" t="inlineStr">
        <is>
          <t>Phoenix-Mesa-Chandler, AZ</t>
        </is>
      </c>
      <c r="B11" s="48" t="inlineStr">
        <is>
          <t>Phoenix</t>
        </is>
      </c>
      <c r="C11" s="48" t="inlineStr">
        <is>
          <t>AZ</t>
        </is>
      </c>
      <c r="D11" s="49" t="n">
        <v>5228938</v>
      </c>
      <c r="E11" s="50">
        <f>'City Population'!C11</f>
        <v/>
      </c>
      <c r="F11" s="51">
        <f>IF('Ratings Detail'!C11="","",'Ratings Detail'!C11)</f>
        <v/>
      </c>
      <c r="G11" s="51">
        <f>IF('Ratings Detail'!E11="","",'Ratings Detail'!E11)</f>
        <v/>
      </c>
      <c r="H11" s="51">
        <f>IF('Ratings Detail'!G11="","",'Ratings Detail'!G11)</f>
        <v/>
      </c>
      <c r="I11" s="52">
        <f>IF(OR('Ratings Detail'!C11="",'Ratings Detail'!C11="NR"),"",INDEX('Rating Scale'!$B$2:$B$27,MATCH('Ratings Detail'!C11,'Rating Scale'!$A$2:$A$27,0)))</f>
        <v/>
      </c>
      <c r="J11" s="52">
        <f>IF(OR('Ratings Detail'!E11="",'Ratings Detail'!E11="NR"),"",INDEX('Rating Scale'!$B$2:$B$27,MATCH('Ratings Detail'!E11,'Rating Scale'!$A$2:$A$27,0)))</f>
        <v/>
      </c>
      <c r="K11" s="52">
        <f>IF(OR('Ratings Detail'!G11="",'Ratings Detail'!G11="NR"),"",INDEX('Rating Scale'!$B$2:$B$27,MATCH('Ratings Detail'!G11,'Rating Scale'!$A$2:$A$27,0)))</f>
        <v/>
      </c>
      <c r="L11" s="52">
        <f>COUNT(I11:K11)</f>
        <v/>
      </c>
      <c r="M11" s="53">
        <f>IF(L11=0,"",AVERAGE(I11:K11))</f>
        <v/>
      </c>
      <c r="N11" s="52">
        <f>IF(L11=0,"",MAX(I11:K11))</f>
        <v/>
      </c>
      <c r="O11" s="51">
        <f>'ACFR FY2025'!C11</f>
        <v/>
      </c>
      <c r="P11" s="54">
        <f>IF('ACFR FY2025'!G11="","",'ACFR FY2025'!G11)</f>
        <v/>
      </c>
      <c r="Q11" s="54">
        <f>IF('ACFR FY2025'!K11="","",'ACFR FY2025'!K11)</f>
        <v/>
      </c>
      <c r="R11" s="54">
        <f>IF(P11="","",N(P11)+N(Q11))</f>
        <v/>
      </c>
      <c r="S11" s="54">
        <f>IF(R11="","",R11/E11)</f>
        <v/>
      </c>
      <c r="T11" s="54">
        <f>IF('ACFR FY2025'!U11="","",N('ACFR FY2025'!P11)+N('ACFR FY2025'!Q11)+N('ACFR FY2025'!R11))</f>
        <v/>
      </c>
      <c r="U11" s="54">
        <f>IF('ACFR FY2025'!U11="","",'ACFR FY2025'!U11)</f>
        <v/>
      </c>
      <c r="V11" s="55">
        <f>IF(U11="","",T11/U11)</f>
        <v/>
      </c>
      <c r="W11" s="55">
        <f>IF(U11="","",N('ACFR FY2025'!R11)/U11)</f>
        <v/>
      </c>
      <c r="X11" s="53">
        <f>IF(OR(R11="",'ACFR FY2025'!T11=""),"",R11/'ACFR FY2025'!T11)</f>
        <v/>
      </c>
      <c r="Y11" s="54">
        <f>IF('ACFR FY2025'!L11="","",'ACFR FY2025'!L11/E11)</f>
        <v/>
      </c>
      <c r="Z11" s="51">
        <f>IF('Ratings Detail'!L11="","",'Ratings Detail'!L11)</f>
        <v/>
      </c>
      <c r="AA11" s="56">
        <f>IF('ACFR FY2025'!Z11="","",'ACFR FY2025'!Z11)</f>
        <v/>
      </c>
      <c r="AB11" s="54">
        <f>IF(R11="","",(R11-N('ACFR FY2025'!AB11))/E11)</f>
        <v/>
      </c>
    </row>
    <row r="12" ht="15" customHeight="1" s="33">
      <c r="A12" s="40" t="inlineStr">
        <is>
          <t>Boston-Cambridge-Newton, MA-NH</t>
        </is>
      </c>
      <c r="B12" s="40" t="inlineStr">
        <is>
          <t>Boston</t>
        </is>
      </c>
      <c r="C12" s="40" t="inlineStr">
        <is>
          <t>MA</t>
        </is>
      </c>
      <c r="D12" s="41" t="n">
        <v>5034221</v>
      </c>
      <c r="E12" s="42">
        <f>'City Population'!C12</f>
        <v/>
      </c>
      <c r="F12" s="43">
        <f>IF('Ratings Detail'!C12="","",'Ratings Detail'!C12)</f>
        <v/>
      </c>
      <c r="G12" s="43">
        <f>IF('Ratings Detail'!E12="","",'Ratings Detail'!E12)</f>
        <v/>
      </c>
      <c r="H12" s="43">
        <f>IF('Ratings Detail'!G12="","",'Ratings Detail'!G12)</f>
        <v/>
      </c>
      <c r="I12" s="44">
        <f>IF(OR('Ratings Detail'!C12="",'Ratings Detail'!C12="NR"),"",INDEX('Rating Scale'!$B$2:$B$27,MATCH('Ratings Detail'!C12,'Rating Scale'!$A$2:$A$27,0)))</f>
        <v/>
      </c>
      <c r="J12" s="44">
        <f>IF(OR('Ratings Detail'!E12="",'Ratings Detail'!E12="NR"),"",INDEX('Rating Scale'!$B$2:$B$27,MATCH('Ratings Detail'!E12,'Rating Scale'!$A$2:$A$27,0)))</f>
        <v/>
      </c>
      <c r="K12" s="44">
        <f>IF(OR('Ratings Detail'!G12="",'Ratings Detail'!G12="NR"),"",INDEX('Rating Scale'!$B$2:$B$27,MATCH('Ratings Detail'!G12,'Rating Scale'!$A$2:$A$27,0)))</f>
        <v/>
      </c>
      <c r="L12" s="44">
        <f>COUNT(I12:K12)</f>
        <v/>
      </c>
      <c r="M12" s="45">
        <f>IF(L12=0,"",AVERAGE(I12:K12))</f>
        <v/>
      </c>
      <c r="N12" s="44">
        <f>IF(L12=0,"",MAX(I12:K12))</f>
        <v/>
      </c>
      <c r="O12" s="43">
        <f>'ACFR FY2025'!C12</f>
        <v/>
      </c>
      <c r="P12" s="46">
        <f>IF('ACFR FY2025'!G12="","",'ACFR FY2025'!G12)</f>
        <v/>
      </c>
      <c r="Q12" s="46">
        <f>IF('ACFR FY2025'!K12="","",'ACFR FY2025'!K12)</f>
        <v/>
      </c>
      <c r="R12" s="46">
        <f>IF(P12="","",N(P12)+N(Q12))</f>
        <v/>
      </c>
      <c r="S12" s="46">
        <f>IF(R12="","",R12/E12)</f>
        <v/>
      </c>
      <c r="T12" s="46">
        <f>IF('ACFR FY2025'!U12="","",N('ACFR FY2025'!P12)+N('ACFR FY2025'!Q12)+N('ACFR FY2025'!R12))</f>
        <v/>
      </c>
      <c r="U12" s="46">
        <f>IF('ACFR FY2025'!U12="","",'ACFR FY2025'!U12)</f>
        <v/>
      </c>
      <c r="V12" s="47">
        <f>IF(U12="","",T12/U12)</f>
        <v/>
      </c>
      <c r="W12" s="47">
        <f>IF(U12="","",N('ACFR FY2025'!R12)/U12)</f>
        <v/>
      </c>
      <c r="X12" s="45">
        <f>IF(OR(R12="",'ACFR FY2025'!T12=""),"",R12/'ACFR FY2025'!T12)</f>
        <v/>
      </c>
      <c r="Y12" s="46">
        <f>IF('ACFR FY2025'!L12="","",'ACFR FY2025'!L12/E12)</f>
        <v/>
      </c>
      <c r="Z12" s="43">
        <f>IF('Ratings Detail'!L12="","",'Ratings Detail'!L12)</f>
        <v/>
      </c>
      <c r="AA12" s="39">
        <f>IF('ACFR FY2025'!Z12="","",'ACFR FY2025'!Z12)</f>
        <v/>
      </c>
      <c r="AB12" s="46">
        <f>IF(R12="","",(R12-N('ACFR FY2025'!AB12))/E12)</f>
        <v/>
      </c>
    </row>
    <row r="13" ht="15" customHeight="1" s="33">
      <c r="A13" s="48" t="inlineStr">
        <is>
          <t>Riverside-San Bernardino-Ontario, CA</t>
        </is>
      </c>
      <c r="B13" s="48" t="inlineStr">
        <is>
          <t>Riverside</t>
        </is>
      </c>
      <c r="C13" s="48" t="inlineStr">
        <is>
          <t>CA</t>
        </is>
      </c>
      <c r="D13" s="49" t="n">
        <v>4769007</v>
      </c>
      <c r="E13" s="50">
        <f>'City Population'!C13</f>
        <v/>
      </c>
      <c r="F13" s="51">
        <f>IF('Ratings Detail'!C13="","",'Ratings Detail'!C13)</f>
        <v/>
      </c>
      <c r="G13" s="51">
        <f>IF('Ratings Detail'!E13="","",'Ratings Detail'!E13)</f>
        <v/>
      </c>
      <c r="H13" s="51">
        <f>IF('Ratings Detail'!G13="","",'Ratings Detail'!G13)</f>
        <v/>
      </c>
      <c r="I13" s="52">
        <f>IF(OR('Ratings Detail'!C13="",'Ratings Detail'!C13="NR"),"",INDEX('Rating Scale'!$B$2:$B$27,MATCH('Ratings Detail'!C13,'Rating Scale'!$A$2:$A$27,0)))</f>
        <v/>
      </c>
      <c r="J13" s="52">
        <f>IF(OR('Ratings Detail'!E13="",'Ratings Detail'!E13="NR"),"",INDEX('Rating Scale'!$B$2:$B$27,MATCH('Ratings Detail'!E13,'Rating Scale'!$A$2:$A$27,0)))</f>
        <v/>
      </c>
      <c r="K13" s="52">
        <f>IF(OR('Ratings Detail'!G13="",'Ratings Detail'!G13="NR"),"",INDEX('Rating Scale'!$B$2:$B$27,MATCH('Ratings Detail'!G13,'Rating Scale'!$A$2:$A$27,0)))</f>
        <v/>
      </c>
      <c r="L13" s="52">
        <f>COUNT(I13:K13)</f>
        <v/>
      </c>
      <c r="M13" s="53">
        <f>IF(L13=0,"",AVERAGE(I13:K13))</f>
        <v/>
      </c>
      <c r="N13" s="52">
        <f>IF(L13=0,"",MAX(I13:K13))</f>
        <v/>
      </c>
      <c r="O13" s="51">
        <f>'ACFR FY2025'!C13</f>
        <v/>
      </c>
      <c r="P13" s="54">
        <f>IF('ACFR FY2025'!G13="","",'ACFR FY2025'!G13)</f>
        <v/>
      </c>
      <c r="Q13" s="54">
        <f>IF('ACFR FY2025'!K13="","",'ACFR FY2025'!K13)</f>
        <v/>
      </c>
      <c r="R13" s="54">
        <f>IF(P13="","",N(P13)+N(Q13))</f>
        <v/>
      </c>
      <c r="S13" s="54">
        <f>IF(R13="","",R13/E13)</f>
        <v/>
      </c>
      <c r="T13" s="54">
        <f>IF('ACFR FY2025'!U13="","",N('ACFR FY2025'!P13)+N('ACFR FY2025'!Q13)+N('ACFR FY2025'!R13))</f>
        <v/>
      </c>
      <c r="U13" s="54">
        <f>IF('ACFR FY2025'!U13="","",'ACFR FY2025'!U13)</f>
        <v/>
      </c>
      <c r="V13" s="55">
        <f>IF(U13="","",T13/U13)</f>
        <v/>
      </c>
      <c r="W13" s="55">
        <f>IF(U13="","",N('ACFR FY2025'!R13)/U13)</f>
        <v/>
      </c>
      <c r="X13" s="53">
        <f>IF(OR(R13="",'ACFR FY2025'!T13=""),"",R13/'ACFR FY2025'!T13)</f>
        <v/>
      </c>
      <c r="Y13" s="54">
        <f>IF('ACFR FY2025'!L13="","",'ACFR FY2025'!L13/E13)</f>
        <v/>
      </c>
      <c r="Z13" s="51">
        <f>IF('Ratings Detail'!L13="","",'Ratings Detail'!L13)</f>
        <v/>
      </c>
      <c r="AA13" s="56">
        <f>IF('ACFR FY2025'!Z13="","",'ACFR FY2025'!Z13)</f>
        <v/>
      </c>
      <c r="AB13" s="54">
        <f>IF(R13="","",(R13-N('ACFR FY2025'!AB13))/E13)</f>
        <v/>
      </c>
    </row>
    <row r="14" ht="15" customHeight="1" s="33">
      <c r="A14" s="40" t="inlineStr">
        <is>
          <t>San Francisco-Oakland-Fremont, CA</t>
        </is>
      </c>
      <c r="B14" s="40" t="inlineStr">
        <is>
          <t>San Francisco</t>
        </is>
      </c>
      <c r="C14" s="40" t="inlineStr">
        <is>
          <t>CA</t>
        </is>
      </c>
      <c r="D14" s="41" t="n">
        <v>4630041</v>
      </c>
      <c r="E14" s="42">
        <f>'City Population'!C14</f>
        <v/>
      </c>
      <c r="F14" s="43">
        <f>IF('Ratings Detail'!C14="","",'Ratings Detail'!C14)</f>
        <v/>
      </c>
      <c r="G14" s="43">
        <f>IF('Ratings Detail'!E14="","",'Ratings Detail'!E14)</f>
        <v/>
      </c>
      <c r="H14" s="43">
        <f>IF('Ratings Detail'!G14="","",'Ratings Detail'!G14)</f>
        <v/>
      </c>
      <c r="I14" s="44">
        <f>IF(OR('Ratings Detail'!C14="",'Ratings Detail'!C14="NR"),"",INDEX('Rating Scale'!$B$2:$B$27,MATCH('Ratings Detail'!C14,'Rating Scale'!$A$2:$A$27,0)))</f>
        <v/>
      </c>
      <c r="J14" s="44">
        <f>IF(OR('Ratings Detail'!E14="",'Ratings Detail'!E14="NR"),"",INDEX('Rating Scale'!$B$2:$B$27,MATCH('Ratings Detail'!E14,'Rating Scale'!$A$2:$A$27,0)))</f>
        <v/>
      </c>
      <c r="K14" s="44">
        <f>IF(OR('Ratings Detail'!G14="",'Ratings Detail'!G14="NR"),"",INDEX('Rating Scale'!$B$2:$B$27,MATCH('Ratings Detail'!G14,'Rating Scale'!$A$2:$A$27,0)))</f>
        <v/>
      </c>
      <c r="L14" s="44">
        <f>COUNT(I14:K14)</f>
        <v/>
      </c>
      <c r="M14" s="45">
        <f>IF(L14=0,"",AVERAGE(I14:K14))</f>
        <v/>
      </c>
      <c r="N14" s="44">
        <f>IF(L14=0,"",MAX(I14:K14))</f>
        <v/>
      </c>
      <c r="O14" s="43">
        <f>'ACFR FY2025'!C14</f>
        <v/>
      </c>
      <c r="P14" s="46">
        <f>IF('ACFR FY2025'!G14="","",'ACFR FY2025'!G14)</f>
        <v/>
      </c>
      <c r="Q14" s="46">
        <f>IF('ACFR FY2025'!K14="","",'ACFR FY2025'!K14)</f>
        <v/>
      </c>
      <c r="R14" s="46">
        <f>IF(P14="","",N(P14)+N(Q14))</f>
        <v/>
      </c>
      <c r="S14" s="46">
        <f>IF(R14="","",R14/E14)</f>
        <v/>
      </c>
      <c r="T14" s="46">
        <f>IF('ACFR FY2025'!U14="","",N('ACFR FY2025'!P14)+N('ACFR FY2025'!Q14)+N('ACFR FY2025'!R14))</f>
        <v/>
      </c>
      <c r="U14" s="46">
        <f>IF('ACFR FY2025'!U14="","",'ACFR FY2025'!U14)</f>
        <v/>
      </c>
      <c r="V14" s="47">
        <f>IF(U14="","",T14/U14)</f>
        <v/>
      </c>
      <c r="W14" s="47">
        <f>IF(U14="","",N('ACFR FY2025'!R14)/U14)</f>
        <v/>
      </c>
      <c r="X14" s="45">
        <f>IF(OR(R14="",'ACFR FY2025'!T14=""),"",R14/'ACFR FY2025'!T14)</f>
        <v/>
      </c>
      <c r="Y14" s="46">
        <f>IF('ACFR FY2025'!L14="","",'ACFR FY2025'!L14/E14)</f>
        <v/>
      </c>
      <c r="Z14" s="43">
        <f>IF('Ratings Detail'!L14="","",'Ratings Detail'!L14)</f>
        <v/>
      </c>
      <c r="AA14" s="39">
        <f>IF('ACFR FY2025'!Z14="","",'ACFR FY2025'!Z14)</f>
        <v/>
      </c>
      <c r="AB14" s="46">
        <f>IF(R14="","",(R14-N('ACFR FY2025'!AB14))/E14)</f>
        <v/>
      </c>
    </row>
    <row r="15" ht="15" customHeight="1" s="33">
      <c r="A15" s="48" t="inlineStr">
        <is>
          <t>Detroit-Warren-Dearborn, MI</t>
        </is>
      </c>
      <c r="B15" s="48" t="inlineStr">
        <is>
          <t>Detroit</t>
        </is>
      </c>
      <c r="C15" s="48" t="inlineStr">
        <is>
          <t>MI</t>
        </is>
      </c>
      <c r="D15" s="49" t="n">
        <v>4390913</v>
      </c>
      <c r="E15" s="50">
        <f>'City Population'!C15</f>
        <v/>
      </c>
      <c r="F15" s="51">
        <f>IF('Ratings Detail'!C15="","",'Ratings Detail'!C15)</f>
        <v/>
      </c>
      <c r="G15" s="51">
        <f>IF('Ratings Detail'!E15="","",'Ratings Detail'!E15)</f>
        <v/>
      </c>
      <c r="H15" s="51">
        <f>IF('Ratings Detail'!G15="","",'Ratings Detail'!G15)</f>
        <v/>
      </c>
      <c r="I15" s="52">
        <f>IF(OR('Ratings Detail'!C15="",'Ratings Detail'!C15="NR"),"",INDEX('Rating Scale'!$B$2:$B$27,MATCH('Ratings Detail'!C15,'Rating Scale'!$A$2:$A$27,0)))</f>
        <v/>
      </c>
      <c r="J15" s="52">
        <f>IF(OR('Ratings Detail'!E15="",'Ratings Detail'!E15="NR"),"",INDEX('Rating Scale'!$B$2:$B$27,MATCH('Ratings Detail'!E15,'Rating Scale'!$A$2:$A$27,0)))</f>
        <v/>
      </c>
      <c r="K15" s="52">
        <f>IF(OR('Ratings Detail'!G15="",'Ratings Detail'!G15="NR"),"",INDEX('Rating Scale'!$B$2:$B$27,MATCH('Ratings Detail'!G15,'Rating Scale'!$A$2:$A$27,0)))</f>
        <v/>
      </c>
      <c r="L15" s="52">
        <f>COUNT(I15:K15)</f>
        <v/>
      </c>
      <c r="M15" s="53">
        <f>IF(L15=0,"",AVERAGE(I15:K15))</f>
        <v/>
      </c>
      <c r="N15" s="52">
        <f>IF(L15=0,"",MAX(I15:K15))</f>
        <v/>
      </c>
      <c r="O15" s="51">
        <f>'ACFR FY2025'!C15</f>
        <v/>
      </c>
      <c r="P15" s="54">
        <f>IF('ACFR FY2025'!G15="","",'ACFR FY2025'!G15)</f>
        <v/>
      </c>
      <c r="Q15" s="54">
        <f>IF('ACFR FY2025'!K15="","",'ACFR FY2025'!K15)</f>
        <v/>
      </c>
      <c r="R15" s="54">
        <f>IF(P15="","",N(P15)+N(Q15))</f>
        <v/>
      </c>
      <c r="S15" s="54">
        <f>IF(R15="","",R15/E15)</f>
        <v/>
      </c>
      <c r="T15" s="54">
        <f>IF('ACFR FY2025'!U15="","",N('ACFR FY2025'!P15)+N('ACFR FY2025'!Q15)+N('ACFR FY2025'!R15))</f>
        <v/>
      </c>
      <c r="U15" s="54">
        <f>IF('ACFR FY2025'!U15="","",'ACFR FY2025'!U15)</f>
        <v/>
      </c>
      <c r="V15" s="55">
        <f>IF(U15="","",T15/U15)</f>
        <v/>
      </c>
      <c r="W15" s="55">
        <f>IF(U15="","",N('ACFR FY2025'!R15)/U15)</f>
        <v/>
      </c>
      <c r="X15" s="53">
        <f>IF(OR(R15="",'ACFR FY2025'!T15=""),"",R15/'ACFR FY2025'!T15)</f>
        <v/>
      </c>
      <c r="Y15" s="54">
        <f>IF('ACFR FY2025'!L15="","",'ACFR FY2025'!L15/E15)</f>
        <v/>
      </c>
      <c r="Z15" s="51">
        <f>IF('Ratings Detail'!L15="","",'Ratings Detail'!L15)</f>
        <v/>
      </c>
      <c r="AA15" s="56">
        <f>IF('ACFR FY2025'!Z15="","",'ACFR FY2025'!Z15)</f>
        <v/>
      </c>
      <c r="AB15" s="54">
        <f>IF(R15="","",(R15-N('ACFR FY2025'!AB15))/E15)</f>
        <v/>
      </c>
    </row>
    <row r="16" ht="15" customHeight="1" s="33">
      <c r="A16" s="40" t="inlineStr">
        <is>
          <t>Seattle-Tacoma-Bellevue, WA</t>
        </is>
      </c>
      <c r="B16" s="40" t="inlineStr">
        <is>
          <t>Seattle</t>
        </is>
      </c>
      <c r="C16" s="40" t="inlineStr">
        <is>
          <t>WA</t>
        </is>
      </c>
      <c r="D16" s="41" t="n">
        <v>4161883</v>
      </c>
      <c r="E16" s="42">
        <f>'City Population'!C16</f>
        <v/>
      </c>
      <c r="F16" s="43">
        <f>IF('Ratings Detail'!C16="","",'Ratings Detail'!C16)</f>
        <v/>
      </c>
      <c r="G16" s="43">
        <f>IF('Ratings Detail'!E16="","",'Ratings Detail'!E16)</f>
        <v/>
      </c>
      <c r="H16" s="43">
        <f>IF('Ratings Detail'!G16="","",'Ratings Detail'!G16)</f>
        <v/>
      </c>
      <c r="I16" s="44">
        <f>IF(OR('Ratings Detail'!C16="",'Ratings Detail'!C16="NR"),"",INDEX('Rating Scale'!$B$2:$B$27,MATCH('Ratings Detail'!C16,'Rating Scale'!$A$2:$A$27,0)))</f>
        <v/>
      </c>
      <c r="J16" s="44">
        <f>IF(OR('Ratings Detail'!E16="",'Ratings Detail'!E16="NR"),"",INDEX('Rating Scale'!$B$2:$B$27,MATCH('Ratings Detail'!E16,'Rating Scale'!$A$2:$A$27,0)))</f>
        <v/>
      </c>
      <c r="K16" s="44">
        <f>IF(OR('Ratings Detail'!G16="",'Ratings Detail'!G16="NR"),"",INDEX('Rating Scale'!$B$2:$B$27,MATCH('Ratings Detail'!G16,'Rating Scale'!$A$2:$A$27,0)))</f>
        <v/>
      </c>
      <c r="L16" s="44">
        <f>COUNT(I16:K16)</f>
        <v/>
      </c>
      <c r="M16" s="45">
        <f>IF(L16=0,"",AVERAGE(I16:K16))</f>
        <v/>
      </c>
      <c r="N16" s="44">
        <f>IF(L16=0,"",MAX(I16:K16))</f>
        <v/>
      </c>
      <c r="O16" s="43">
        <f>'ACFR FY2025'!C16</f>
        <v/>
      </c>
      <c r="P16" s="46">
        <f>IF('ACFR FY2025'!G16="","",'ACFR FY2025'!G16)</f>
        <v/>
      </c>
      <c r="Q16" s="46">
        <f>IF('ACFR FY2025'!K16="","",'ACFR FY2025'!K16)</f>
        <v/>
      </c>
      <c r="R16" s="46">
        <f>IF(P16="","",N(P16)+N(Q16))</f>
        <v/>
      </c>
      <c r="S16" s="46">
        <f>IF(R16="","",R16/E16)</f>
        <v/>
      </c>
      <c r="T16" s="46">
        <f>IF('ACFR FY2025'!U16="","",N('ACFR FY2025'!P16)+N('ACFR FY2025'!Q16)+N('ACFR FY2025'!R16))</f>
        <v/>
      </c>
      <c r="U16" s="46">
        <f>IF('ACFR FY2025'!U16="","",'ACFR FY2025'!U16)</f>
        <v/>
      </c>
      <c r="V16" s="47">
        <f>IF(U16="","",T16/U16)</f>
        <v/>
      </c>
      <c r="W16" s="47">
        <f>IF(U16="","",N('ACFR FY2025'!R16)/U16)</f>
        <v/>
      </c>
      <c r="X16" s="45">
        <f>IF(OR(R16="",'ACFR FY2025'!T16=""),"",R16/'ACFR FY2025'!T16)</f>
        <v/>
      </c>
      <c r="Y16" s="46">
        <f>IF('ACFR FY2025'!L16="","",'ACFR FY2025'!L16/E16)</f>
        <v/>
      </c>
      <c r="Z16" s="43">
        <f>IF('Ratings Detail'!L16="","",'Ratings Detail'!L16)</f>
        <v/>
      </c>
      <c r="AA16" s="39">
        <f>IF('ACFR FY2025'!Z16="","",'ACFR FY2025'!Z16)</f>
        <v/>
      </c>
      <c r="AB16" s="46">
        <f>IF(R16="","",(R16-N('ACFR FY2025'!AB16))/E16)</f>
        <v/>
      </c>
    </row>
    <row r="17" ht="15" customHeight="1" s="33">
      <c r="A17" s="48" t="inlineStr">
        <is>
          <t>Minneapolis-St. Paul-Bloomington, MN-WI</t>
        </is>
      </c>
      <c r="B17" s="48" t="inlineStr">
        <is>
          <t>Minneapolis</t>
        </is>
      </c>
      <c r="C17" s="48" t="inlineStr">
        <is>
          <t>MN</t>
        </is>
      </c>
      <c r="D17" s="49" t="n">
        <v>3790295</v>
      </c>
      <c r="E17" s="50">
        <f>'City Population'!C17</f>
        <v/>
      </c>
      <c r="F17" s="51">
        <f>IF('Ratings Detail'!C17="","",'Ratings Detail'!C17)</f>
        <v/>
      </c>
      <c r="G17" s="51">
        <f>IF('Ratings Detail'!E17="","",'Ratings Detail'!E17)</f>
        <v/>
      </c>
      <c r="H17" s="51">
        <f>IF('Ratings Detail'!G17="","",'Ratings Detail'!G17)</f>
        <v/>
      </c>
      <c r="I17" s="52">
        <f>IF(OR('Ratings Detail'!C17="",'Ratings Detail'!C17="NR"),"",INDEX('Rating Scale'!$B$2:$B$27,MATCH('Ratings Detail'!C17,'Rating Scale'!$A$2:$A$27,0)))</f>
        <v/>
      </c>
      <c r="J17" s="52">
        <f>IF(OR('Ratings Detail'!E17="",'Ratings Detail'!E17="NR"),"",INDEX('Rating Scale'!$B$2:$B$27,MATCH('Ratings Detail'!E17,'Rating Scale'!$A$2:$A$27,0)))</f>
        <v/>
      </c>
      <c r="K17" s="52">
        <f>IF(OR('Ratings Detail'!G17="",'Ratings Detail'!G17="NR"),"",INDEX('Rating Scale'!$B$2:$B$27,MATCH('Ratings Detail'!G17,'Rating Scale'!$A$2:$A$27,0)))</f>
        <v/>
      </c>
      <c r="L17" s="52">
        <f>COUNT(I17:K17)</f>
        <v/>
      </c>
      <c r="M17" s="53">
        <f>IF(L17=0,"",AVERAGE(I17:K17))</f>
        <v/>
      </c>
      <c r="N17" s="52">
        <f>IF(L17=0,"",MAX(I17:K17))</f>
        <v/>
      </c>
      <c r="O17" s="51">
        <f>'ACFR FY2025'!C17</f>
        <v/>
      </c>
      <c r="P17" s="54">
        <f>IF('ACFR FY2025'!G17="","",'ACFR FY2025'!G17)</f>
        <v/>
      </c>
      <c r="Q17" s="54">
        <f>IF('ACFR FY2025'!K17="","",'ACFR FY2025'!K17)</f>
        <v/>
      </c>
      <c r="R17" s="54">
        <f>IF(P17="","",N(P17)+N(Q17))</f>
        <v/>
      </c>
      <c r="S17" s="54">
        <f>IF(R17="","",R17/E17)</f>
        <v/>
      </c>
      <c r="T17" s="54">
        <f>IF('ACFR FY2025'!U17="","",N('ACFR FY2025'!P17)+N('ACFR FY2025'!Q17)+N('ACFR FY2025'!R17))</f>
        <v/>
      </c>
      <c r="U17" s="54">
        <f>IF('ACFR FY2025'!U17="","",'ACFR FY2025'!U17)</f>
        <v/>
      </c>
      <c r="V17" s="55">
        <f>IF(U17="","",T17/U17)</f>
        <v/>
      </c>
      <c r="W17" s="55">
        <f>IF(U17="","",N('ACFR FY2025'!R17)/U17)</f>
        <v/>
      </c>
      <c r="X17" s="53">
        <f>IF(OR(R17="",'ACFR FY2025'!T17=""),"",R17/'ACFR FY2025'!T17)</f>
        <v/>
      </c>
      <c r="Y17" s="54">
        <f>IF('ACFR FY2025'!L17="","",'ACFR FY2025'!L17/E17)</f>
        <v/>
      </c>
      <c r="Z17" s="51">
        <f>IF('Ratings Detail'!L17="","",'Ratings Detail'!L17)</f>
        <v/>
      </c>
      <c r="AA17" s="56">
        <f>IF('ACFR FY2025'!Z17="","",'ACFR FY2025'!Z17)</f>
        <v/>
      </c>
      <c r="AB17" s="54">
        <f>IF(R17="","",(R17-N('ACFR FY2025'!AB17))/E17)</f>
        <v/>
      </c>
    </row>
    <row r="18" ht="23.85" customHeight="1" s="33">
      <c r="A18" s="40" t="inlineStr">
        <is>
          <t>Tampa-St. Petersburg-Clearwater, FL</t>
        </is>
      </c>
      <c r="B18" s="40" t="inlineStr">
        <is>
          <t>Tampa</t>
        </is>
      </c>
      <c r="C18" s="40" t="inlineStr">
        <is>
          <t>FL</t>
        </is>
      </c>
      <c r="D18" s="41" t="n">
        <v>3418895</v>
      </c>
      <c r="E18" s="42">
        <f>'City Population'!C18</f>
        <v/>
      </c>
      <c r="F18" s="43">
        <f>IF('Ratings Detail'!C18="","",'Ratings Detail'!C18)</f>
        <v/>
      </c>
      <c r="G18" s="43">
        <f>IF('Ratings Detail'!E18="","",'Ratings Detail'!E18)</f>
        <v/>
      </c>
      <c r="H18" s="43">
        <f>IF('Ratings Detail'!G18="","",'Ratings Detail'!G18)</f>
        <v/>
      </c>
      <c r="I18" s="44">
        <f>IF(OR('Ratings Detail'!C18="",'Ratings Detail'!C18="NR"),"",INDEX('Rating Scale'!$B$2:$B$27,MATCH('Ratings Detail'!C18,'Rating Scale'!$A$2:$A$27,0)))</f>
        <v/>
      </c>
      <c r="J18" s="44">
        <f>IF(OR('Ratings Detail'!E18="",'Ratings Detail'!E18="NR"),"",INDEX('Rating Scale'!$B$2:$B$27,MATCH('Ratings Detail'!E18,'Rating Scale'!$A$2:$A$27,0)))</f>
        <v/>
      </c>
      <c r="K18" s="44">
        <f>IF(OR('Ratings Detail'!G18="",'Ratings Detail'!G18="NR"),"",INDEX('Rating Scale'!$B$2:$B$27,MATCH('Ratings Detail'!G18,'Rating Scale'!$A$2:$A$27,0)))</f>
        <v/>
      </c>
      <c r="L18" s="44">
        <f>COUNT(I18:K18)</f>
        <v/>
      </c>
      <c r="M18" s="45">
        <f>IF(L18=0,"",AVERAGE(I18:K18))</f>
        <v/>
      </c>
      <c r="N18" s="44">
        <f>IF(L18=0,"",MAX(I18:K18))</f>
        <v/>
      </c>
      <c r="O18" s="43">
        <f>'ACFR FY2025'!C18</f>
        <v/>
      </c>
      <c r="P18" s="46">
        <f>IF('ACFR FY2025'!G18="","",'ACFR FY2025'!G18)</f>
        <v/>
      </c>
      <c r="Q18" s="46">
        <f>IF('ACFR FY2025'!K18="","",'ACFR FY2025'!K18)</f>
        <v/>
      </c>
      <c r="R18" s="46">
        <f>IF(P18="","",N(P18)+N(Q18))</f>
        <v/>
      </c>
      <c r="S18" s="46">
        <f>IF(R18="","",R18/E18)</f>
        <v/>
      </c>
      <c r="T18" s="46">
        <f>IF('ACFR FY2025'!U18="","",N('ACFR FY2025'!P18)+N('ACFR FY2025'!Q18)+N('ACFR FY2025'!R18))</f>
        <v/>
      </c>
      <c r="U18" s="46">
        <f>IF('ACFR FY2025'!U18="","",'ACFR FY2025'!U18)</f>
        <v/>
      </c>
      <c r="V18" s="47">
        <f>IF(U18="","",T18/U18)</f>
        <v/>
      </c>
      <c r="W18" s="47">
        <f>IF(U18="","",N('ACFR FY2025'!R18)/U18)</f>
        <v/>
      </c>
      <c r="X18" s="45">
        <f>IF(OR(R18="",'ACFR FY2025'!T18=""),"",R18/'ACFR FY2025'!T18)</f>
        <v/>
      </c>
      <c r="Y18" s="46">
        <f>IF('ACFR FY2025'!L18="","",'ACFR FY2025'!L18/E18)</f>
        <v/>
      </c>
      <c r="Z18" s="43">
        <f>IF('Ratings Detail'!L18="","",'Ratings Detail'!L18)</f>
        <v/>
      </c>
      <c r="AA18" s="39">
        <f>IF('ACFR FY2025'!Z18="","",'ACFR FY2025'!Z18)</f>
        <v/>
      </c>
      <c r="AB18" s="46">
        <f>IF(R18="","",(R18-N('ACFR FY2025'!AB18))/E18)</f>
        <v/>
      </c>
    </row>
    <row r="19" ht="15" customHeight="1" s="33">
      <c r="A19" s="48" t="inlineStr">
        <is>
          <t>San Diego-Chula Vista-Carlsbad, CA</t>
        </is>
      </c>
      <c r="B19" s="48" t="inlineStr">
        <is>
          <t>San Diego</t>
        </is>
      </c>
      <c r="C19" s="48" t="inlineStr">
        <is>
          <t>CA</t>
        </is>
      </c>
      <c r="D19" s="49" t="n">
        <v>3282248</v>
      </c>
      <c r="E19" s="50">
        <f>'City Population'!C19</f>
        <v/>
      </c>
      <c r="F19" s="51">
        <f>IF('Ratings Detail'!C19="","",'Ratings Detail'!C19)</f>
        <v/>
      </c>
      <c r="G19" s="51">
        <f>IF('Ratings Detail'!E19="","",'Ratings Detail'!E19)</f>
        <v/>
      </c>
      <c r="H19" s="51">
        <f>IF('Ratings Detail'!G19="","",'Ratings Detail'!G19)</f>
        <v/>
      </c>
      <c r="I19" s="52">
        <f>IF(OR('Ratings Detail'!C19="",'Ratings Detail'!C19="NR"),"",INDEX('Rating Scale'!$B$2:$B$27,MATCH('Ratings Detail'!C19,'Rating Scale'!$A$2:$A$27,0)))</f>
        <v/>
      </c>
      <c r="J19" s="52">
        <f>IF(OR('Ratings Detail'!E19="",'Ratings Detail'!E19="NR"),"",INDEX('Rating Scale'!$B$2:$B$27,MATCH('Ratings Detail'!E19,'Rating Scale'!$A$2:$A$27,0)))</f>
        <v/>
      </c>
      <c r="K19" s="52">
        <f>IF(OR('Ratings Detail'!G19="",'Ratings Detail'!G19="NR"),"",INDEX('Rating Scale'!$B$2:$B$27,MATCH('Ratings Detail'!G19,'Rating Scale'!$A$2:$A$27,0)))</f>
        <v/>
      </c>
      <c r="L19" s="52">
        <f>COUNT(I19:K19)</f>
        <v/>
      </c>
      <c r="M19" s="53">
        <f>IF(L19=0,"",AVERAGE(I19:K19))</f>
        <v/>
      </c>
      <c r="N19" s="52">
        <f>IF(L19=0,"",MAX(I19:K19))</f>
        <v/>
      </c>
      <c r="O19" s="51">
        <f>'ACFR FY2025'!C19</f>
        <v/>
      </c>
      <c r="P19" s="54">
        <f>IF('ACFR FY2025'!G19="","",'ACFR FY2025'!G19)</f>
        <v/>
      </c>
      <c r="Q19" s="54">
        <f>IF('ACFR FY2025'!K19="","",'ACFR FY2025'!K19)</f>
        <v/>
      </c>
      <c r="R19" s="54">
        <f>IF(P19="","",N(P19)+N(Q19))</f>
        <v/>
      </c>
      <c r="S19" s="54">
        <f>IF(R19="","",R19/E19)</f>
        <v/>
      </c>
      <c r="T19" s="54">
        <f>IF('ACFR FY2025'!U19="","",N('ACFR FY2025'!P19)+N('ACFR FY2025'!Q19)+N('ACFR FY2025'!R19))</f>
        <v/>
      </c>
      <c r="U19" s="54">
        <f>IF('ACFR FY2025'!U19="","",'ACFR FY2025'!U19)</f>
        <v/>
      </c>
      <c r="V19" s="55">
        <f>IF(U19="","",T19/U19)</f>
        <v/>
      </c>
      <c r="W19" s="55">
        <f>IF(U19="","",N('ACFR FY2025'!R19)/U19)</f>
        <v/>
      </c>
      <c r="X19" s="53">
        <f>IF(OR(R19="",'ACFR FY2025'!T19=""),"",R19/'ACFR FY2025'!T19)</f>
        <v/>
      </c>
      <c r="Y19" s="54">
        <f>IF('ACFR FY2025'!L19="","",'ACFR FY2025'!L19/E19)</f>
        <v/>
      </c>
      <c r="Z19" s="51">
        <f>IF('Ratings Detail'!L19="","",'Ratings Detail'!L19)</f>
        <v/>
      </c>
      <c r="AA19" s="56">
        <f>IF('ACFR FY2025'!Z19="","",'ACFR FY2025'!Z19)</f>
        <v/>
      </c>
      <c r="AB19" s="54">
        <f>IF(R19="","",(R19-N('ACFR FY2025'!AB19))/E19)</f>
        <v/>
      </c>
    </row>
    <row r="20" ht="23.85" customHeight="1" s="33">
      <c r="A20" s="40" t="inlineStr">
        <is>
          <t>Denver-Aurora-Centennial, CO</t>
        </is>
      </c>
      <c r="B20" s="40" t="inlineStr">
        <is>
          <t>Denver</t>
        </is>
      </c>
      <c r="C20" s="40" t="inlineStr">
        <is>
          <t>CO</t>
        </is>
      </c>
      <c r="D20" s="41" t="n">
        <v>3092037</v>
      </c>
      <c r="E20" s="42">
        <f>'City Population'!C20</f>
        <v/>
      </c>
      <c r="F20" s="43">
        <f>IF('Ratings Detail'!C20="","",'Ratings Detail'!C20)</f>
        <v/>
      </c>
      <c r="G20" s="43">
        <f>IF('Ratings Detail'!E20="","",'Ratings Detail'!E20)</f>
        <v/>
      </c>
      <c r="H20" s="43">
        <f>IF('Ratings Detail'!G20="","",'Ratings Detail'!G20)</f>
        <v/>
      </c>
      <c r="I20" s="44">
        <f>IF(OR('Ratings Detail'!C20="",'Ratings Detail'!C20="NR"),"",INDEX('Rating Scale'!$B$2:$B$27,MATCH('Ratings Detail'!C20,'Rating Scale'!$A$2:$A$27,0)))</f>
        <v/>
      </c>
      <c r="J20" s="44">
        <f>IF(OR('Ratings Detail'!E20="",'Ratings Detail'!E20="NR"),"",INDEX('Rating Scale'!$B$2:$B$27,MATCH('Ratings Detail'!E20,'Rating Scale'!$A$2:$A$27,0)))</f>
        <v/>
      </c>
      <c r="K20" s="44">
        <f>IF(OR('Ratings Detail'!G20="",'Ratings Detail'!G20="NR"),"",INDEX('Rating Scale'!$B$2:$B$27,MATCH('Ratings Detail'!G20,'Rating Scale'!$A$2:$A$27,0)))</f>
        <v/>
      </c>
      <c r="L20" s="44">
        <f>COUNT(I20:K20)</f>
        <v/>
      </c>
      <c r="M20" s="45">
        <f>IF(L20=0,"",AVERAGE(I20:K20))</f>
        <v/>
      </c>
      <c r="N20" s="44">
        <f>IF(L20=0,"",MAX(I20:K20))</f>
        <v/>
      </c>
      <c r="O20" s="43">
        <f>'ACFR FY2025'!C20</f>
        <v/>
      </c>
      <c r="P20" s="46">
        <f>IF('ACFR FY2025'!G20="","",'ACFR FY2025'!G20)</f>
        <v/>
      </c>
      <c r="Q20" s="46">
        <f>IF('ACFR FY2025'!K20="","",'ACFR FY2025'!K20)</f>
        <v/>
      </c>
      <c r="R20" s="46">
        <f>IF(P20="","",N(P20)+N(Q20))</f>
        <v/>
      </c>
      <c r="S20" s="46">
        <f>IF(R20="","",R20/E20)</f>
        <v/>
      </c>
      <c r="T20" s="46">
        <f>IF('ACFR FY2025'!U20="","",N('ACFR FY2025'!P20)+N('ACFR FY2025'!Q20)+N('ACFR FY2025'!R20))</f>
        <v/>
      </c>
      <c r="U20" s="46">
        <f>IF('ACFR FY2025'!U20="","",'ACFR FY2025'!U20)</f>
        <v/>
      </c>
      <c r="V20" s="47">
        <f>IF(U20="","",T20/U20)</f>
        <v/>
      </c>
      <c r="W20" s="47">
        <f>IF(U20="","",N('ACFR FY2025'!R20)/U20)</f>
        <v/>
      </c>
      <c r="X20" s="45">
        <f>IF(OR(R20="",'ACFR FY2025'!T20=""),"",R20/'ACFR FY2025'!T20)</f>
        <v/>
      </c>
      <c r="Y20" s="46">
        <f>IF('ACFR FY2025'!L20="","",'ACFR FY2025'!L20/E20)</f>
        <v/>
      </c>
      <c r="Z20" s="43">
        <f>IF('Ratings Detail'!L20="","",'Ratings Detail'!L20)</f>
        <v/>
      </c>
      <c r="AA20" s="39">
        <f>IF('ACFR FY2025'!Z20="","",'ACFR FY2025'!Z20)</f>
        <v/>
      </c>
      <c r="AB20" s="46">
        <f>IF(R20="","",(R20-N('ACFR FY2025'!AB20))/E20)</f>
        <v/>
      </c>
    </row>
    <row r="21" ht="15" customHeight="1" s="33">
      <c r="A21" s="48" t="inlineStr">
        <is>
          <t>Orlando-Kissimmee-Sanford, FL</t>
        </is>
      </c>
      <c r="B21" s="48" t="inlineStr">
        <is>
          <t>Orlando</t>
        </is>
      </c>
      <c r="C21" s="48" t="inlineStr">
        <is>
          <t>FL</t>
        </is>
      </c>
      <c r="D21" s="49" t="n">
        <v>2957672</v>
      </c>
      <c r="E21" s="50">
        <f>'City Population'!C21</f>
        <v/>
      </c>
      <c r="F21" s="51">
        <f>IF('Ratings Detail'!C21="","",'Ratings Detail'!C21)</f>
        <v/>
      </c>
      <c r="G21" s="51">
        <f>IF('Ratings Detail'!E21="","",'Ratings Detail'!E21)</f>
        <v/>
      </c>
      <c r="H21" s="51">
        <f>IF('Ratings Detail'!G21="","",'Ratings Detail'!G21)</f>
        <v/>
      </c>
      <c r="I21" s="52">
        <f>IF(OR('Ratings Detail'!C21="",'Ratings Detail'!C21="NR"),"",INDEX('Rating Scale'!$B$2:$B$27,MATCH('Ratings Detail'!C21,'Rating Scale'!$A$2:$A$27,0)))</f>
        <v/>
      </c>
      <c r="J21" s="52">
        <f>IF(OR('Ratings Detail'!E21="",'Ratings Detail'!E21="NR"),"",INDEX('Rating Scale'!$B$2:$B$27,MATCH('Ratings Detail'!E21,'Rating Scale'!$A$2:$A$27,0)))</f>
        <v/>
      </c>
      <c r="K21" s="52">
        <f>IF(OR('Ratings Detail'!G21="",'Ratings Detail'!G21="NR"),"",INDEX('Rating Scale'!$B$2:$B$27,MATCH('Ratings Detail'!G21,'Rating Scale'!$A$2:$A$27,0)))</f>
        <v/>
      </c>
      <c r="L21" s="52">
        <f>COUNT(I21:K21)</f>
        <v/>
      </c>
      <c r="M21" s="53">
        <f>IF(L21=0,"",AVERAGE(I21:K21))</f>
        <v/>
      </c>
      <c r="N21" s="52">
        <f>IF(L21=0,"",MAX(I21:K21))</f>
        <v/>
      </c>
      <c r="O21" s="51">
        <f>'ACFR FY2025'!C21</f>
        <v/>
      </c>
      <c r="P21" s="54">
        <f>IF('ACFR FY2025'!G21="","",'ACFR FY2025'!G21)</f>
        <v/>
      </c>
      <c r="Q21" s="54">
        <f>IF('ACFR FY2025'!K21="","",'ACFR FY2025'!K21)</f>
        <v/>
      </c>
      <c r="R21" s="54">
        <f>IF(P21="","",N(P21)+N(Q21))</f>
        <v/>
      </c>
      <c r="S21" s="54">
        <f>IF(R21="","",R21/E21)</f>
        <v/>
      </c>
      <c r="T21" s="54">
        <f>IF('ACFR FY2025'!U21="","",N('ACFR FY2025'!P21)+N('ACFR FY2025'!Q21)+N('ACFR FY2025'!R21))</f>
        <v/>
      </c>
      <c r="U21" s="54">
        <f>IF('ACFR FY2025'!U21="","",'ACFR FY2025'!U21)</f>
        <v/>
      </c>
      <c r="V21" s="55">
        <f>IF(U21="","",T21/U21)</f>
        <v/>
      </c>
      <c r="W21" s="55">
        <f>IF(U21="","",N('ACFR FY2025'!R21)/U21)</f>
        <v/>
      </c>
      <c r="X21" s="53">
        <f>IF(OR(R21="",'ACFR FY2025'!T21=""),"",R21/'ACFR FY2025'!T21)</f>
        <v/>
      </c>
      <c r="Y21" s="54">
        <f>IF('ACFR FY2025'!L21="","",'ACFR FY2025'!L21/E21)</f>
        <v/>
      </c>
      <c r="Z21" s="51">
        <f>IF('Ratings Detail'!L21="","",'Ratings Detail'!L21)</f>
        <v/>
      </c>
      <c r="AA21" s="56">
        <f>IF('ACFR FY2025'!Z21="","",'ACFR FY2025'!Z21)</f>
        <v/>
      </c>
      <c r="AB21" s="54">
        <f>IF(R21="","",(R21-N('ACFR FY2025'!AB21))/E21)</f>
        <v/>
      </c>
    </row>
    <row r="22" ht="15" customHeight="1" s="33">
      <c r="A22" s="40" t="inlineStr">
        <is>
          <t>Charlotte-Concord-Gastonia, NC-SC</t>
        </is>
      </c>
      <c r="B22" s="40" t="inlineStr">
        <is>
          <t>Charlotte</t>
        </is>
      </c>
      <c r="C22" s="40" t="inlineStr">
        <is>
          <t>NC</t>
        </is>
      </c>
      <c r="D22" s="41" t="n">
        <v>2938830</v>
      </c>
      <c r="E22" s="42">
        <f>'City Population'!C22</f>
        <v/>
      </c>
      <c r="F22" s="43">
        <f>IF('Ratings Detail'!C22="","",'Ratings Detail'!C22)</f>
        <v/>
      </c>
      <c r="G22" s="43">
        <f>IF('Ratings Detail'!E22="","",'Ratings Detail'!E22)</f>
        <v/>
      </c>
      <c r="H22" s="43">
        <f>IF('Ratings Detail'!G22="","",'Ratings Detail'!G22)</f>
        <v/>
      </c>
      <c r="I22" s="44">
        <f>IF(OR('Ratings Detail'!C22="",'Ratings Detail'!C22="NR"),"",INDEX('Rating Scale'!$B$2:$B$27,MATCH('Ratings Detail'!C22,'Rating Scale'!$A$2:$A$27,0)))</f>
        <v/>
      </c>
      <c r="J22" s="44">
        <f>IF(OR('Ratings Detail'!E22="",'Ratings Detail'!E22="NR"),"",INDEX('Rating Scale'!$B$2:$B$27,MATCH('Ratings Detail'!E22,'Rating Scale'!$A$2:$A$27,0)))</f>
        <v/>
      </c>
      <c r="K22" s="44">
        <f>IF(OR('Ratings Detail'!G22="",'Ratings Detail'!G22="NR"),"",INDEX('Rating Scale'!$B$2:$B$27,MATCH('Ratings Detail'!G22,'Rating Scale'!$A$2:$A$27,0)))</f>
        <v/>
      </c>
      <c r="L22" s="44">
        <f>COUNT(I22:K22)</f>
        <v/>
      </c>
      <c r="M22" s="45">
        <f>IF(L22=0,"",AVERAGE(I22:K22))</f>
        <v/>
      </c>
      <c r="N22" s="44">
        <f>IF(L22=0,"",MAX(I22:K22))</f>
        <v/>
      </c>
      <c r="O22" s="43">
        <f>'ACFR FY2025'!C22</f>
        <v/>
      </c>
      <c r="P22" s="46">
        <f>IF('ACFR FY2025'!G22="","",'ACFR FY2025'!G22)</f>
        <v/>
      </c>
      <c r="Q22" s="46">
        <f>IF('ACFR FY2025'!K22="","",'ACFR FY2025'!K22)</f>
        <v/>
      </c>
      <c r="R22" s="46">
        <f>IF(P22="","",N(P22)+N(Q22))</f>
        <v/>
      </c>
      <c r="S22" s="46">
        <f>IF(R22="","",R22/E22)</f>
        <v/>
      </c>
      <c r="T22" s="46">
        <f>IF('ACFR FY2025'!U22="","",N('ACFR FY2025'!P22)+N('ACFR FY2025'!Q22)+N('ACFR FY2025'!R22))</f>
        <v/>
      </c>
      <c r="U22" s="46">
        <f>IF('ACFR FY2025'!U22="","",'ACFR FY2025'!U22)</f>
        <v/>
      </c>
      <c r="V22" s="47">
        <f>IF(U22="","",T22/U22)</f>
        <v/>
      </c>
      <c r="W22" s="47">
        <f>IF(U22="","",N('ACFR FY2025'!R22)/U22)</f>
        <v/>
      </c>
      <c r="X22" s="45">
        <f>IF(OR(R22="",'ACFR FY2025'!T22=""),"",R22/'ACFR FY2025'!T22)</f>
        <v/>
      </c>
      <c r="Y22" s="46">
        <f>IF('ACFR FY2025'!L22="","",'ACFR FY2025'!L22/E22)</f>
        <v/>
      </c>
      <c r="Z22" s="43">
        <f>IF('Ratings Detail'!L22="","",'Ratings Detail'!L22)</f>
        <v/>
      </c>
      <c r="AA22" s="39">
        <f>IF('ACFR FY2025'!Z22="","",'ACFR FY2025'!Z22)</f>
        <v/>
      </c>
      <c r="AB22" s="46">
        <f>IF(R22="","",(R22-N('ACFR FY2025'!AB22))/E22)</f>
        <v/>
      </c>
    </row>
    <row r="23" ht="15" customHeight="1" s="33">
      <c r="A23" s="48" t="inlineStr">
        <is>
          <t>Baltimore-Columbia-Towson, MD</t>
        </is>
      </c>
      <c r="B23" s="48" t="inlineStr">
        <is>
          <t>Baltimore</t>
        </is>
      </c>
      <c r="C23" s="48" t="inlineStr">
        <is>
          <t>MD</t>
        </is>
      </c>
      <c r="D23" s="49" t="n">
        <v>2857781</v>
      </c>
      <c r="E23" s="50">
        <f>'City Population'!C23</f>
        <v/>
      </c>
      <c r="F23" s="51">
        <f>IF('Ratings Detail'!C23="","",'Ratings Detail'!C23)</f>
        <v/>
      </c>
      <c r="G23" s="51">
        <f>IF('Ratings Detail'!E23="","",'Ratings Detail'!E23)</f>
        <v/>
      </c>
      <c r="H23" s="51">
        <f>IF('Ratings Detail'!G23="","",'Ratings Detail'!G23)</f>
        <v/>
      </c>
      <c r="I23" s="52">
        <f>IF(OR('Ratings Detail'!C23="",'Ratings Detail'!C23="NR"),"",INDEX('Rating Scale'!$B$2:$B$27,MATCH('Ratings Detail'!C23,'Rating Scale'!$A$2:$A$27,0)))</f>
        <v/>
      </c>
      <c r="J23" s="52">
        <f>IF(OR('Ratings Detail'!E23="",'Ratings Detail'!E23="NR"),"",INDEX('Rating Scale'!$B$2:$B$27,MATCH('Ratings Detail'!E23,'Rating Scale'!$A$2:$A$27,0)))</f>
        <v/>
      </c>
      <c r="K23" s="52">
        <f>IF(OR('Ratings Detail'!G23="",'Ratings Detail'!G23="NR"),"",INDEX('Rating Scale'!$B$2:$B$27,MATCH('Ratings Detail'!G23,'Rating Scale'!$A$2:$A$27,0)))</f>
        <v/>
      </c>
      <c r="L23" s="52">
        <f>COUNT(I23:K23)</f>
        <v/>
      </c>
      <c r="M23" s="53">
        <f>IF(L23=0,"",AVERAGE(I23:K23))</f>
        <v/>
      </c>
      <c r="N23" s="52">
        <f>IF(L23=0,"",MAX(I23:K23))</f>
        <v/>
      </c>
      <c r="O23" s="51">
        <f>'ACFR FY2025'!C23</f>
        <v/>
      </c>
      <c r="P23" s="54">
        <f>IF('ACFR FY2025'!G23="","",'ACFR FY2025'!G23)</f>
        <v/>
      </c>
      <c r="Q23" s="54">
        <f>IF('ACFR FY2025'!K23="","",'ACFR FY2025'!K23)</f>
        <v/>
      </c>
      <c r="R23" s="54">
        <f>IF(P23="","",N(P23)+N(Q23))</f>
        <v/>
      </c>
      <c r="S23" s="54">
        <f>IF(R23="","",R23/E23)</f>
        <v/>
      </c>
      <c r="T23" s="54">
        <f>IF('ACFR FY2025'!U23="","",N('ACFR FY2025'!P23)+N('ACFR FY2025'!Q23)+N('ACFR FY2025'!R23))</f>
        <v/>
      </c>
      <c r="U23" s="54">
        <f>IF('ACFR FY2025'!U23="","",'ACFR FY2025'!U23)</f>
        <v/>
      </c>
      <c r="V23" s="55">
        <f>IF(U23="","",T23/U23)</f>
        <v/>
      </c>
      <c r="W23" s="55">
        <f>IF(U23="","",N('ACFR FY2025'!R23)/U23)</f>
        <v/>
      </c>
      <c r="X23" s="53">
        <f>IF(OR(R23="",'ACFR FY2025'!T23=""),"",R23/'ACFR FY2025'!T23)</f>
        <v/>
      </c>
      <c r="Y23" s="54">
        <f>IF('ACFR FY2025'!L23="","",'ACFR FY2025'!L23/E23)</f>
        <v/>
      </c>
      <c r="Z23" s="51">
        <f>IF('Ratings Detail'!L23="","",'Ratings Detail'!L23)</f>
        <v/>
      </c>
      <c r="AA23" s="56">
        <f>IF('ACFR FY2025'!Z23="","",'ACFR FY2025'!Z23)</f>
        <v/>
      </c>
      <c r="AB23" s="54">
        <f>IF(R23="","",(R23-N('ACFR FY2025'!AB23))/E23)</f>
        <v/>
      </c>
    </row>
    <row r="24" ht="23.85" customHeight="1" s="33">
      <c r="A24" s="40" t="inlineStr">
        <is>
          <t>St. Louis, MO-IL</t>
        </is>
      </c>
      <c r="B24" s="40" t="inlineStr">
        <is>
          <t>St. Louis</t>
        </is>
      </c>
      <c r="C24" s="40" t="inlineStr">
        <is>
          <t>MO</t>
        </is>
      </c>
      <c r="D24" s="41" t="n">
        <v>2814421</v>
      </c>
      <c r="E24" s="42">
        <f>'City Population'!C24</f>
        <v/>
      </c>
      <c r="F24" s="43">
        <f>IF('Ratings Detail'!C24="","",'Ratings Detail'!C24)</f>
        <v/>
      </c>
      <c r="G24" s="43">
        <f>IF('Ratings Detail'!E24="","",'Ratings Detail'!E24)</f>
        <v/>
      </c>
      <c r="H24" s="43">
        <f>IF('Ratings Detail'!G24="","",'Ratings Detail'!G24)</f>
        <v/>
      </c>
      <c r="I24" s="44">
        <f>IF(OR('Ratings Detail'!C24="",'Ratings Detail'!C24="NR"),"",INDEX('Rating Scale'!$B$2:$B$27,MATCH('Ratings Detail'!C24,'Rating Scale'!$A$2:$A$27,0)))</f>
        <v/>
      </c>
      <c r="J24" s="44">
        <f>IF(OR('Ratings Detail'!E24="",'Ratings Detail'!E24="NR"),"",INDEX('Rating Scale'!$B$2:$B$27,MATCH('Ratings Detail'!E24,'Rating Scale'!$A$2:$A$27,0)))</f>
        <v/>
      </c>
      <c r="K24" s="44">
        <f>IF(OR('Ratings Detail'!G24="",'Ratings Detail'!G24="NR"),"",INDEX('Rating Scale'!$B$2:$B$27,MATCH('Ratings Detail'!G24,'Rating Scale'!$A$2:$A$27,0)))</f>
        <v/>
      </c>
      <c r="L24" s="44">
        <f>COUNT(I24:K24)</f>
        <v/>
      </c>
      <c r="M24" s="45">
        <f>IF(L24=0,"",AVERAGE(I24:K24))</f>
        <v/>
      </c>
      <c r="N24" s="44">
        <f>IF(L24=0,"",MAX(I24:K24))</f>
        <v/>
      </c>
      <c r="O24" s="43">
        <f>'ACFR FY2025'!C24</f>
        <v/>
      </c>
      <c r="P24" s="46">
        <f>IF('ACFR FY2025'!G24="","",'ACFR FY2025'!G24)</f>
        <v/>
      </c>
      <c r="Q24" s="46">
        <f>IF('ACFR FY2025'!K24="","",'ACFR FY2025'!K24)</f>
        <v/>
      </c>
      <c r="R24" s="46">
        <f>IF(P24="","",N(P24)+N(Q24))</f>
        <v/>
      </c>
      <c r="S24" s="46">
        <f>IF(R24="","",R24/E24)</f>
        <v/>
      </c>
      <c r="T24" s="46">
        <f>IF('ACFR FY2025'!U24="","",N('ACFR FY2025'!P24)+N('ACFR FY2025'!Q24)+N('ACFR FY2025'!R24))</f>
        <v/>
      </c>
      <c r="U24" s="46">
        <f>IF('ACFR FY2025'!U24="","",'ACFR FY2025'!U24)</f>
        <v/>
      </c>
      <c r="V24" s="47">
        <f>IF(U24="","",T24/U24)</f>
        <v/>
      </c>
      <c r="W24" s="47">
        <f>IF(U24="","",N('ACFR FY2025'!R24)/U24)</f>
        <v/>
      </c>
      <c r="X24" s="45">
        <f>IF(OR(R24="",'ACFR FY2025'!T24=""),"",R24/'ACFR FY2025'!T24)</f>
        <v/>
      </c>
      <c r="Y24" s="46">
        <f>IF('ACFR FY2025'!L24="","",'ACFR FY2025'!L24/E24)</f>
        <v/>
      </c>
      <c r="Z24" s="43">
        <f>IF('Ratings Detail'!L24="","",'Ratings Detail'!L24)</f>
        <v/>
      </c>
      <c r="AA24" s="39">
        <f>IF('ACFR FY2025'!Z24="","",'ACFR FY2025'!Z24)</f>
        <v/>
      </c>
      <c r="AB24" s="46">
        <f>IF(R24="","",(R24-N('ACFR FY2025'!AB24))/E24)</f>
        <v/>
      </c>
    </row>
    <row r="25" ht="23.85" customHeight="1" s="33">
      <c r="A25" s="48" t="inlineStr">
        <is>
          <t>San Antonio-New Braunfels, TX</t>
        </is>
      </c>
      <c r="B25" s="48" t="inlineStr">
        <is>
          <t>San Antonio</t>
        </is>
      </c>
      <c r="C25" s="48" t="inlineStr">
        <is>
          <t>TX</t>
        </is>
      </c>
      <c r="D25" s="49" t="n">
        <v>2813140</v>
      </c>
      <c r="E25" s="50">
        <f>'City Population'!C25</f>
        <v/>
      </c>
      <c r="F25" s="51">
        <f>IF('Ratings Detail'!C25="","",'Ratings Detail'!C25)</f>
        <v/>
      </c>
      <c r="G25" s="51">
        <f>IF('Ratings Detail'!E25="","",'Ratings Detail'!E25)</f>
        <v/>
      </c>
      <c r="H25" s="51">
        <f>IF('Ratings Detail'!G25="","",'Ratings Detail'!G25)</f>
        <v/>
      </c>
      <c r="I25" s="52">
        <f>IF(OR('Ratings Detail'!C25="",'Ratings Detail'!C25="NR"),"",INDEX('Rating Scale'!$B$2:$B$27,MATCH('Ratings Detail'!C25,'Rating Scale'!$A$2:$A$27,0)))</f>
        <v/>
      </c>
      <c r="J25" s="52">
        <f>IF(OR('Ratings Detail'!E25="",'Ratings Detail'!E25="NR"),"",INDEX('Rating Scale'!$B$2:$B$27,MATCH('Ratings Detail'!E25,'Rating Scale'!$A$2:$A$27,0)))</f>
        <v/>
      </c>
      <c r="K25" s="52">
        <f>IF(OR('Ratings Detail'!G25="",'Ratings Detail'!G25="NR"),"",INDEX('Rating Scale'!$B$2:$B$27,MATCH('Ratings Detail'!G25,'Rating Scale'!$A$2:$A$27,0)))</f>
        <v/>
      </c>
      <c r="L25" s="52">
        <f>COUNT(I25:K25)</f>
        <v/>
      </c>
      <c r="M25" s="53">
        <f>IF(L25=0,"",AVERAGE(I25:K25))</f>
        <v/>
      </c>
      <c r="N25" s="52">
        <f>IF(L25=0,"",MAX(I25:K25))</f>
        <v/>
      </c>
      <c r="O25" s="51">
        <f>'ACFR FY2025'!C25</f>
        <v/>
      </c>
      <c r="P25" s="54">
        <f>IF('ACFR FY2025'!G25="","",'ACFR FY2025'!G25)</f>
        <v/>
      </c>
      <c r="Q25" s="54">
        <f>IF('ACFR FY2025'!K25="","",'ACFR FY2025'!K25)</f>
        <v/>
      </c>
      <c r="R25" s="54">
        <f>IF(P25="","",N(P25)+N(Q25))</f>
        <v/>
      </c>
      <c r="S25" s="54">
        <f>IF(R25="","",R25/E25)</f>
        <v/>
      </c>
      <c r="T25" s="54">
        <f>IF('ACFR FY2025'!U25="","",N('ACFR FY2025'!P25)+N('ACFR FY2025'!Q25)+N('ACFR FY2025'!R25))</f>
        <v/>
      </c>
      <c r="U25" s="54">
        <f>IF('ACFR FY2025'!U25="","",'ACFR FY2025'!U25)</f>
        <v/>
      </c>
      <c r="V25" s="55">
        <f>IF(U25="","",T25/U25)</f>
        <v/>
      </c>
      <c r="W25" s="55">
        <f>IF(U25="","",N('ACFR FY2025'!R25)/U25)</f>
        <v/>
      </c>
      <c r="X25" s="53">
        <f>IF(OR(R25="",'ACFR FY2025'!T25=""),"",R25/'ACFR FY2025'!T25)</f>
        <v/>
      </c>
      <c r="Y25" s="54">
        <f>IF('ACFR FY2025'!L25="","",'ACFR FY2025'!L25/E25)</f>
        <v/>
      </c>
      <c r="Z25" s="51">
        <f>IF('Ratings Detail'!L25="","",'Ratings Detail'!L25)</f>
        <v/>
      </c>
      <c r="AA25" s="56">
        <f>IF('ACFR FY2025'!Z25="","",'ACFR FY2025'!Z25)</f>
        <v/>
      </c>
      <c r="AB25" s="54">
        <f>IF(R25="","",(R25-N('ACFR FY2025'!AB25))/E25)</f>
        <v/>
      </c>
    </row>
    <row r="26" ht="23.85" customHeight="1" s="33">
      <c r="A26" s="40" t="inlineStr">
        <is>
          <t>Austin-Round Rock-San Marcos, TX</t>
        </is>
      </c>
      <c r="B26" s="40" t="inlineStr">
        <is>
          <t>Austin</t>
        </is>
      </c>
      <c r="C26" s="40" t="inlineStr">
        <is>
          <t>TX</t>
        </is>
      </c>
      <c r="D26" s="41" t="n">
        <v>2620945</v>
      </c>
      <c r="E26" s="42">
        <f>'City Population'!C26</f>
        <v/>
      </c>
      <c r="F26" s="43">
        <f>IF('Ratings Detail'!C26="","",'Ratings Detail'!C26)</f>
        <v/>
      </c>
      <c r="G26" s="43">
        <f>IF('Ratings Detail'!E26="","",'Ratings Detail'!E26)</f>
        <v/>
      </c>
      <c r="H26" s="43">
        <f>IF('Ratings Detail'!G26="","",'Ratings Detail'!G26)</f>
        <v/>
      </c>
      <c r="I26" s="44">
        <f>IF(OR('Ratings Detail'!C26="",'Ratings Detail'!C26="NR"),"",INDEX('Rating Scale'!$B$2:$B$27,MATCH('Ratings Detail'!C26,'Rating Scale'!$A$2:$A$27,0)))</f>
        <v/>
      </c>
      <c r="J26" s="44">
        <f>IF(OR('Ratings Detail'!E26="",'Ratings Detail'!E26="NR"),"",INDEX('Rating Scale'!$B$2:$B$27,MATCH('Ratings Detail'!E26,'Rating Scale'!$A$2:$A$27,0)))</f>
        <v/>
      </c>
      <c r="K26" s="44">
        <f>IF(OR('Ratings Detail'!G26="",'Ratings Detail'!G26="NR"),"",INDEX('Rating Scale'!$B$2:$B$27,MATCH('Ratings Detail'!G26,'Rating Scale'!$A$2:$A$27,0)))</f>
        <v/>
      </c>
      <c r="L26" s="44">
        <f>COUNT(I26:K26)</f>
        <v/>
      </c>
      <c r="M26" s="45">
        <f>IF(L26=0,"",AVERAGE(I26:K26))</f>
        <v/>
      </c>
      <c r="N26" s="44">
        <f>IF(L26=0,"",MAX(I26:K26))</f>
        <v/>
      </c>
      <c r="O26" s="43">
        <f>'ACFR FY2025'!C26</f>
        <v/>
      </c>
      <c r="P26" s="46">
        <f>IF('ACFR FY2025'!G26="","",'ACFR FY2025'!G26)</f>
        <v/>
      </c>
      <c r="Q26" s="46">
        <f>IF('ACFR FY2025'!K26="","",'ACFR FY2025'!K26)</f>
        <v/>
      </c>
      <c r="R26" s="46">
        <f>IF(P26="","",N(P26)+N(Q26))</f>
        <v/>
      </c>
      <c r="S26" s="46">
        <f>IF(R26="","",R26/E26)</f>
        <v/>
      </c>
      <c r="T26" s="46">
        <f>IF('ACFR FY2025'!U26="","",N('ACFR FY2025'!P26)+N('ACFR FY2025'!Q26)+N('ACFR FY2025'!R26))</f>
        <v/>
      </c>
      <c r="U26" s="46">
        <f>IF('ACFR FY2025'!U26="","",'ACFR FY2025'!U26)</f>
        <v/>
      </c>
      <c r="V26" s="47">
        <f>IF(U26="","",T26/U26)</f>
        <v/>
      </c>
      <c r="W26" s="47">
        <f>IF(U26="","",N('ACFR FY2025'!R26)/U26)</f>
        <v/>
      </c>
      <c r="X26" s="45">
        <f>IF(OR(R26="",'ACFR FY2025'!T26=""),"",R26/'ACFR FY2025'!T26)</f>
        <v/>
      </c>
      <c r="Y26" s="46">
        <f>IF('ACFR FY2025'!L26="","",'ACFR FY2025'!L26/E26)</f>
        <v/>
      </c>
      <c r="Z26" s="43">
        <f>IF('Ratings Detail'!L26="","",'Ratings Detail'!L26)</f>
        <v/>
      </c>
      <c r="AA26" s="39">
        <f>IF('ACFR FY2025'!Z26="","",'ACFR FY2025'!Z26)</f>
        <v/>
      </c>
      <c r="AB26" s="46">
        <f>IF(R26="","",(R26-N('ACFR FY2025'!AB26))/E26)</f>
        <v/>
      </c>
    </row>
    <row r="27" ht="23.85" customHeight="1" s="33">
      <c r="A27" s="48" t="inlineStr">
        <is>
          <t>Portland-Vancouver-Hillsboro, OR-WA</t>
        </is>
      </c>
      <c r="B27" s="48" t="inlineStr">
        <is>
          <t>Portland</t>
        </is>
      </c>
      <c r="C27" s="48" t="inlineStr">
        <is>
          <t>OR</t>
        </is>
      </c>
      <c r="D27" s="49" t="n">
        <v>2542282</v>
      </c>
      <c r="E27" s="50">
        <f>'City Population'!C27</f>
        <v/>
      </c>
      <c r="F27" s="51">
        <f>IF('Ratings Detail'!C27="","",'Ratings Detail'!C27)</f>
        <v/>
      </c>
      <c r="G27" s="51">
        <f>IF('Ratings Detail'!E27="","",'Ratings Detail'!E27)</f>
        <v/>
      </c>
      <c r="H27" s="51">
        <f>IF('Ratings Detail'!G27="","",'Ratings Detail'!G27)</f>
        <v/>
      </c>
      <c r="I27" s="52">
        <f>IF(OR('Ratings Detail'!C27="",'Ratings Detail'!C27="NR"),"",INDEX('Rating Scale'!$B$2:$B$27,MATCH('Ratings Detail'!C27,'Rating Scale'!$A$2:$A$27,0)))</f>
        <v/>
      </c>
      <c r="J27" s="52">
        <f>IF(OR('Ratings Detail'!E27="",'Ratings Detail'!E27="NR"),"",INDEX('Rating Scale'!$B$2:$B$27,MATCH('Ratings Detail'!E27,'Rating Scale'!$A$2:$A$27,0)))</f>
        <v/>
      </c>
      <c r="K27" s="52">
        <f>IF(OR('Ratings Detail'!G27="",'Ratings Detail'!G27="NR"),"",INDEX('Rating Scale'!$B$2:$B$27,MATCH('Ratings Detail'!G27,'Rating Scale'!$A$2:$A$27,0)))</f>
        <v/>
      </c>
      <c r="L27" s="52">
        <f>COUNT(I27:K27)</f>
        <v/>
      </c>
      <c r="M27" s="53">
        <f>IF(L27=0,"",AVERAGE(I27:K27))</f>
        <v/>
      </c>
      <c r="N27" s="52">
        <f>IF(L27=0,"",MAX(I27:K27))</f>
        <v/>
      </c>
      <c r="O27" s="51">
        <f>'ACFR FY2025'!C27</f>
        <v/>
      </c>
      <c r="P27" s="54">
        <f>IF('ACFR FY2025'!G27="","",'ACFR FY2025'!G27)</f>
        <v/>
      </c>
      <c r="Q27" s="54">
        <f>IF('ACFR FY2025'!K27="","",'ACFR FY2025'!K27)</f>
        <v/>
      </c>
      <c r="R27" s="54">
        <f>IF(P27="","",N(P27)+N(Q27))</f>
        <v/>
      </c>
      <c r="S27" s="54">
        <f>IF(R27="","",R27/E27)</f>
        <v/>
      </c>
      <c r="T27" s="54">
        <f>IF('ACFR FY2025'!U27="","",N('ACFR FY2025'!P27)+N('ACFR FY2025'!Q27)+N('ACFR FY2025'!R27))</f>
        <v/>
      </c>
      <c r="U27" s="54">
        <f>IF('ACFR FY2025'!U27="","",'ACFR FY2025'!U27)</f>
        <v/>
      </c>
      <c r="V27" s="55">
        <f>IF(U27="","",T27/U27)</f>
        <v/>
      </c>
      <c r="W27" s="55">
        <f>IF(U27="","",N('ACFR FY2025'!R27)/U27)</f>
        <v/>
      </c>
      <c r="X27" s="53">
        <f>IF(OR(R27="",'ACFR FY2025'!T27=""),"",R27/'ACFR FY2025'!T27)</f>
        <v/>
      </c>
      <c r="Y27" s="54">
        <f>IF('ACFR FY2025'!L27="","",'ACFR FY2025'!L27/E27)</f>
        <v/>
      </c>
      <c r="Z27" s="51">
        <f>IF('Ratings Detail'!L27="","",'Ratings Detail'!L27)</f>
        <v/>
      </c>
      <c r="AA27" s="56">
        <f>IF('ACFR FY2025'!Z27="","",'ACFR FY2025'!Z27)</f>
        <v/>
      </c>
      <c r="AB27" s="54">
        <f>IF(R27="","",(R27-N('ACFR FY2025'!AB27))/E27)</f>
        <v/>
      </c>
    </row>
    <row r="28" ht="23.85" customHeight="1" s="33">
      <c r="A28" s="40" t="inlineStr">
        <is>
          <t>Sacramento-Roseville-Folsom, CA</t>
        </is>
      </c>
      <c r="B28" s="40" t="inlineStr">
        <is>
          <t>Sacramento</t>
        </is>
      </c>
      <c r="C28" s="40" t="inlineStr">
        <is>
          <t>CA</t>
        </is>
      </c>
      <c r="D28" s="41" t="n">
        <v>2477274</v>
      </c>
      <c r="E28" s="42">
        <f>'City Population'!C28</f>
        <v/>
      </c>
      <c r="F28" s="43">
        <f>IF('Ratings Detail'!C28="","",'Ratings Detail'!C28)</f>
        <v/>
      </c>
      <c r="G28" s="43">
        <f>IF('Ratings Detail'!E28="","",'Ratings Detail'!E28)</f>
        <v/>
      </c>
      <c r="H28" s="43">
        <f>IF('Ratings Detail'!G28="","",'Ratings Detail'!G28)</f>
        <v/>
      </c>
      <c r="I28" s="44">
        <f>IF(OR('Ratings Detail'!C28="",'Ratings Detail'!C28="NR"),"",INDEX('Rating Scale'!$B$2:$B$27,MATCH('Ratings Detail'!C28,'Rating Scale'!$A$2:$A$27,0)))</f>
        <v/>
      </c>
      <c r="J28" s="44">
        <f>IF(OR('Ratings Detail'!E28="",'Ratings Detail'!E28="NR"),"",INDEX('Rating Scale'!$B$2:$B$27,MATCH('Ratings Detail'!E28,'Rating Scale'!$A$2:$A$27,0)))</f>
        <v/>
      </c>
      <c r="K28" s="44">
        <f>IF(OR('Ratings Detail'!G28="",'Ratings Detail'!G28="NR"),"",INDEX('Rating Scale'!$B$2:$B$27,MATCH('Ratings Detail'!G28,'Rating Scale'!$A$2:$A$27,0)))</f>
        <v/>
      </c>
      <c r="L28" s="44">
        <f>COUNT(I28:K28)</f>
        <v/>
      </c>
      <c r="M28" s="45">
        <f>IF(L28=0,"",AVERAGE(I28:K28))</f>
        <v/>
      </c>
      <c r="N28" s="44">
        <f>IF(L28=0,"",MAX(I28:K28))</f>
        <v/>
      </c>
      <c r="O28" s="43">
        <f>'ACFR FY2025'!C28</f>
        <v/>
      </c>
      <c r="P28" s="46">
        <f>IF('ACFR FY2025'!G28="","",'ACFR FY2025'!G28)</f>
        <v/>
      </c>
      <c r="Q28" s="46">
        <f>IF('ACFR FY2025'!K28="","",'ACFR FY2025'!K28)</f>
        <v/>
      </c>
      <c r="R28" s="46">
        <f>IF(P28="","",N(P28)+N(Q28))</f>
        <v/>
      </c>
      <c r="S28" s="46">
        <f>IF(R28="","",R28/E28)</f>
        <v/>
      </c>
      <c r="T28" s="46">
        <f>IF('ACFR FY2025'!U28="","",N('ACFR FY2025'!P28)+N('ACFR FY2025'!Q28)+N('ACFR FY2025'!R28))</f>
        <v/>
      </c>
      <c r="U28" s="46">
        <f>IF('ACFR FY2025'!U28="","",'ACFR FY2025'!U28)</f>
        <v/>
      </c>
      <c r="V28" s="47">
        <f>IF(U28="","",T28/U28)</f>
        <v/>
      </c>
      <c r="W28" s="47">
        <f>IF(U28="","",N('ACFR FY2025'!R28)/U28)</f>
        <v/>
      </c>
      <c r="X28" s="45">
        <f>IF(OR(R28="",'ACFR FY2025'!T28=""),"",R28/'ACFR FY2025'!T28)</f>
        <v/>
      </c>
      <c r="Y28" s="46">
        <f>IF('ACFR FY2025'!L28="","",'ACFR FY2025'!L28/E28)</f>
        <v/>
      </c>
      <c r="Z28" s="43">
        <f>IF('Ratings Detail'!L28="","",'Ratings Detail'!L28)</f>
        <v/>
      </c>
      <c r="AA28" s="39">
        <f>IF('ACFR FY2025'!Z28="","",'ACFR FY2025'!Z28)</f>
        <v/>
      </c>
      <c r="AB28" s="46">
        <f>IF(R28="","",(R28-N('ACFR FY2025'!AB28))/E28)</f>
        <v/>
      </c>
    </row>
    <row r="29" ht="15" customHeight="1" s="33">
      <c r="A29" s="48" t="inlineStr">
        <is>
          <t>Pittsburgh, PA</t>
        </is>
      </c>
      <c r="B29" s="48" t="inlineStr">
        <is>
          <t>Pittsburgh</t>
        </is>
      </c>
      <c r="C29" s="48" t="inlineStr">
        <is>
          <t>PA</t>
        </is>
      </c>
      <c r="D29" s="49" t="n">
        <v>2421992</v>
      </c>
      <c r="E29" s="50">
        <f>'City Population'!C29</f>
        <v/>
      </c>
      <c r="F29" s="51">
        <f>IF('Ratings Detail'!C29="","",'Ratings Detail'!C29)</f>
        <v/>
      </c>
      <c r="G29" s="51">
        <f>IF('Ratings Detail'!E29="","",'Ratings Detail'!E29)</f>
        <v/>
      </c>
      <c r="H29" s="51">
        <f>IF('Ratings Detail'!G29="","",'Ratings Detail'!G29)</f>
        <v/>
      </c>
      <c r="I29" s="52">
        <f>IF(OR('Ratings Detail'!C29="",'Ratings Detail'!C29="NR"),"",INDEX('Rating Scale'!$B$2:$B$27,MATCH('Ratings Detail'!C29,'Rating Scale'!$A$2:$A$27,0)))</f>
        <v/>
      </c>
      <c r="J29" s="52">
        <f>IF(OR('Ratings Detail'!E29="",'Ratings Detail'!E29="NR"),"",INDEX('Rating Scale'!$B$2:$B$27,MATCH('Ratings Detail'!E29,'Rating Scale'!$A$2:$A$27,0)))</f>
        <v/>
      </c>
      <c r="K29" s="52">
        <f>IF(OR('Ratings Detail'!G29="",'Ratings Detail'!G29="NR"),"",INDEX('Rating Scale'!$B$2:$B$27,MATCH('Ratings Detail'!G29,'Rating Scale'!$A$2:$A$27,0)))</f>
        <v/>
      </c>
      <c r="L29" s="52">
        <f>COUNT(I29:K29)</f>
        <v/>
      </c>
      <c r="M29" s="53">
        <f>IF(L29=0,"",AVERAGE(I29:K29))</f>
        <v/>
      </c>
      <c r="N29" s="52">
        <f>IF(L29=0,"",MAX(I29:K29))</f>
        <v/>
      </c>
      <c r="O29" s="51">
        <f>'ACFR FY2025'!C29</f>
        <v/>
      </c>
      <c r="P29" s="54">
        <f>IF('ACFR FY2025'!G29="","",'ACFR FY2025'!G29)</f>
        <v/>
      </c>
      <c r="Q29" s="54">
        <f>IF('ACFR FY2025'!K29="","",'ACFR FY2025'!K29)</f>
        <v/>
      </c>
      <c r="R29" s="54">
        <f>IF(P29="","",N(P29)+N(Q29))</f>
        <v/>
      </c>
      <c r="S29" s="54">
        <f>IF(R29="","",R29/E29)</f>
        <v/>
      </c>
      <c r="T29" s="54">
        <f>IF('ACFR FY2025'!U29="","",N('ACFR FY2025'!P29)+N('ACFR FY2025'!Q29)+N('ACFR FY2025'!R29))</f>
        <v/>
      </c>
      <c r="U29" s="54">
        <f>IF('ACFR FY2025'!U29="","",'ACFR FY2025'!U29)</f>
        <v/>
      </c>
      <c r="V29" s="55">
        <f>IF(U29="","",T29/U29)</f>
        <v/>
      </c>
      <c r="W29" s="55">
        <f>IF(U29="","",N('ACFR FY2025'!R29)/U29)</f>
        <v/>
      </c>
      <c r="X29" s="53">
        <f>IF(OR(R29="",'ACFR FY2025'!T29=""),"",R29/'ACFR FY2025'!T29)</f>
        <v/>
      </c>
      <c r="Y29" s="54">
        <f>IF('ACFR FY2025'!L29="","",'ACFR FY2025'!L29/E29)</f>
        <v/>
      </c>
      <c r="Z29" s="51">
        <f>IF('Ratings Detail'!L29="","",'Ratings Detail'!L29)</f>
        <v/>
      </c>
      <c r="AA29" s="56">
        <f>IF('ACFR FY2025'!Z29="","",'ACFR FY2025'!Z29)</f>
        <v/>
      </c>
      <c r="AB29" s="54">
        <f>IF(R29="","",(R29-N('ACFR FY2025'!AB29))/E29)</f>
        <v/>
      </c>
    </row>
    <row r="30" ht="15" customHeight="1" s="33">
      <c r="A30" s="40" t="inlineStr">
        <is>
          <t>Las Vegas-Henderson-North Las Vegas, NV</t>
        </is>
      </c>
      <c r="B30" s="40" t="inlineStr">
        <is>
          <t>Las Vegas</t>
        </is>
      </c>
      <c r="C30" s="40" t="inlineStr">
        <is>
          <t>NV</t>
        </is>
      </c>
      <c r="D30" s="41" t="n">
        <v>2407226</v>
      </c>
      <c r="E30" s="42">
        <f>'City Population'!C30</f>
        <v/>
      </c>
      <c r="F30" s="43">
        <f>IF('Ratings Detail'!C30="","",'Ratings Detail'!C30)</f>
        <v/>
      </c>
      <c r="G30" s="43">
        <f>IF('Ratings Detail'!E30="","",'Ratings Detail'!E30)</f>
        <v/>
      </c>
      <c r="H30" s="43">
        <f>IF('Ratings Detail'!G30="","",'Ratings Detail'!G30)</f>
        <v/>
      </c>
      <c r="I30" s="44">
        <f>IF(OR('Ratings Detail'!C30="",'Ratings Detail'!C30="NR"),"",INDEX('Rating Scale'!$B$2:$B$27,MATCH('Ratings Detail'!C30,'Rating Scale'!$A$2:$A$27,0)))</f>
        <v/>
      </c>
      <c r="J30" s="44">
        <f>IF(OR('Ratings Detail'!E30="",'Ratings Detail'!E30="NR"),"",INDEX('Rating Scale'!$B$2:$B$27,MATCH('Ratings Detail'!E30,'Rating Scale'!$A$2:$A$27,0)))</f>
        <v/>
      </c>
      <c r="K30" s="44">
        <f>IF(OR('Ratings Detail'!G30="",'Ratings Detail'!G30="NR"),"",INDEX('Rating Scale'!$B$2:$B$27,MATCH('Ratings Detail'!G30,'Rating Scale'!$A$2:$A$27,0)))</f>
        <v/>
      </c>
      <c r="L30" s="44">
        <f>COUNT(I30:K30)</f>
        <v/>
      </c>
      <c r="M30" s="45">
        <f>IF(L30=0,"",AVERAGE(I30:K30))</f>
        <v/>
      </c>
      <c r="N30" s="44">
        <f>IF(L30=0,"",MAX(I30:K30))</f>
        <v/>
      </c>
      <c r="O30" s="43">
        <f>'ACFR FY2025'!C30</f>
        <v/>
      </c>
      <c r="P30" s="46">
        <f>IF('ACFR FY2025'!G30="","",'ACFR FY2025'!G30)</f>
        <v/>
      </c>
      <c r="Q30" s="46">
        <f>IF('ACFR FY2025'!K30="","",'ACFR FY2025'!K30)</f>
        <v/>
      </c>
      <c r="R30" s="46">
        <f>IF(P30="","",N(P30)+N(Q30))</f>
        <v/>
      </c>
      <c r="S30" s="46">
        <f>IF(R30="","",R30/E30)</f>
        <v/>
      </c>
      <c r="T30" s="46">
        <f>IF('ACFR FY2025'!U30="","",N('ACFR FY2025'!P30)+N('ACFR FY2025'!Q30)+N('ACFR FY2025'!R30))</f>
        <v/>
      </c>
      <c r="U30" s="46">
        <f>IF('ACFR FY2025'!U30="","",'ACFR FY2025'!U30)</f>
        <v/>
      </c>
      <c r="V30" s="47">
        <f>IF(U30="","",T30/U30)</f>
        <v/>
      </c>
      <c r="W30" s="47">
        <f>IF(U30="","",N('ACFR FY2025'!R30)/U30)</f>
        <v/>
      </c>
      <c r="X30" s="45">
        <f>IF(OR(R30="",'ACFR FY2025'!T30=""),"",R30/'ACFR FY2025'!T30)</f>
        <v/>
      </c>
      <c r="Y30" s="46">
        <f>IF('ACFR FY2025'!L30="","",'ACFR FY2025'!L30/E30)</f>
        <v/>
      </c>
      <c r="Z30" s="43">
        <f>IF('Ratings Detail'!L30="","",'Ratings Detail'!L30)</f>
        <v/>
      </c>
      <c r="AA30" s="39">
        <f>IF('ACFR FY2025'!Z30="","",'ACFR FY2025'!Z30)</f>
        <v/>
      </c>
      <c r="AB30" s="46">
        <f>IF(R30="","",(R30-N('ACFR FY2025'!AB30))/E30)</f>
        <v/>
      </c>
    </row>
    <row r="31" ht="15" customHeight="1" s="33">
      <c r="A31" s="48" t="inlineStr">
        <is>
          <t>Cincinnati, OH-KY-IN</t>
        </is>
      </c>
      <c r="B31" s="48" t="inlineStr">
        <is>
          <t>Cincinnati</t>
        </is>
      </c>
      <c r="C31" s="48" t="inlineStr">
        <is>
          <t>OH</t>
        </is>
      </c>
      <c r="D31" s="49" t="n">
        <v>2312858</v>
      </c>
      <c r="E31" s="50">
        <f>'City Population'!C31</f>
        <v/>
      </c>
      <c r="F31" s="51">
        <f>IF('Ratings Detail'!C31="","",'Ratings Detail'!C31)</f>
        <v/>
      </c>
      <c r="G31" s="51">
        <f>IF('Ratings Detail'!E31="","",'Ratings Detail'!E31)</f>
        <v/>
      </c>
      <c r="H31" s="51">
        <f>IF('Ratings Detail'!G31="","",'Ratings Detail'!G31)</f>
        <v/>
      </c>
      <c r="I31" s="52">
        <f>IF(OR('Ratings Detail'!C31="",'Ratings Detail'!C31="NR"),"",INDEX('Rating Scale'!$B$2:$B$27,MATCH('Ratings Detail'!C31,'Rating Scale'!$A$2:$A$27,0)))</f>
        <v/>
      </c>
      <c r="J31" s="52">
        <f>IF(OR('Ratings Detail'!E31="",'Ratings Detail'!E31="NR"),"",INDEX('Rating Scale'!$B$2:$B$27,MATCH('Ratings Detail'!E31,'Rating Scale'!$A$2:$A$27,0)))</f>
        <v/>
      </c>
      <c r="K31" s="52">
        <f>IF(OR('Ratings Detail'!G31="",'Ratings Detail'!G31="NR"),"",INDEX('Rating Scale'!$B$2:$B$27,MATCH('Ratings Detail'!G31,'Rating Scale'!$A$2:$A$27,0)))</f>
        <v/>
      </c>
      <c r="L31" s="52">
        <f>COUNT(I31:K31)</f>
        <v/>
      </c>
      <c r="M31" s="53">
        <f>IF(L31=0,"",AVERAGE(I31:K31))</f>
        <v/>
      </c>
      <c r="N31" s="52">
        <f>IF(L31=0,"",MAX(I31:K31))</f>
        <v/>
      </c>
      <c r="O31" s="51">
        <f>'ACFR FY2025'!C31</f>
        <v/>
      </c>
      <c r="P31" s="54">
        <f>IF('ACFR FY2025'!G31="","",'ACFR FY2025'!G31)</f>
        <v/>
      </c>
      <c r="Q31" s="54">
        <f>IF('ACFR FY2025'!K31="","",'ACFR FY2025'!K31)</f>
        <v/>
      </c>
      <c r="R31" s="54">
        <f>IF(P31="","",N(P31)+N(Q31))</f>
        <v/>
      </c>
      <c r="S31" s="54">
        <f>IF(R31="","",R31/E31)</f>
        <v/>
      </c>
      <c r="T31" s="54">
        <f>IF('ACFR FY2025'!U31="","",N('ACFR FY2025'!P31)+N('ACFR FY2025'!Q31)+N('ACFR FY2025'!R31))</f>
        <v/>
      </c>
      <c r="U31" s="54">
        <f>IF('ACFR FY2025'!U31="","",'ACFR FY2025'!U31)</f>
        <v/>
      </c>
      <c r="V31" s="55">
        <f>IF(U31="","",T31/U31)</f>
        <v/>
      </c>
      <c r="W31" s="55">
        <f>IF(U31="","",N('ACFR FY2025'!R31)/U31)</f>
        <v/>
      </c>
      <c r="X31" s="53">
        <f>IF(OR(R31="",'ACFR FY2025'!T31=""),"",R31/'ACFR FY2025'!T31)</f>
        <v/>
      </c>
      <c r="Y31" s="54">
        <f>IF('ACFR FY2025'!L31="","",'ACFR FY2025'!L31/E31)</f>
        <v/>
      </c>
      <c r="Z31" s="51">
        <f>IF('Ratings Detail'!L31="","",'Ratings Detail'!L31)</f>
        <v/>
      </c>
      <c r="AA31" s="56">
        <f>IF('ACFR FY2025'!Z31="","",'ACFR FY2025'!Z31)</f>
        <v/>
      </c>
      <c r="AB31" s="54">
        <f>IF(R31="","",(R31-N('ACFR FY2025'!AB31))/E31)</f>
        <v/>
      </c>
    </row>
    <row r="32" ht="15" customHeight="1" s="33">
      <c r="A32" s="40" t="inlineStr">
        <is>
          <t>Kansas City, MO-KS</t>
        </is>
      </c>
      <c r="B32" s="40" t="inlineStr">
        <is>
          <t>Kansas City</t>
        </is>
      </c>
      <c r="C32" s="40" t="inlineStr">
        <is>
          <t>MO</t>
        </is>
      </c>
      <c r="D32" s="41" t="n">
        <v>2270682</v>
      </c>
      <c r="E32" s="42">
        <f>'City Population'!C32</f>
        <v/>
      </c>
      <c r="F32" s="43">
        <f>IF('Ratings Detail'!C32="","",'Ratings Detail'!C32)</f>
        <v/>
      </c>
      <c r="G32" s="43">
        <f>IF('Ratings Detail'!E32="","",'Ratings Detail'!E32)</f>
        <v/>
      </c>
      <c r="H32" s="43">
        <f>IF('Ratings Detail'!G32="","",'Ratings Detail'!G32)</f>
        <v/>
      </c>
      <c r="I32" s="44">
        <f>IF(OR('Ratings Detail'!C32="",'Ratings Detail'!C32="NR"),"",INDEX('Rating Scale'!$B$2:$B$27,MATCH('Ratings Detail'!C32,'Rating Scale'!$A$2:$A$27,0)))</f>
        <v/>
      </c>
      <c r="J32" s="44">
        <f>IF(OR('Ratings Detail'!E32="",'Ratings Detail'!E32="NR"),"",INDEX('Rating Scale'!$B$2:$B$27,MATCH('Ratings Detail'!E32,'Rating Scale'!$A$2:$A$27,0)))</f>
        <v/>
      </c>
      <c r="K32" s="44">
        <f>IF(OR('Ratings Detail'!G32="",'Ratings Detail'!G32="NR"),"",INDEX('Rating Scale'!$B$2:$B$27,MATCH('Ratings Detail'!G32,'Rating Scale'!$A$2:$A$27,0)))</f>
        <v/>
      </c>
      <c r="L32" s="44">
        <f>COUNT(I32:K32)</f>
        <v/>
      </c>
      <c r="M32" s="45">
        <f>IF(L32=0,"",AVERAGE(I32:K32))</f>
        <v/>
      </c>
      <c r="N32" s="44">
        <f>IF(L32=0,"",MAX(I32:K32))</f>
        <v/>
      </c>
      <c r="O32" s="43">
        <f>'ACFR FY2025'!C32</f>
        <v/>
      </c>
      <c r="P32" s="46">
        <f>IF('ACFR FY2025'!G32="","",'ACFR FY2025'!G32)</f>
        <v/>
      </c>
      <c r="Q32" s="46">
        <f>IF('ACFR FY2025'!K32="","",'ACFR FY2025'!K32)</f>
        <v/>
      </c>
      <c r="R32" s="46">
        <f>IF(P32="","",N(P32)+N(Q32))</f>
        <v/>
      </c>
      <c r="S32" s="46">
        <f>IF(R32="","",R32/E32)</f>
        <v/>
      </c>
      <c r="T32" s="46">
        <f>IF('ACFR FY2025'!U32="","",N('ACFR FY2025'!P32)+N('ACFR FY2025'!Q32)+N('ACFR FY2025'!R32))</f>
        <v/>
      </c>
      <c r="U32" s="46">
        <f>IF('ACFR FY2025'!U32="","",'ACFR FY2025'!U32)</f>
        <v/>
      </c>
      <c r="V32" s="47">
        <f>IF(U32="","",T32/U32)</f>
        <v/>
      </c>
      <c r="W32" s="47">
        <f>IF(U32="","",N('ACFR FY2025'!R32)/U32)</f>
        <v/>
      </c>
      <c r="X32" s="45">
        <f>IF(OR(R32="",'ACFR FY2025'!T32=""),"",R32/'ACFR FY2025'!T32)</f>
        <v/>
      </c>
      <c r="Y32" s="46">
        <f>IF('ACFR FY2025'!L32="","",'ACFR FY2025'!L32/E32)</f>
        <v/>
      </c>
      <c r="Z32" s="43">
        <f>IF('Ratings Detail'!L32="","",'Ratings Detail'!L32)</f>
        <v/>
      </c>
      <c r="AA32" s="39">
        <f>IF('ACFR FY2025'!Z32="","",'ACFR FY2025'!Z32)</f>
        <v/>
      </c>
      <c r="AB32" s="46">
        <f>IF(R32="","",(R32-N('ACFR FY2025'!AB32))/E32)</f>
        <v/>
      </c>
    </row>
    <row r="33" ht="23.85" customHeight="1" s="33">
      <c r="A33" s="48" t="inlineStr">
        <is>
          <t>Columbus, OH</t>
        </is>
      </c>
      <c r="B33" s="48" t="inlineStr">
        <is>
          <t>Columbus</t>
        </is>
      </c>
      <c r="C33" s="48" t="inlineStr">
        <is>
          <t>OH</t>
        </is>
      </c>
      <c r="D33" s="49" t="n">
        <v>2242028</v>
      </c>
      <c r="E33" s="50">
        <f>'City Population'!C33</f>
        <v/>
      </c>
      <c r="F33" s="51">
        <f>IF('Ratings Detail'!C33="","",'Ratings Detail'!C33)</f>
        <v/>
      </c>
      <c r="G33" s="51">
        <f>IF('Ratings Detail'!E33="","",'Ratings Detail'!E33)</f>
        <v/>
      </c>
      <c r="H33" s="51">
        <f>IF('Ratings Detail'!G33="","",'Ratings Detail'!G33)</f>
        <v/>
      </c>
      <c r="I33" s="52">
        <f>IF(OR('Ratings Detail'!C33="",'Ratings Detail'!C33="NR"),"",INDEX('Rating Scale'!$B$2:$B$27,MATCH('Ratings Detail'!C33,'Rating Scale'!$A$2:$A$27,0)))</f>
        <v/>
      </c>
      <c r="J33" s="52">
        <f>IF(OR('Ratings Detail'!E33="",'Ratings Detail'!E33="NR"),"",INDEX('Rating Scale'!$B$2:$B$27,MATCH('Ratings Detail'!E33,'Rating Scale'!$A$2:$A$27,0)))</f>
        <v/>
      </c>
      <c r="K33" s="52">
        <f>IF(OR('Ratings Detail'!G33="",'Ratings Detail'!G33="NR"),"",INDEX('Rating Scale'!$B$2:$B$27,MATCH('Ratings Detail'!G33,'Rating Scale'!$A$2:$A$27,0)))</f>
        <v/>
      </c>
      <c r="L33" s="52">
        <f>COUNT(I33:K33)</f>
        <v/>
      </c>
      <c r="M33" s="53">
        <f>IF(L33=0,"",AVERAGE(I33:K33))</f>
        <v/>
      </c>
      <c r="N33" s="52">
        <f>IF(L33=0,"",MAX(I33:K33))</f>
        <v/>
      </c>
      <c r="O33" s="51">
        <f>'ACFR FY2025'!C33</f>
        <v/>
      </c>
      <c r="P33" s="54">
        <f>IF('ACFR FY2025'!G33="","",'ACFR FY2025'!G33)</f>
        <v/>
      </c>
      <c r="Q33" s="54">
        <f>IF('ACFR FY2025'!K33="","",'ACFR FY2025'!K33)</f>
        <v/>
      </c>
      <c r="R33" s="54">
        <f>IF(P33="","",N(P33)+N(Q33))</f>
        <v/>
      </c>
      <c r="S33" s="54">
        <f>IF(R33="","",R33/E33)</f>
        <v/>
      </c>
      <c r="T33" s="54">
        <f>IF('ACFR FY2025'!U33="","",N('ACFR FY2025'!P33)+N('ACFR FY2025'!Q33)+N('ACFR FY2025'!R33))</f>
        <v/>
      </c>
      <c r="U33" s="54">
        <f>IF('ACFR FY2025'!U33="","",'ACFR FY2025'!U33)</f>
        <v/>
      </c>
      <c r="V33" s="55">
        <f>IF(U33="","",T33/U33)</f>
        <v/>
      </c>
      <c r="W33" s="55">
        <f>IF(U33="","",N('ACFR FY2025'!R33)/U33)</f>
        <v/>
      </c>
      <c r="X33" s="53">
        <f>IF(OR(R33="",'ACFR FY2025'!T33=""),"",R33/'ACFR FY2025'!T33)</f>
        <v/>
      </c>
      <c r="Y33" s="54">
        <f>IF('ACFR FY2025'!L33="","",'ACFR FY2025'!L33/E33)</f>
        <v/>
      </c>
      <c r="Z33" s="51">
        <f>IF('Ratings Detail'!L33="","",'Ratings Detail'!L33)</f>
        <v/>
      </c>
      <c r="AA33" s="56">
        <f>IF('ACFR FY2025'!Z33="","",'ACFR FY2025'!Z33)</f>
        <v/>
      </c>
      <c r="AB33" s="54">
        <f>IF(R33="","",(R33-N('ACFR FY2025'!AB33))/E33)</f>
        <v/>
      </c>
    </row>
    <row r="34" ht="23.85" customHeight="1" s="33">
      <c r="A34" s="40" t="inlineStr">
        <is>
          <t>Indianapolis-Carmel-Greenwood, IN</t>
        </is>
      </c>
      <c r="B34" s="40" t="inlineStr">
        <is>
          <t>Indianapolis</t>
        </is>
      </c>
      <c r="C34" s="40" t="inlineStr">
        <is>
          <t>IN</t>
        </is>
      </c>
      <c r="D34" s="41" t="n">
        <v>2205695</v>
      </c>
      <c r="E34" s="42">
        <f>'City Population'!C34</f>
        <v/>
      </c>
      <c r="F34" s="43">
        <f>IF('Ratings Detail'!C34="","",'Ratings Detail'!C34)</f>
        <v/>
      </c>
      <c r="G34" s="43">
        <f>IF('Ratings Detail'!E34="","",'Ratings Detail'!E34)</f>
        <v/>
      </c>
      <c r="H34" s="43">
        <f>IF('Ratings Detail'!G34="","",'Ratings Detail'!G34)</f>
        <v/>
      </c>
      <c r="I34" s="44">
        <f>IF(OR('Ratings Detail'!C34="",'Ratings Detail'!C34="NR"),"",INDEX('Rating Scale'!$B$2:$B$27,MATCH('Ratings Detail'!C34,'Rating Scale'!$A$2:$A$27,0)))</f>
        <v/>
      </c>
      <c r="J34" s="44">
        <f>IF(OR('Ratings Detail'!E34="",'Ratings Detail'!E34="NR"),"",INDEX('Rating Scale'!$B$2:$B$27,MATCH('Ratings Detail'!E34,'Rating Scale'!$A$2:$A$27,0)))</f>
        <v/>
      </c>
      <c r="K34" s="44">
        <f>IF(OR('Ratings Detail'!G34="",'Ratings Detail'!G34="NR"),"",INDEX('Rating Scale'!$B$2:$B$27,MATCH('Ratings Detail'!G34,'Rating Scale'!$A$2:$A$27,0)))</f>
        <v/>
      </c>
      <c r="L34" s="44">
        <f>COUNT(I34:K34)</f>
        <v/>
      </c>
      <c r="M34" s="45">
        <f>IF(L34=0,"",AVERAGE(I34:K34))</f>
        <v/>
      </c>
      <c r="N34" s="44">
        <f>IF(L34=0,"",MAX(I34:K34))</f>
        <v/>
      </c>
      <c r="O34" s="43">
        <f>'ACFR FY2025'!C34</f>
        <v/>
      </c>
      <c r="P34" s="46">
        <f>IF('ACFR FY2025'!G34="","",'ACFR FY2025'!G34)</f>
        <v/>
      </c>
      <c r="Q34" s="46">
        <f>IF('ACFR FY2025'!K34="","",'ACFR FY2025'!K34)</f>
        <v/>
      </c>
      <c r="R34" s="46">
        <f>IF(P34="","",N(P34)+N(Q34))</f>
        <v/>
      </c>
      <c r="S34" s="46">
        <f>IF(R34="","",R34/E34)</f>
        <v/>
      </c>
      <c r="T34" s="46">
        <f>IF('ACFR FY2025'!U34="","",N('ACFR FY2025'!P34)+N('ACFR FY2025'!Q34)+N('ACFR FY2025'!R34))</f>
        <v/>
      </c>
      <c r="U34" s="46">
        <f>IF('ACFR FY2025'!U34="","",'ACFR FY2025'!U34)</f>
        <v/>
      </c>
      <c r="V34" s="47">
        <f>IF(U34="","",T34/U34)</f>
        <v/>
      </c>
      <c r="W34" s="47">
        <f>IF(U34="","",N('ACFR FY2025'!R34)/U34)</f>
        <v/>
      </c>
      <c r="X34" s="45">
        <f>IF(OR(R34="",'ACFR FY2025'!T34=""),"",R34/'ACFR FY2025'!T34)</f>
        <v/>
      </c>
      <c r="Y34" s="46">
        <f>IF('ACFR FY2025'!L34="","",'ACFR FY2025'!L34/E34)</f>
        <v/>
      </c>
      <c r="Z34" s="43">
        <f>IF('Ratings Detail'!L34="","",'Ratings Detail'!L34)</f>
        <v/>
      </c>
      <c r="AA34" s="39">
        <f>IF('ACFR FY2025'!Z34="","",'ACFR FY2025'!Z34)</f>
        <v/>
      </c>
      <c r="AB34" s="46">
        <f>IF(R34="","",(R34-N('ACFR FY2025'!AB34))/E34)</f>
        <v/>
      </c>
    </row>
    <row r="35" ht="23.85" customHeight="1" s="33">
      <c r="A35" s="48" t="inlineStr">
        <is>
          <t>Nashville-Davidson--Murfreesboro--Franklin, TN</t>
        </is>
      </c>
      <c r="B35" s="48" t="inlineStr">
        <is>
          <t>Nashville</t>
        </is>
      </c>
      <c r="C35" s="48" t="inlineStr">
        <is>
          <t>TN</t>
        </is>
      </c>
      <c r="D35" s="49" t="n">
        <v>2197416</v>
      </c>
      <c r="E35" s="50">
        <f>'City Population'!C35</f>
        <v/>
      </c>
      <c r="F35" s="51">
        <f>IF('Ratings Detail'!C35="","",'Ratings Detail'!C35)</f>
        <v/>
      </c>
      <c r="G35" s="51">
        <f>IF('Ratings Detail'!E35="","",'Ratings Detail'!E35)</f>
        <v/>
      </c>
      <c r="H35" s="51">
        <f>IF('Ratings Detail'!G35="","",'Ratings Detail'!G35)</f>
        <v/>
      </c>
      <c r="I35" s="52">
        <f>IF(OR('Ratings Detail'!C35="",'Ratings Detail'!C35="NR"),"",INDEX('Rating Scale'!$B$2:$B$27,MATCH('Ratings Detail'!C35,'Rating Scale'!$A$2:$A$27,0)))</f>
        <v/>
      </c>
      <c r="J35" s="52">
        <f>IF(OR('Ratings Detail'!E35="",'Ratings Detail'!E35="NR"),"",INDEX('Rating Scale'!$B$2:$B$27,MATCH('Ratings Detail'!E35,'Rating Scale'!$A$2:$A$27,0)))</f>
        <v/>
      </c>
      <c r="K35" s="52">
        <f>IF(OR('Ratings Detail'!G35="",'Ratings Detail'!G35="NR"),"",INDEX('Rating Scale'!$B$2:$B$27,MATCH('Ratings Detail'!G35,'Rating Scale'!$A$2:$A$27,0)))</f>
        <v/>
      </c>
      <c r="L35" s="52">
        <f>COUNT(I35:K35)</f>
        <v/>
      </c>
      <c r="M35" s="53">
        <f>IF(L35=0,"",AVERAGE(I35:K35))</f>
        <v/>
      </c>
      <c r="N35" s="52">
        <f>IF(L35=0,"",MAX(I35:K35))</f>
        <v/>
      </c>
      <c r="O35" s="51">
        <f>'ACFR FY2025'!C35</f>
        <v/>
      </c>
      <c r="P35" s="54">
        <f>IF('ACFR FY2025'!G35="","",'ACFR FY2025'!G35)</f>
        <v/>
      </c>
      <c r="Q35" s="54">
        <f>IF('ACFR FY2025'!K35="","",'ACFR FY2025'!K35)</f>
        <v/>
      </c>
      <c r="R35" s="54">
        <f>IF(P35="","",N(P35)+N(Q35))</f>
        <v/>
      </c>
      <c r="S35" s="54">
        <f>IF(R35="","",R35/E35)</f>
        <v/>
      </c>
      <c r="T35" s="54">
        <f>IF('ACFR FY2025'!U35="","",N('ACFR FY2025'!P35)+N('ACFR FY2025'!Q35)+N('ACFR FY2025'!R35))</f>
        <v/>
      </c>
      <c r="U35" s="54">
        <f>IF('ACFR FY2025'!U35="","",'ACFR FY2025'!U35)</f>
        <v/>
      </c>
      <c r="V35" s="55">
        <f>IF(U35="","",T35/U35)</f>
        <v/>
      </c>
      <c r="W35" s="55">
        <f>IF(U35="","",N('ACFR FY2025'!R35)/U35)</f>
        <v/>
      </c>
      <c r="X35" s="53">
        <f>IF(OR(R35="",'ACFR FY2025'!T35=""),"",R35/'ACFR FY2025'!T35)</f>
        <v/>
      </c>
      <c r="Y35" s="54">
        <f>IF('ACFR FY2025'!L35="","",'ACFR FY2025'!L35/E35)</f>
        <v/>
      </c>
      <c r="Z35" s="51">
        <f>IF('Ratings Detail'!L35="","",'Ratings Detail'!L35)</f>
        <v/>
      </c>
      <c r="AA35" s="56">
        <f>IF('ACFR FY2025'!Z35="","",'ACFR FY2025'!Z35)</f>
        <v/>
      </c>
      <c r="AB35" s="54">
        <f>IF(R35="","",(R35-N('ACFR FY2025'!AB35))/E35)</f>
        <v/>
      </c>
    </row>
    <row r="36" ht="15" customHeight="1" s="33">
      <c r="A36" s="40" t="inlineStr">
        <is>
          <t>Cleveland, OH</t>
        </is>
      </c>
      <c r="B36" s="40" t="inlineStr">
        <is>
          <t>Cleveland</t>
        </is>
      </c>
      <c r="C36" s="40" t="inlineStr">
        <is>
          <t>OH</t>
        </is>
      </c>
      <c r="D36" s="41" t="n">
        <v>2165775</v>
      </c>
      <c r="E36" s="42">
        <f>'City Population'!C36</f>
        <v/>
      </c>
      <c r="F36" s="43">
        <f>IF('Ratings Detail'!C36="","",'Ratings Detail'!C36)</f>
        <v/>
      </c>
      <c r="G36" s="43">
        <f>IF('Ratings Detail'!E36="","",'Ratings Detail'!E36)</f>
        <v/>
      </c>
      <c r="H36" s="43">
        <f>IF('Ratings Detail'!G36="","",'Ratings Detail'!G36)</f>
        <v/>
      </c>
      <c r="I36" s="44">
        <f>IF(OR('Ratings Detail'!C36="",'Ratings Detail'!C36="NR"),"",INDEX('Rating Scale'!$B$2:$B$27,MATCH('Ratings Detail'!C36,'Rating Scale'!$A$2:$A$27,0)))</f>
        <v/>
      </c>
      <c r="J36" s="44">
        <f>IF(OR('Ratings Detail'!E36="",'Ratings Detail'!E36="NR"),"",INDEX('Rating Scale'!$B$2:$B$27,MATCH('Ratings Detail'!E36,'Rating Scale'!$A$2:$A$27,0)))</f>
        <v/>
      </c>
      <c r="K36" s="44">
        <f>IF(OR('Ratings Detail'!G36="",'Ratings Detail'!G36="NR"),"",INDEX('Rating Scale'!$B$2:$B$27,MATCH('Ratings Detail'!G36,'Rating Scale'!$A$2:$A$27,0)))</f>
        <v/>
      </c>
      <c r="L36" s="44">
        <f>COUNT(I36:K36)</f>
        <v/>
      </c>
      <c r="M36" s="45">
        <f>IF(L36=0,"",AVERAGE(I36:K36))</f>
        <v/>
      </c>
      <c r="N36" s="44">
        <f>IF(L36=0,"",MAX(I36:K36))</f>
        <v/>
      </c>
      <c r="O36" s="43">
        <f>'ACFR FY2025'!C36</f>
        <v/>
      </c>
      <c r="P36" s="46">
        <f>IF('ACFR FY2025'!G36="","",'ACFR FY2025'!G36)</f>
        <v/>
      </c>
      <c r="Q36" s="46">
        <f>IF('ACFR FY2025'!K36="","",'ACFR FY2025'!K36)</f>
        <v/>
      </c>
      <c r="R36" s="46">
        <f>IF(P36="","",N(P36)+N(Q36))</f>
        <v/>
      </c>
      <c r="S36" s="46">
        <f>IF(R36="","",R36/E36)</f>
        <v/>
      </c>
      <c r="T36" s="46">
        <f>IF('ACFR FY2025'!U36="","",N('ACFR FY2025'!P36)+N('ACFR FY2025'!Q36)+N('ACFR FY2025'!R36))</f>
        <v/>
      </c>
      <c r="U36" s="46">
        <f>IF('ACFR FY2025'!U36="","",'ACFR FY2025'!U36)</f>
        <v/>
      </c>
      <c r="V36" s="47">
        <f>IF(U36="","",T36/U36)</f>
        <v/>
      </c>
      <c r="W36" s="47">
        <f>IF(U36="","",N('ACFR FY2025'!R36)/U36)</f>
        <v/>
      </c>
      <c r="X36" s="45">
        <f>IF(OR(R36="",'ACFR FY2025'!T36=""),"",R36/'ACFR FY2025'!T36)</f>
        <v/>
      </c>
      <c r="Y36" s="46">
        <f>IF('ACFR FY2025'!L36="","",'ACFR FY2025'!L36/E36)</f>
        <v/>
      </c>
      <c r="Z36" s="43">
        <f>IF('Ratings Detail'!L36="","",'Ratings Detail'!L36)</f>
        <v/>
      </c>
      <c r="AA36" s="39">
        <f>IF('ACFR FY2025'!Z36="","",'ACFR FY2025'!Z36)</f>
        <v/>
      </c>
      <c r="AB36" s="46">
        <f>IF(R36="","",(R36-N('ACFR FY2025'!AB36))/E36)</f>
        <v/>
      </c>
    </row>
    <row r="38" ht="15" customHeight="1" s="33">
      <c r="A38" s="38" t="inlineStr">
        <is>
          <t>Tie-out cells (must read zero)</t>
        </is>
      </c>
    </row>
    <row r="39" ht="15" customHeight="1" s="33">
      <c r="A39" s="43" t="inlineStr">
        <is>
          <t>Metro count minus 35</t>
        </is>
      </c>
      <c r="B39" s="44">
        <f>COUNTA(B2:B36)-35</f>
        <v/>
      </c>
    </row>
    <row r="40" ht="15" customHeight="1" s="33">
      <c r="A40" s="43" t="inlineStr">
        <is>
          <t>Scorecard cities vs. Ratings Detail cities (mismatches)</t>
        </is>
      </c>
      <c r="B40" s="44">
        <f>SUMPRODUCT(--(B2:B36&lt;&gt;'Ratings Detail'!A2:A36))</f>
        <v/>
      </c>
    </row>
    <row r="41" ht="15" customHeight="1" s="33">
      <c r="A41" s="43" t="inlineStr">
        <is>
          <t>Scorecard cities vs. ACFR FY2025 cities (mismatches)</t>
        </is>
      </c>
      <c r="B41" s="44">
        <f>SUMPRODUCT(--(B2:B36&lt;&gt;'ACFR FY2025'!A2:A36))</f>
        <v/>
      </c>
    </row>
    <row r="42" ht="15" customHeight="1" s="33">
      <c r="A42" s="43" t="inlineStr">
        <is>
          <t>Scorecard cities vs. City Population cities (mismatches)</t>
        </is>
      </c>
      <c r="B42" s="44">
        <f>SUMPRODUCT(--(B2:B36&lt;&gt;'City Population'!A2:A36))</f>
        <v/>
      </c>
    </row>
    <row r="43" ht="15" customHeight="1" s="33">
      <c r="A43" s="43" t="inlineStr">
        <is>
          <t>ACFR fund-balance tie-outs that do not read zero (count)</t>
        </is>
      </c>
      <c r="B43" s="44">
        <f>SUMPRODUCT(--(ISNUMBER('ACFR FY2025'!Y2:Y36)),--('ACFR FY2025'!Y2:Y36&lt;&gt;0))</f>
        <v/>
      </c>
    </row>
    <row r="44" ht="15" customHeight="1" s="33">
      <c r="A44" s="43" t="inlineStr">
        <is>
          <t>Metros with a composite rating (count, not a tie-out)</t>
        </is>
      </c>
      <c r="B44" s="44">
        <f>COUNT(M2:M36)</f>
        <v/>
      </c>
    </row>
    <row r="45" ht="15" customHeight="1" s="33">
      <c r="A45" s="43" t="inlineStr">
        <is>
          <t>Metros with ACFR measures (count, not a tie-out)</t>
        </is>
      </c>
      <c r="B45" s="44">
        <f>COUNT(S2:S36)</f>
        <v/>
      </c>
    </row>
    <row r="47" ht="60" customHeight="1" s="33">
      <c r="A47" s="35" t="inlineStr">
        <is>
          <t>Source: Ratings Detail, ACFR FY2025 and City Population tabs (inputs); Rating Scale tab for the notch mapping. Metro names, state and 2025 MSA population (blue) are the only inputs on this tab; every other cell is a lookup or formula. Composite = average of the notches below AAA across the agencies that rate the city (0 = AAA from every agency; 9 = BBB-). Pension + OPEB = net pension liability + net (or total) OPEB liability, primary government, not netted for pension/OPEB assets. Available GF balance = committed + assigned + unassigned General Fund balance (the rating-agency "available" definition); percentages are of General Fund expenditures.</t>
        </is>
      </c>
    </row>
    <row r="48" ht="36" customHeight="1" s="33">
      <c r="A48" s="35" t="inlineStr">
        <is>
          <t>Universe: the 35 U.S. metros above 2 million residents (Census Vintage 2025), the same set as demographics-domestic-migration-metros.html. Fiscal unit is the largest principal city (District of Columbia for Washington; consolidated city-county for Indianapolis and Nashville; City and County for San Francisco and Denver).</t>
        </is>
      </c>
    </row>
  </sheetData>
  <mergeCells count="2">
    <mergeCell ref="A47:L47"/>
    <mergeCell ref="A48:L48"/>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drawing xmlns:r="http://schemas.openxmlformats.org/officeDocument/2006/relationships" r:id="rId1"/>
</worksheet>
</file>

<file path=xl/worksheets/sheet3.xml><?xml version="1.0" encoding="utf-8"?>
<worksheet xmlns="http://schemas.openxmlformats.org/spreadsheetml/2006/main">
  <sheetPr filterMode="0">
    <outlinePr summaryBelow="1" summaryRight="1"/>
    <pageSetUpPr fitToPage="0"/>
  </sheetPr>
  <dimension ref="A1:C29"/>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0" customWidth="1" style="32" min="1" max="1"/>
    <col width="18" customWidth="1" style="32" min="2" max="2"/>
    <col width="22" customWidth="1" style="32" min="3" max="3"/>
  </cols>
  <sheetData>
    <row r="1" ht="15" customHeight="1" s="33">
      <c r="A1" s="36" t="inlineStr">
        <is>
          <t>Rating (Moody's or S&amp;P/Fitch)</t>
        </is>
      </c>
      <c r="B1" s="36" t="inlineStr">
        <is>
          <t>Notches below AAA</t>
        </is>
      </c>
      <c r="C1" s="36" t="inlineStr">
        <is>
          <t>Category</t>
        </is>
      </c>
    </row>
    <row r="2" ht="15" customHeight="1" s="33">
      <c r="A2" s="40" t="inlineStr">
        <is>
          <t>Aaa</t>
        </is>
      </c>
      <c r="B2" s="40" t="n">
        <v>0</v>
      </c>
      <c r="C2" s="43" t="inlineStr">
        <is>
          <t>Investment grade: AAA</t>
        </is>
      </c>
    </row>
    <row r="3" ht="15" customHeight="1" s="33">
      <c r="A3" s="40" t="inlineStr">
        <is>
          <t>AAA</t>
        </is>
      </c>
      <c r="B3" s="40" t="n">
        <v>0</v>
      </c>
      <c r="C3" s="43" t="inlineStr">
        <is>
          <t>Investment grade: AAA</t>
        </is>
      </c>
    </row>
    <row r="4" ht="15" customHeight="1" s="33">
      <c r="A4" s="40" t="inlineStr">
        <is>
          <t>Aa1</t>
        </is>
      </c>
      <c r="B4" s="40" t="n">
        <v>1</v>
      </c>
      <c r="C4" s="43" t="inlineStr">
        <is>
          <t>Investment grade: AA</t>
        </is>
      </c>
    </row>
    <row r="5" ht="15" customHeight="1" s="33">
      <c r="A5" s="40" t="inlineStr">
        <is>
          <t>AA+</t>
        </is>
      </c>
      <c r="B5" s="40" t="n">
        <v>1</v>
      </c>
      <c r="C5" s="43" t="inlineStr">
        <is>
          <t>Investment grade: AA</t>
        </is>
      </c>
    </row>
    <row r="6" ht="15" customHeight="1" s="33">
      <c r="A6" s="40" t="inlineStr">
        <is>
          <t>Aa2</t>
        </is>
      </c>
      <c r="B6" s="40" t="n">
        <v>2</v>
      </c>
      <c r="C6" s="43" t="inlineStr">
        <is>
          <t>Investment grade: AA</t>
        </is>
      </c>
    </row>
    <row r="7" ht="15" customHeight="1" s="33">
      <c r="A7" s="40" t="inlineStr">
        <is>
          <t>AA</t>
        </is>
      </c>
      <c r="B7" s="40" t="n">
        <v>2</v>
      </c>
      <c r="C7" s="43" t="inlineStr">
        <is>
          <t>Investment grade: AA</t>
        </is>
      </c>
    </row>
    <row r="8" ht="15" customHeight="1" s="33">
      <c r="A8" s="40" t="inlineStr">
        <is>
          <t>Aa3</t>
        </is>
      </c>
      <c r="B8" s="40" t="n">
        <v>3</v>
      </c>
      <c r="C8" s="43" t="inlineStr">
        <is>
          <t>Investment grade: AA</t>
        </is>
      </c>
    </row>
    <row r="9" ht="15" customHeight="1" s="33">
      <c r="A9" s="40" t="inlineStr">
        <is>
          <t>AA-</t>
        </is>
      </c>
      <c r="B9" s="40" t="n">
        <v>3</v>
      </c>
      <c r="C9" s="43" t="inlineStr">
        <is>
          <t>Investment grade: AA</t>
        </is>
      </c>
    </row>
    <row r="10" ht="15" customHeight="1" s="33">
      <c r="A10" s="40" t="inlineStr">
        <is>
          <t>A1</t>
        </is>
      </c>
      <c r="B10" s="40" t="n">
        <v>4</v>
      </c>
      <c r="C10" s="43" t="inlineStr">
        <is>
          <t>Investment grade: A</t>
        </is>
      </c>
    </row>
    <row r="11" ht="15" customHeight="1" s="33">
      <c r="A11" s="40" t="inlineStr">
        <is>
          <t>A+</t>
        </is>
      </c>
      <c r="B11" s="40" t="n">
        <v>4</v>
      </c>
      <c r="C11" s="43" t="inlineStr">
        <is>
          <t>Investment grade: A</t>
        </is>
      </c>
    </row>
    <row r="12" ht="15" customHeight="1" s="33">
      <c r="A12" s="40" t="inlineStr">
        <is>
          <t>A2</t>
        </is>
      </c>
      <c r="B12" s="40" t="n">
        <v>5</v>
      </c>
      <c r="C12" s="43" t="inlineStr">
        <is>
          <t>Investment grade: A</t>
        </is>
      </c>
    </row>
    <row r="13" ht="15" customHeight="1" s="33">
      <c r="A13" s="40" t="inlineStr">
        <is>
          <t>A</t>
        </is>
      </c>
      <c r="B13" s="40" t="n">
        <v>5</v>
      </c>
      <c r="C13" s="43" t="inlineStr">
        <is>
          <t>Investment grade: A</t>
        </is>
      </c>
    </row>
    <row r="14" ht="15" customHeight="1" s="33">
      <c r="A14" s="40" t="inlineStr">
        <is>
          <t>A3</t>
        </is>
      </c>
      <c r="B14" s="40" t="n">
        <v>6</v>
      </c>
      <c r="C14" s="43" t="inlineStr">
        <is>
          <t>Investment grade: A</t>
        </is>
      </c>
    </row>
    <row r="15" ht="15" customHeight="1" s="33">
      <c r="A15" s="40" t="inlineStr">
        <is>
          <t>A-</t>
        </is>
      </c>
      <c r="B15" s="40" t="n">
        <v>6</v>
      </c>
      <c r="C15" s="43" t="inlineStr">
        <is>
          <t>Investment grade: A</t>
        </is>
      </c>
    </row>
    <row r="16" ht="15" customHeight="1" s="33">
      <c r="A16" s="40" t="inlineStr">
        <is>
          <t>Baa1</t>
        </is>
      </c>
      <c r="B16" s="40" t="n">
        <v>7</v>
      </c>
      <c r="C16" s="43" t="inlineStr">
        <is>
          <t>Investment grade: BBB</t>
        </is>
      </c>
    </row>
    <row r="17" ht="15" customHeight="1" s="33">
      <c r="A17" s="40" t="inlineStr">
        <is>
          <t>BBB+</t>
        </is>
      </c>
      <c r="B17" s="40" t="n">
        <v>7</v>
      </c>
      <c r="C17" s="43" t="inlineStr">
        <is>
          <t>Investment grade: BBB</t>
        </is>
      </c>
    </row>
    <row r="18" ht="15" customHeight="1" s="33">
      <c r="A18" s="40" t="inlineStr">
        <is>
          <t>Baa2</t>
        </is>
      </c>
      <c r="B18" s="40" t="n">
        <v>8</v>
      </c>
      <c r="C18" s="43" t="inlineStr">
        <is>
          <t>Investment grade: BBB</t>
        </is>
      </c>
    </row>
    <row r="19" ht="15" customHeight="1" s="33">
      <c r="A19" s="40" t="inlineStr">
        <is>
          <t>BBB</t>
        </is>
      </c>
      <c r="B19" s="40" t="n">
        <v>8</v>
      </c>
      <c r="C19" s="43" t="inlineStr">
        <is>
          <t>Investment grade: BBB</t>
        </is>
      </c>
    </row>
    <row r="20" ht="15" customHeight="1" s="33">
      <c r="A20" s="40" t="inlineStr">
        <is>
          <t>Baa3</t>
        </is>
      </c>
      <c r="B20" s="40" t="n">
        <v>9</v>
      </c>
      <c r="C20" s="43" t="inlineStr">
        <is>
          <t>Investment grade: BBB</t>
        </is>
      </c>
    </row>
    <row r="21" ht="15" customHeight="1" s="33">
      <c r="A21" s="40" t="inlineStr">
        <is>
          <t>BBB-</t>
        </is>
      </c>
      <c r="B21" s="40" t="n">
        <v>9</v>
      </c>
      <c r="C21" s="43" t="inlineStr">
        <is>
          <t>Investment grade: BBB</t>
        </is>
      </c>
    </row>
    <row r="22" ht="15" customHeight="1" s="33">
      <c r="A22" s="40" t="inlineStr">
        <is>
          <t>Ba1</t>
        </is>
      </c>
      <c r="B22" s="40" t="n">
        <v>10</v>
      </c>
      <c r="C22" s="43" t="inlineStr">
        <is>
          <t>Speculative grade</t>
        </is>
      </c>
    </row>
    <row r="23" ht="15" customHeight="1" s="33">
      <c r="A23" s="40" t="inlineStr">
        <is>
          <t>BB+</t>
        </is>
      </c>
      <c r="B23" s="40" t="n">
        <v>10</v>
      </c>
      <c r="C23" s="43" t="inlineStr">
        <is>
          <t>Speculative grade</t>
        </is>
      </c>
    </row>
    <row r="24" ht="15" customHeight="1" s="33">
      <c r="A24" s="40" t="inlineStr">
        <is>
          <t>Ba2</t>
        </is>
      </c>
      <c r="B24" s="40" t="n">
        <v>11</v>
      </c>
      <c r="C24" s="43" t="inlineStr">
        <is>
          <t>Speculative grade</t>
        </is>
      </c>
    </row>
    <row r="25" ht="15" customHeight="1" s="33">
      <c r="A25" s="40" t="inlineStr">
        <is>
          <t>BB</t>
        </is>
      </c>
      <c r="B25" s="40" t="n">
        <v>11</v>
      </c>
      <c r="C25" s="43" t="inlineStr">
        <is>
          <t>Speculative grade</t>
        </is>
      </c>
    </row>
    <row r="26" ht="15" customHeight="1" s="33">
      <c r="A26" s="40" t="inlineStr">
        <is>
          <t>Ba3</t>
        </is>
      </c>
      <c r="B26" s="40" t="n">
        <v>12</v>
      </c>
      <c r="C26" s="43" t="inlineStr">
        <is>
          <t>Speculative grade</t>
        </is>
      </c>
    </row>
    <row r="27" ht="15" customHeight="1" s="33">
      <c r="A27" s="40" t="inlineStr">
        <is>
          <t>BB-</t>
        </is>
      </c>
      <c r="B27" s="40" t="n">
        <v>12</v>
      </c>
      <c r="C27" s="43" t="inlineStr">
        <is>
          <t>Speculative grade</t>
        </is>
      </c>
    </row>
    <row r="29" ht="15" customHeight="1" s="33">
      <c r="A29" s="57" t="inlineStr">
        <is>
          <t>Source: CRE42 classification from the Moody's and S&amp;P/Fitch long-term scales. 0 = AAA/Aaa; each rating step is one notch. Moody's Aa1 = S&amp;P/Fitch AA+, and so on. Used to average ratings across agencies on the Scorecard.</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outlinePr summaryBelow="1" summaryRight="1"/>
    <pageSetUpPr fitToPage="0"/>
  </sheetPr>
  <dimension ref="A1:M38"/>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32" min="1" max="1"/>
    <col width="7" customWidth="1" style="32" min="2" max="2"/>
    <col width="9" customWidth="1" style="32" min="3" max="3"/>
    <col width="14" customWidth="1" style="32" min="4" max="4"/>
    <col width="9" customWidth="1" style="32" min="5" max="5"/>
    <col width="14" customWidth="1" style="32" min="6" max="6"/>
    <col width="9" customWidth="1" style="32" min="7" max="7"/>
    <col width="14" customWidth="1" style="32" min="8" max="8"/>
    <col width="18" customWidth="1" style="32" min="9" max="9"/>
    <col width="40" customWidth="1" style="32" min="10" max="10"/>
    <col width="70" customWidth="1" style="32" min="11" max="11"/>
    <col width="28" customWidth="1" style="32" min="12" max="12"/>
    <col width="60" customWidth="1" style="32" min="13" max="13"/>
  </cols>
  <sheetData>
    <row r="1" ht="23.85" customHeight="1" s="33">
      <c r="A1" s="36" t="inlineStr">
        <is>
          <t>City</t>
        </is>
      </c>
      <c r="B1" s="36" t="inlineStr">
        <is>
          <t>State</t>
        </is>
      </c>
      <c r="C1" s="36" t="inlineStr">
        <is>
          <t>Moody's</t>
        </is>
      </c>
      <c r="D1" s="36" t="inlineStr">
        <is>
          <t>Moody's Outlook</t>
        </is>
      </c>
      <c r="E1" s="36" t="inlineStr">
        <is>
          <t>S&amp;P</t>
        </is>
      </c>
      <c r="F1" s="36" t="inlineStr">
        <is>
          <t>S&amp;P Outlook</t>
        </is>
      </c>
      <c r="G1" s="36" t="inlineStr">
        <is>
          <t>Fitch</t>
        </is>
      </c>
      <c r="H1" s="36" t="inlineStr">
        <is>
          <t>Fitch Outlook</t>
        </is>
      </c>
      <c r="I1" s="36" t="inlineStr">
        <is>
          <t>As Of (latest action or confirmation)</t>
        </is>
      </c>
      <c r="J1" s="36" t="inlineStr">
        <is>
          <t>Rating Changes 2023-2026</t>
        </is>
      </c>
      <c r="K1" s="36" t="inlineStr">
        <is>
          <t>Notes</t>
        </is>
      </c>
      <c r="L1" s="36" t="inlineStr">
        <is>
          <t>Flag</t>
        </is>
      </c>
      <c r="M1" s="36" t="inlineStr">
        <is>
          <t>Source URL</t>
        </is>
      </c>
    </row>
    <row r="2" ht="23.85" customHeight="1" s="33">
      <c r="A2" s="40" t="inlineStr">
        <is>
          <t>New York</t>
        </is>
      </c>
      <c r="B2" s="40" t="inlineStr">
        <is>
          <t>NY</t>
        </is>
      </c>
      <c r="C2" s="40" t="inlineStr">
        <is>
          <t>Aa2</t>
        </is>
      </c>
      <c r="D2" s="40" t="inlineStr">
        <is>
          <t>Negative</t>
        </is>
      </c>
      <c r="E2" s="40" t="inlineStr">
        <is>
          <t>AA</t>
        </is>
      </c>
      <c r="F2" s="40" t="inlineStr">
        <is>
          <t>Stable</t>
        </is>
      </c>
      <c r="G2" s="40" t="inlineStr">
        <is>
          <t>AA</t>
        </is>
      </c>
      <c r="H2" s="40" t="inlineStr">
        <is>
          <t>Negative</t>
        </is>
      </c>
      <c r="I2" s="40" t="inlineStr">
        <is>
          <t>2026-07-31</t>
        </is>
      </c>
      <c r="J2" s="58" t="inlineStr">
        <is>
          <t>Outlook to negative: Moody's and Fitch, Mar 2026</t>
        </is>
      </c>
      <c r="K2" s="58" t="inlineStr">
        <is>
          <t>Outlooks cut to negative by Moody's (Mar 11, 2026) and Fitch (Mar 20, 2026); no rating-level change 2023-26.</t>
        </is>
      </c>
      <c r="L2" s="40" t="n"/>
      <c r="M2" s="40" t="inlineStr">
        <is>
          <t>https://www.nyc.gov/assets/investorrelations/downloads/pdf/moodys-report-go-07-31-2026.pdf</t>
        </is>
      </c>
    </row>
    <row r="3" ht="35.05" customHeight="1" s="33">
      <c r="A3" s="48" t="inlineStr">
        <is>
          <t>Los Angeles</t>
        </is>
      </c>
      <c r="B3" s="48" t="inlineStr">
        <is>
          <t>CA</t>
        </is>
      </c>
      <c r="C3" s="48" t="inlineStr">
        <is>
          <t>Aa3</t>
        </is>
      </c>
      <c r="D3" s="48" t="inlineStr">
        <is>
          <t>Stable</t>
        </is>
      </c>
      <c r="E3" s="48" t="inlineStr">
        <is>
          <t>AA-</t>
        </is>
      </c>
      <c r="F3" s="48" t="inlineStr">
        <is>
          <t>Negative</t>
        </is>
      </c>
      <c r="G3" s="48" t="inlineStr">
        <is>
          <t>AA+</t>
        </is>
      </c>
      <c r="H3" s="48" t="inlineStr">
        <is>
          <t>Stable</t>
        </is>
      </c>
      <c r="I3" s="48" t="inlineStr">
        <is>
          <t>2026-06-30</t>
        </is>
      </c>
      <c r="J3" s="59" t="inlineStr">
        <is>
          <t>Downgrades: S&amp;P Apr 2025; Moody's Mar 2026</t>
        </is>
      </c>
      <c r="K3" s="59" t="inlineStr">
        <is>
          <t>Fitch rates the voter-approved GO bonds AAA on California's statutory lien; AA+ is the Issuer Default Rating used here. Moody's downgrade Aa2 to Aa3 (Mar 4, 2026); S&amp;P downgrade AA to AA- (Apr 2025).</t>
        </is>
      </c>
      <c r="L3" s="48" t="n"/>
      <c r="M3" s="48" t="inlineStr">
        <is>
          <t>https://cityoflosangelesinvestorrelations.bondlink.com/city-of-los-angeles-investor-relations-ca/ratings/i828</t>
        </is>
      </c>
    </row>
    <row r="4" ht="23.85" customHeight="1" s="33">
      <c r="A4" s="40" t="inlineStr">
        <is>
          <t>Chicago</t>
        </is>
      </c>
      <c r="B4" s="40" t="inlineStr">
        <is>
          <t>IL</t>
        </is>
      </c>
      <c r="C4" s="40" t="inlineStr">
        <is>
          <t>Baa3</t>
        </is>
      </c>
      <c r="D4" s="40" t="inlineStr">
        <is>
          <t>Stable</t>
        </is>
      </c>
      <c r="E4" s="40" t="inlineStr">
        <is>
          <t>BBB</t>
        </is>
      </c>
      <c r="F4" s="40" t="inlineStr">
        <is>
          <t>Negative</t>
        </is>
      </c>
      <c r="G4" s="40" t="inlineStr">
        <is>
          <t>BBB+</t>
        </is>
      </c>
      <c r="H4" s="40" t="inlineStr">
        <is>
          <t>Negative</t>
        </is>
      </c>
      <c r="I4" s="40" t="inlineStr">
        <is>
          <t>2026-02-25</t>
        </is>
      </c>
      <c r="J4" s="58" t="inlineStr">
        <is>
          <t>Downgrades: S&amp;P Jan 2025; Fitch Feb 2026</t>
        </is>
      </c>
      <c r="K4" s="58" t="inlineStr">
        <is>
          <t>Fitch downgrade A- to BBB+ (Feb 25, 2026); S&amp;P downgrade BBB+ to BBB (Jan 2025); Fitch had upgraded to A- in Jul 2024.</t>
        </is>
      </c>
      <c r="L4" s="40" t="n"/>
      <c r="M4" s="40" t="inlineStr">
        <is>
          <t>https://www.cityofchicagoinvestors.com/generalobligationbonds/ratings/i1398</t>
        </is>
      </c>
    </row>
    <row r="5" ht="23.85" customHeight="1" s="33">
      <c r="A5" s="48" t="inlineStr">
        <is>
          <t>Dallas</t>
        </is>
      </c>
      <c r="B5" s="48" t="inlineStr">
        <is>
          <t>TX</t>
        </is>
      </c>
      <c r="C5" s="48" t="inlineStr">
        <is>
          <t>A1</t>
        </is>
      </c>
      <c r="D5" s="48" t="inlineStr">
        <is>
          <t>Stable</t>
        </is>
      </c>
      <c r="E5" s="48" t="inlineStr">
        <is>
          <t>AA-</t>
        </is>
      </c>
      <c r="F5" s="48" t="inlineStr">
        <is>
          <t>Stable</t>
        </is>
      </c>
      <c r="G5" s="48" t="inlineStr">
        <is>
          <t>AA</t>
        </is>
      </c>
      <c r="H5" s="48" t="inlineStr">
        <is>
          <t>Stable</t>
        </is>
      </c>
      <c r="I5" s="48" t="inlineStr">
        <is>
          <t>2026-06-05</t>
        </is>
      </c>
      <c r="J5" s="59" t="inlineStr">
        <is>
          <t>Outlook to negative Nov 2024, back to stable Jun 2026 (Moody's)</t>
        </is>
      </c>
      <c r="K5" s="59" t="inlineStr">
        <is>
          <t>Moody's outlook negative (Nov 2024, after Proposition U) then back to stable (Jun 5, 2026). Dallas does not use Moody's on new issues.</t>
        </is>
      </c>
      <c r="L5" s="48" t="n"/>
      <c r="M5" s="48" t="inlineStr">
        <is>
          <t>https://www.bondbuyer.com/news/moodys-returns-dallas-ratings-outlook-to-stable</t>
        </is>
      </c>
    </row>
    <row r="6" ht="23.85" customHeight="1" s="33">
      <c r="A6" s="40" t="inlineStr">
        <is>
          <t>Houston</t>
        </is>
      </c>
      <c r="B6" s="40" t="inlineStr">
        <is>
          <t>TX</t>
        </is>
      </c>
      <c r="C6" s="40" t="inlineStr">
        <is>
          <t>Aa2</t>
        </is>
      </c>
      <c r="D6" s="40" t="inlineStr">
        <is>
          <t>Stable</t>
        </is>
      </c>
      <c r="E6" s="40" t="inlineStr">
        <is>
          <t>AA</t>
        </is>
      </c>
      <c r="F6" s="40" t="inlineStr">
        <is>
          <t>Stable</t>
        </is>
      </c>
      <c r="G6" s="40" t="inlineStr">
        <is>
          <t>AA</t>
        </is>
      </c>
      <c r="H6" s="40" t="inlineStr">
        <is>
          <t>Negative</t>
        </is>
      </c>
      <c r="I6" s="40" t="inlineStr">
        <is>
          <t>2026-08-05</t>
        </is>
      </c>
      <c r="J6" s="58" t="inlineStr">
        <is>
          <t>Upgrade: Moody's Aug 2026</t>
        </is>
      </c>
      <c r="K6" s="58" t="inlineStr">
        <is>
          <t>Moody's upgrade Aa3 to Aa2 (Aug 5, 2026), first upgrade in 12 years; S&amp;P outlook back to stable (Jun 26, 2026); Fitch still negative.</t>
        </is>
      </c>
      <c r="L6" s="40" t="n"/>
      <c r="M6" s="40" t="inlineStr">
        <is>
          <t>https://www.bondbuyer.com/news/moodys-upgrades-houstons-go-rating-to-aa2</t>
        </is>
      </c>
    </row>
    <row r="7" ht="23.85" customHeight="1" s="33">
      <c r="A7" s="48" t="inlineStr">
        <is>
          <t>Atlanta</t>
        </is>
      </c>
      <c r="B7" s="48" t="inlineStr">
        <is>
          <t>GA</t>
        </is>
      </c>
      <c r="C7" s="48" t="inlineStr">
        <is>
          <t>Aa1</t>
        </is>
      </c>
      <c r="D7" s="48" t="inlineStr">
        <is>
          <t>Stable</t>
        </is>
      </c>
      <c r="E7" s="48" t="inlineStr">
        <is>
          <t>AA+</t>
        </is>
      </c>
      <c r="F7" s="48" t="inlineStr">
        <is>
          <t>Stable</t>
        </is>
      </c>
      <c r="G7" s="48" t="inlineStr">
        <is>
          <t>AAA</t>
        </is>
      </c>
      <c r="H7" s="48" t="inlineStr">
        <is>
          <t>Stable</t>
        </is>
      </c>
      <c r="I7" s="48" t="inlineStr">
        <is>
          <t>2024-09-06</t>
        </is>
      </c>
      <c r="J7" s="59" t="inlineStr">
        <is>
          <t>Upgrade: Fitch Sep 2024</t>
        </is>
      </c>
      <c r="K7" s="59" t="inlineStr">
        <is>
          <t>Fitch upgrade AA+ to AAA (Sep 2024). S&amp;P AA+ is shown on the city investor page but dated 2019; recent GO deals were rated by Moody's and Fitch only.</t>
        </is>
      </c>
      <c r="L7" s="48" t="inlineStr">
        <is>
          <t>S&amp;P rating currency unverified</t>
        </is>
      </c>
      <c r="M7" s="48" t="inlineStr">
        <is>
          <t>https://www.buyatlantabonds.com/city-of-atlanta-ga/ratings/i31</t>
        </is>
      </c>
    </row>
    <row r="8" ht="23.85" customHeight="1" s="33">
      <c r="A8" s="40" t="inlineStr">
        <is>
          <t>Washington</t>
        </is>
      </c>
      <c r="B8" s="40" t="inlineStr">
        <is>
          <t>DC</t>
        </is>
      </c>
      <c r="C8" s="40" t="inlineStr">
        <is>
          <t>Aa1</t>
        </is>
      </c>
      <c r="D8" s="40" t="inlineStr">
        <is>
          <t>Stable</t>
        </is>
      </c>
      <c r="E8" s="40" t="inlineStr">
        <is>
          <t>AA+</t>
        </is>
      </c>
      <c r="F8" s="40" t="inlineStr">
        <is>
          <t>Stable</t>
        </is>
      </c>
      <c r="G8" s="40" t="inlineStr">
        <is>
          <t>AA+</t>
        </is>
      </c>
      <c r="H8" s="40" t="inlineStr">
        <is>
          <t>Stable</t>
        </is>
      </c>
      <c r="I8" s="40" t="inlineStr">
        <is>
          <t>2026-04-22</t>
        </is>
      </c>
      <c r="J8" s="58" t="inlineStr">
        <is>
          <t>Downgrade: Moody's Apr 2025</t>
        </is>
      </c>
      <c r="K8" s="58" t="inlineStr">
        <is>
          <t>District of Columbia GO. Moody's downgrade Aaa to Aa1 with negative outlook (Apr 2025, federal workforce cuts); outlook restored to stable Apr 22, 2026.</t>
        </is>
      </c>
      <c r="L8" s="40" t="n"/>
      <c r="M8" s="40" t="inlineStr">
        <is>
          <t>https://cfo.dc.gov/release/moodys-removes-negative-outlook-districts-debt-rating-citing-strong-fiscal-governance-and</t>
        </is>
      </c>
    </row>
    <row r="9" ht="57.45" customHeight="1" s="33">
      <c r="A9" s="48" t="inlineStr">
        <is>
          <t>Miami</t>
        </is>
      </c>
      <c r="B9" s="48" t="inlineStr">
        <is>
          <t>FL</t>
        </is>
      </c>
      <c r="C9" s="48" t="inlineStr">
        <is>
          <t>Aa2</t>
        </is>
      </c>
      <c r="D9" s="48" t="inlineStr">
        <is>
          <t>Stable</t>
        </is>
      </c>
      <c r="E9" s="48" t="inlineStr">
        <is>
          <t>AA</t>
        </is>
      </c>
      <c r="F9" s="48" t="inlineStr">
        <is>
          <t>Stable</t>
        </is>
      </c>
      <c r="G9" s="48" t="inlineStr">
        <is>
          <t>AA</t>
        </is>
      </c>
      <c r="H9" s="48" t="inlineStr">
        <is>
          <t>Stable</t>
        </is>
      </c>
      <c r="I9" s="48" t="inlineStr">
        <is>
          <t>2023-05-24</t>
        </is>
      </c>
      <c r="J9" s="59" t="inlineStr">
        <is>
          <t>Upgrade: S&amp;P May 2023</t>
        </is>
      </c>
      <c r="K9" s="59" t="inlineStr">
        <is>
          <t>City of Miami (not Miami-Dade County). Ratings confirmed May 2023 (S&amp;P upgrade AA- to AA); an AI-generated summary (Chip, 2026-08-27) reports the same three ratings (S&amp;P AA, Moody's Aa2 issuer/GO, Fitch AA IDR) all with stable outlooks; outlooks not yet confirmed against agency releases. GO debt is limited ad valorem (Miami Forever).</t>
        </is>
      </c>
      <c r="L9" s="48" t="inlineStr">
        <is>
          <t>Ratings confirmed May 2023; outlooks from unverified summary</t>
        </is>
      </c>
      <c r="M9" s="48" t="inlineStr">
        <is>
          <t>https://www.bondbuyer.com/news/s-p-cites-citys-economic-growth</t>
        </is>
      </c>
    </row>
    <row r="10" ht="23.85" customHeight="1" s="33">
      <c r="A10" s="40" t="inlineStr">
        <is>
          <t>Philadelphia</t>
        </is>
      </c>
      <c r="B10" s="40" t="inlineStr">
        <is>
          <t>PA</t>
        </is>
      </c>
      <c r="C10" s="40" t="inlineStr">
        <is>
          <t>A1</t>
        </is>
      </c>
      <c r="D10" s="40" t="inlineStr">
        <is>
          <t>Positive</t>
        </is>
      </c>
      <c r="E10" s="40" t="inlineStr">
        <is>
          <t>A+</t>
        </is>
      </c>
      <c r="F10" s="40" t="inlineStr">
        <is>
          <t>Stable</t>
        </is>
      </c>
      <c r="G10" s="40" t="inlineStr">
        <is>
          <t>A+</t>
        </is>
      </c>
      <c r="H10" s="40" t="inlineStr">
        <is>
          <t>Stable</t>
        </is>
      </c>
      <c r="I10" s="40" t="inlineStr">
        <is>
          <t>2025-11-20</t>
        </is>
      </c>
      <c r="J10" s="58" t="inlineStr">
        <is>
          <t>Upgrades: Moody's May 2023; Fitch Jun 2024; S&amp;P Jan 2025</t>
        </is>
      </c>
      <c r="K10" s="58" t="inlineStr">
        <is>
          <t>Moody's A2 to A1 (May 2023); Fitch A to A+ (Jun 2024); S&amp;P A to A+ (Jan 2025); Moody's outlook positive (Nov 2025). Highest combined ratings in four decades.</t>
        </is>
      </c>
      <c r="L10" s="40" t="n"/>
      <c r="M10" s="40" t="inlineStr">
        <is>
          <t>https://www.phila.gov/media/20251125132651/bond-ratings-general-bonds-water-moodys-2025-11-20.pdf</t>
        </is>
      </c>
    </row>
    <row r="11" ht="23.85" customHeight="1" s="33">
      <c r="A11" s="48" t="inlineStr">
        <is>
          <t>Phoenix</t>
        </is>
      </c>
      <c r="B11" s="48" t="inlineStr">
        <is>
          <t>AZ</t>
        </is>
      </c>
      <c r="C11" s="48" t="inlineStr">
        <is>
          <t>Aa1</t>
        </is>
      </c>
      <c r="D11" s="48" t="inlineStr">
        <is>
          <t>Stable</t>
        </is>
      </c>
      <c r="E11" s="48" t="inlineStr">
        <is>
          <t>AA+</t>
        </is>
      </c>
      <c r="F11" s="48" t="inlineStr">
        <is>
          <t>Stable</t>
        </is>
      </c>
      <c r="G11" s="48" t="inlineStr">
        <is>
          <t>AAA</t>
        </is>
      </c>
      <c r="H11" s="48" t="inlineStr">
        <is>
          <t>Stable</t>
        </is>
      </c>
      <c r="I11" s="48" t="inlineStr">
        <is>
          <t>2026-05-13</t>
        </is>
      </c>
      <c r="J11" s="59" t="inlineStr">
        <is>
          <t>None found 2023-26</t>
        </is>
      </c>
      <c r="K11" s="59" t="inlineStr">
        <is>
          <t>Ratings from the city ratings sheet (May 13, 2026); outlooks last confirmed Dec 2022, no rating action found since.</t>
        </is>
      </c>
      <c r="L11" s="48" t="inlineStr">
        <is>
          <t>Outlooks last confirmed 2022</t>
        </is>
      </c>
      <c r="M11" s="48" t="inlineStr">
        <is>
          <t>https://www.phoenix.gov/content/dam/phoenix/financesite/documents/investor-info/RATINGS-CUSIPS-05-13-2026.pdf</t>
        </is>
      </c>
    </row>
    <row r="12" ht="15" customHeight="1" s="33">
      <c r="A12" s="40" t="inlineStr">
        <is>
          <t>Boston</t>
        </is>
      </c>
      <c r="B12" s="40" t="inlineStr">
        <is>
          <t>MA</t>
        </is>
      </c>
      <c r="C12" s="40" t="inlineStr">
        <is>
          <t>Aaa</t>
        </is>
      </c>
      <c r="D12" s="40" t="inlineStr">
        <is>
          <t>Stable</t>
        </is>
      </c>
      <c r="E12" s="40" t="inlineStr">
        <is>
          <t>AAA</t>
        </is>
      </c>
      <c r="F12" s="40" t="inlineStr">
        <is>
          <t>Stable</t>
        </is>
      </c>
      <c r="G12" s="40" t="inlineStr">
        <is>
          <t>NR</t>
        </is>
      </c>
      <c r="H12" s="40" t="n"/>
      <c r="I12" s="40" t="inlineStr">
        <is>
          <t>2026-05-05</t>
        </is>
      </c>
      <c r="J12" s="58" t="inlineStr">
        <is>
          <t>None</t>
        </is>
      </c>
      <c r="K12" s="58" t="inlineStr">
        <is>
          <t>Boston uses Moody's and S&amp;P only. Aaa/AAA every year since 2014.</t>
        </is>
      </c>
      <c r="L12" s="40" t="n"/>
      <c r="M12" s="40" t="inlineStr">
        <is>
          <t>https://www.boston.gov/news/boston-earns-triple-bond-ratings-13th-consecutive-year</t>
        </is>
      </c>
    </row>
    <row r="13" ht="23.85" customHeight="1" s="33">
      <c r="A13" s="48" t="inlineStr">
        <is>
          <t>Riverside</t>
        </is>
      </c>
      <c r="B13" s="48" t="inlineStr">
        <is>
          <t>CA</t>
        </is>
      </c>
      <c r="C13" s="48" t="inlineStr">
        <is>
          <t>Aa3</t>
        </is>
      </c>
      <c r="D13" s="48" t="inlineStr">
        <is>
          <t>Stable</t>
        </is>
      </c>
      <c r="E13" s="48" t="inlineStr">
        <is>
          <t>AA</t>
        </is>
      </c>
      <c r="F13" s="48" t="inlineStr">
        <is>
          <t>Stable</t>
        </is>
      </c>
      <c r="G13" s="48" t="inlineStr">
        <is>
          <t>AA</t>
        </is>
      </c>
      <c r="H13" s="48" t="inlineStr">
        <is>
          <t>Stable</t>
        </is>
      </c>
      <c r="I13" s="48" t="inlineStr">
        <is>
          <t>2026-08-27</t>
        </is>
      </c>
      <c r="J13" s="59" t="inlineStr">
        <is>
          <t>None shown; agency reports Jul 2025 (Moody's), Sep 2024 (S&amp;P, Fitch)</t>
        </is>
      </c>
      <c r="K13" s="59" t="inlineStr">
        <is>
          <t>No GO bonds; issuer ratings and stable outlooks confirmed 2026-08-27 from the city investor page (Moody's Aa3 report Jul 2025; S&amp;P AA and Fitch AA reports Sep 2024). General-fund credits are pension obligation bonds and lease revenue bonds.</t>
        </is>
      </c>
      <c r="L13" s="48" t="n"/>
      <c r="M13" s="48" t="inlineStr">
        <is>
          <t>https://www.riversideca.gov/finance/investor/</t>
        </is>
      </c>
    </row>
    <row r="14" ht="35.05" customHeight="1" s="33">
      <c r="A14" s="40" t="inlineStr">
        <is>
          <t>San Francisco</t>
        </is>
      </c>
      <c r="B14" s="40" t="inlineStr">
        <is>
          <t>CA</t>
        </is>
      </c>
      <c r="C14" s="40" t="inlineStr">
        <is>
          <t>Aa1</t>
        </is>
      </c>
      <c r="D14" s="40" t="inlineStr">
        <is>
          <t>Stable</t>
        </is>
      </c>
      <c r="E14" s="40" t="inlineStr">
        <is>
          <t>AA+</t>
        </is>
      </c>
      <c r="F14" s="40" t="inlineStr">
        <is>
          <t>Negative</t>
        </is>
      </c>
      <c r="G14" s="40" t="inlineStr">
        <is>
          <t>AAA</t>
        </is>
      </c>
      <c r="H14" s="40" t="inlineStr">
        <is>
          <t>Negative</t>
        </is>
      </c>
      <c r="I14" s="40" t="inlineStr">
        <is>
          <t>2026-07-21</t>
        </is>
      </c>
      <c r="J14" s="58" t="inlineStr">
        <is>
          <t>Downgrades: Moody's Oct 2024; S&amp;P Dec 2024</t>
        </is>
      </c>
      <c r="K14" s="58" t="inlineStr">
        <is>
          <t>City and County. Moody's downgrade Aaa to Aa1 (Oct 2024); S&amp;P downgrade AAA to AA+ (Dec 2024); Fitch outlook negative (Dec 2024, last confirmed); Moody's outlook back to stable Sep 2025.</t>
        </is>
      </c>
      <c r="L14" s="40" t="inlineStr">
        <is>
          <t>Fitch outlook last confirmed Dec 2024</t>
        </is>
      </c>
      <c r="M14" s="40" t="inlineStr">
        <is>
          <t>https://media.api.sf.gov/documents/18198_CityCounty_of_San_Francisco_GOB_Ser2026A_OS.pdf</t>
        </is>
      </c>
    </row>
    <row r="15" ht="23.85" customHeight="1" s="33">
      <c r="A15" s="48" t="inlineStr">
        <is>
          <t>Detroit</t>
        </is>
      </c>
      <c r="B15" s="48" t="inlineStr">
        <is>
          <t>MI</t>
        </is>
      </c>
      <c r="C15" s="48" t="inlineStr">
        <is>
          <t>A3</t>
        </is>
      </c>
      <c r="D15" s="48" t="inlineStr">
        <is>
          <t>Stable</t>
        </is>
      </c>
      <c r="E15" s="48" t="inlineStr">
        <is>
          <t>BBB+</t>
        </is>
      </c>
      <c r="F15" s="48" t="inlineStr">
        <is>
          <t>Stable</t>
        </is>
      </c>
      <c r="G15" s="48" t="inlineStr">
        <is>
          <t>NR</t>
        </is>
      </c>
      <c r="H15" s="48" t="n"/>
      <c r="I15" s="48" t="inlineStr">
        <is>
          <t>2026-05-22</t>
        </is>
      </c>
      <c r="J15" s="59" t="inlineStr">
        <is>
          <t>Upgrades: Moody's 2023, 2024, 2025, May 2026; S&amp;P 2023, 2024, May 2026</t>
        </is>
      </c>
      <c r="K15" s="59" t="inlineStr">
        <is>
          <t>Fitch withdrew its Detroit GO rating in 2014. Moody's: Ba2 (2023) to A3 (May 2026), first A-category rating since 1999; S&amp;P BB to BBB+ over the same period.</t>
        </is>
      </c>
      <c r="L15" s="48" t="n"/>
      <c r="M15" s="48" t="inlineStr">
        <is>
          <t>https://www.bondbuyer.com/news/moodys-s-p-upgrade-detroit-after-court-ends-oversight</t>
        </is>
      </c>
    </row>
    <row r="16" ht="15" customHeight="1" s="33">
      <c r="A16" s="40" t="inlineStr">
        <is>
          <t>Seattle</t>
        </is>
      </c>
      <c r="B16" s="40" t="inlineStr">
        <is>
          <t>WA</t>
        </is>
      </c>
      <c r="C16" s="40" t="inlineStr">
        <is>
          <t>Aaa</t>
        </is>
      </c>
      <c r="D16" s="40" t="inlineStr">
        <is>
          <t>Stable</t>
        </is>
      </c>
      <c r="E16" s="40" t="inlineStr">
        <is>
          <t>AAA</t>
        </is>
      </c>
      <c r="F16" s="40" t="inlineStr">
        <is>
          <t>Stable</t>
        </is>
      </c>
      <c r="G16" s="40" t="inlineStr">
        <is>
          <t>AAA</t>
        </is>
      </c>
      <c r="H16" s="40" t="inlineStr">
        <is>
          <t>Stable</t>
        </is>
      </c>
      <c r="I16" s="40" t="inlineStr">
        <is>
          <t>2025-05-29</t>
        </is>
      </c>
      <c r="J16" s="58" t="inlineStr">
        <is>
          <t>None</t>
        </is>
      </c>
      <c r="K16" s="58" t="inlineStr">
        <is>
          <t>Limited-tax and unlimited-tax GO carry the same ratings. Affirmed 2023, 2024, 2025.</t>
        </is>
      </c>
      <c r="L16" s="40" t="n"/>
      <c r="M16" s="40" t="inlineStr">
        <is>
          <t>https://seattle.gov/documents/Departments/InvestorRelations/2025%20Documents/Seattle%20LTGO%202025%20OS.pdf</t>
        </is>
      </c>
    </row>
    <row r="17" ht="23.85" customHeight="1" s="33">
      <c r="A17" s="48" t="inlineStr">
        <is>
          <t>Minneapolis</t>
        </is>
      </c>
      <c r="B17" s="48" t="inlineStr">
        <is>
          <t>MN</t>
        </is>
      </c>
      <c r="C17" s="48" t="inlineStr">
        <is>
          <t>Aaa</t>
        </is>
      </c>
      <c r="D17" s="48" t="inlineStr">
        <is>
          <t>Stable</t>
        </is>
      </c>
      <c r="E17" s="48" t="inlineStr">
        <is>
          <t>AAA</t>
        </is>
      </c>
      <c r="F17" s="48" t="inlineStr">
        <is>
          <t>Negative</t>
        </is>
      </c>
      <c r="G17" s="48" t="inlineStr">
        <is>
          <t>AAA</t>
        </is>
      </c>
      <c r="H17" s="48" t="inlineStr">
        <is>
          <t>Stable</t>
        </is>
      </c>
      <c r="I17" s="48" t="inlineStr">
        <is>
          <t>2026-08-24</t>
        </is>
      </c>
      <c r="J17" s="59" t="inlineStr">
        <is>
          <t>Upgrade: Moody's Dec 2024; S&amp;P outlook negative Aug 2026</t>
        </is>
      </c>
      <c r="K17" s="59" t="inlineStr">
        <is>
          <t>Moody's upgrade Aa1 to Aaa (Dec 2024). S&amp;P outlook to negative (Aug 2026): reserves projected near 14% vs. 17% policy.</t>
        </is>
      </c>
      <c r="L17" s="48" t="n"/>
      <c r="M17" s="48" t="inlineStr">
        <is>
          <t>https://www.bondbuyer.com/news/outlook-cut-hits-triple-a-minneapolis-ahead-of-market-return</t>
        </is>
      </c>
    </row>
    <row r="18" ht="23.85" customHeight="1" s="33">
      <c r="A18" s="40" t="inlineStr">
        <is>
          <t>Tampa</t>
        </is>
      </c>
      <c r="B18" s="40" t="inlineStr">
        <is>
          <t>FL</t>
        </is>
      </c>
      <c r="C18" s="40" t="inlineStr">
        <is>
          <t>Aa1</t>
        </is>
      </c>
      <c r="D18" s="40" t="inlineStr">
        <is>
          <t>Stable</t>
        </is>
      </c>
      <c r="E18" s="40" t="inlineStr">
        <is>
          <t>AAA</t>
        </is>
      </c>
      <c r="F18" s="40" t="inlineStr">
        <is>
          <t>Stable</t>
        </is>
      </c>
      <c r="G18" s="40" t="inlineStr">
        <is>
          <t>AA+</t>
        </is>
      </c>
      <c r="H18" s="40" t="inlineStr">
        <is>
          <t>n/a</t>
        </is>
      </c>
      <c r="I18" s="40" t="inlineStr">
        <is>
          <t>2024-09-20</t>
        </is>
      </c>
      <c r="J18" s="58" t="inlineStr">
        <is>
          <t>Upgrade (revenue bonds): Moody's Sep 2024</t>
        </is>
      </c>
      <c r="K18" s="58" t="inlineStr">
        <is>
          <t>No GO debt; issuer ratings. Moody's upgraded sales- and utility-tax bonds two notches (Sep 2024). No 2025-26 action found.</t>
        </is>
      </c>
      <c r="L18" s="40" t="inlineStr">
        <is>
          <t>Last confirmed Sep 2024</t>
        </is>
      </c>
      <c r="M18" s="40" t="inlineStr">
        <is>
          <t>https://www.bondbuyer.com/news/tampas-sales-and-utility-tax-bonds-upgraded-two-notches-by-moodys</t>
        </is>
      </c>
    </row>
    <row r="19" ht="23.85" customHeight="1" s="33">
      <c r="A19" s="48" t="inlineStr">
        <is>
          <t>San Diego</t>
        </is>
      </c>
      <c r="B19" s="48" t="inlineStr">
        <is>
          <t>CA</t>
        </is>
      </c>
      <c r="C19" s="48" t="inlineStr">
        <is>
          <t>Aa2</t>
        </is>
      </c>
      <c r="D19" s="48" t="inlineStr">
        <is>
          <t>Stable</t>
        </is>
      </c>
      <c r="E19" s="48" t="inlineStr">
        <is>
          <t>AA</t>
        </is>
      </c>
      <c r="F19" s="48" t="inlineStr">
        <is>
          <t>Stable</t>
        </is>
      </c>
      <c r="G19" s="48" t="inlineStr">
        <is>
          <t>AA+</t>
        </is>
      </c>
      <c r="H19" s="48" t="inlineStr">
        <is>
          <t>Stable</t>
        </is>
      </c>
      <c r="I19" s="48" t="inlineStr">
        <is>
          <t>2025-06-30</t>
        </is>
      </c>
      <c r="J19" s="59" t="inlineStr">
        <is>
          <t>None found</t>
        </is>
      </c>
      <c r="K19" s="59" t="inlineStr">
        <is>
          <t>No outstanding voter-approved GO bonds; issuer credit ratings as of June 2025 (FY2026 adopted budget, debt obligations volume).</t>
        </is>
      </c>
      <c r="L19" s="48" t="n"/>
      <c r="M19" s="48" t="inlineStr">
        <is>
          <t>https://www.sandiego.gov/sites/default/files/2025-08/fy26ab_v1debtobligations.pdf</t>
        </is>
      </c>
    </row>
    <row r="20" ht="23.85" customHeight="1" s="33">
      <c r="A20" s="40" t="inlineStr">
        <is>
          <t>Denver</t>
        </is>
      </c>
      <c r="B20" s="40" t="inlineStr">
        <is>
          <t>CO</t>
        </is>
      </c>
      <c r="C20" s="40" t="inlineStr">
        <is>
          <t>Aaa</t>
        </is>
      </c>
      <c r="D20" s="40" t="inlineStr">
        <is>
          <t>Stable</t>
        </is>
      </c>
      <c r="E20" s="40" t="inlineStr">
        <is>
          <t>AAA</t>
        </is>
      </c>
      <c r="F20" s="40" t="inlineStr">
        <is>
          <t>Negative</t>
        </is>
      </c>
      <c r="G20" s="40" t="inlineStr">
        <is>
          <t>AAA</t>
        </is>
      </c>
      <c r="H20" s="40" t="inlineStr">
        <is>
          <t>Stable</t>
        </is>
      </c>
      <c r="I20" s="40" t="inlineStr">
        <is>
          <t>2026-02-10</t>
        </is>
      </c>
      <c r="J20" s="58" t="inlineStr">
        <is>
          <t>S&amp;P outlook negative Feb 2026</t>
        </is>
      </c>
      <c r="K20" s="58" t="inlineStr">
        <is>
          <t>City and County. S&amp;P outlook to negative (Feb 2026), citing reliance on reserves and mid-year budget amendments.</t>
        </is>
      </c>
      <c r="L20" s="40" t="n"/>
      <c r="M20" s="40" t="inlineStr">
        <is>
          <t>https://www.bondbuyer.com/news/denver-sets-410-million-go-bond-sale</t>
        </is>
      </c>
    </row>
    <row r="21" ht="23.85" customHeight="1" s="33">
      <c r="A21" s="48" t="inlineStr">
        <is>
          <t>Orlando</t>
        </is>
      </c>
      <c r="B21" s="48" t="inlineStr">
        <is>
          <t>FL</t>
        </is>
      </c>
      <c r="C21" s="48" t="inlineStr">
        <is>
          <t>Aa1</t>
        </is>
      </c>
      <c r="D21" s="48" t="inlineStr">
        <is>
          <t>n/a</t>
        </is>
      </c>
      <c r="E21" s="48" t="inlineStr">
        <is>
          <t>AA+</t>
        </is>
      </c>
      <c r="F21" s="48" t="inlineStr">
        <is>
          <t>n/a</t>
        </is>
      </c>
      <c r="G21" s="48" t="inlineStr">
        <is>
          <t>AAA</t>
        </is>
      </c>
      <c r="H21" s="48" t="inlineStr">
        <is>
          <t>n/a</t>
        </is>
      </c>
      <c r="I21" s="48" t="inlineStr">
        <is>
          <t>2024-09-30</t>
        </is>
      </c>
      <c r="J21" s="59" t="inlineStr">
        <is>
          <t>None found</t>
        </is>
      </c>
      <c r="K21" s="59" t="inlineStr">
        <is>
          <t>No GO or ad valorem debt; ratings are on covenant (budget-and-appropriate) bonds from the FY2024 bond disclosure supplement.</t>
        </is>
      </c>
      <c r="L21" s="48" t="inlineStr">
        <is>
          <t>Covenant-bond ratings, FY2024</t>
        </is>
      </c>
      <c r="M21" s="48" t="inlineStr">
        <is>
          <t>https://www.orlando.gov/files/sharedassets/public/v/1/documents/obfs/bond-disclosures/bond-disclosure-supplement-for-the-fiscal-year-ending-9-30-24.pdf</t>
        </is>
      </c>
    </row>
    <row r="22" ht="15" customHeight="1" s="33">
      <c r="A22" s="40" t="inlineStr">
        <is>
          <t>Charlotte</t>
        </is>
      </c>
      <c r="B22" s="40" t="inlineStr">
        <is>
          <t>NC</t>
        </is>
      </c>
      <c r="C22" s="40" t="inlineStr">
        <is>
          <t>Aaa</t>
        </is>
      </c>
      <c r="D22" s="40" t="inlineStr">
        <is>
          <t>Stable</t>
        </is>
      </c>
      <c r="E22" s="40" t="inlineStr">
        <is>
          <t>AAA</t>
        </is>
      </c>
      <c r="F22" s="40" t="inlineStr">
        <is>
          <t>Stable</t>
        </is>
      </c>
      <c r="G22" s="40" t="inlineStr">
        <is>
          <t>AAA</t>
        </is>
      </c>
      <c r="H22" s="40" t="inlineStr">
        <is>
          <t>Stable</t>
        </is>
      </c>
      <c r="I22" s="40" t="inlineStr">
        <is>
          <t>2026-07-24</t>
        </is>
      </c>
      <c r="J22" s="58" t="inlineStr">
        <is>
          <t>None</t>
        </is>
      </c>
      <c r="K22" s="58" t="inlineStr">
        <is>
          <t>All three reaffirmed Dec 2025; Fitch AAA/Stable on Jul 2026 GO refunding.</t>
        </is>
      </c>
      <c r="L22" s="40" t="n"/>
      <c r="M22" s="40" t="inlineStr">
        <is>
          <t>https://www.charlottencbonds.com/city-of-charlotte-bonds-nc/i1844</t>
        </is>
      </c>
    </row>
    <row r="23" ht="35.05" customHeight="1" s="33">
      <c r="A23" s="48" t="inlineStr">
        <is>
          <t>Baltimore</t>
        </is>
      </c>
      <c r="B23" s="48" t="inlineStr">
        <is>
          <t>MD</t>
        </is>
      </c>
      <c r="C23" s="48" t="inlineStr">
        <is>
          <t>Aa3</t>
        </is>
      </c>
      <c r="D23" s="48" t="inlineStr">
        <is>
          <t>n/a</t>
        </is>
      </c>
      <c r="E23" s="48" t="inlineStr">
        <is>
          <t>AA</t>
        </is>
      </c>
      <c r="F23" s="48" t="inlineStr">
        <is>
          <t>n/a</t>
        </is>
      </c>
      <c r="G23" s="48" t="inlineStr">
        <is>
          <t>NR</t>
        </is>
      </c>
      <c r="H23" s="48" t="n"/>
      <c r="I23" s="48" t="inlineStr">
        <is>
          <t>2026-08-27</t>
        </is>
      </c>
      <c r="J23" s="59" t="inlineStr">
        <is>
          <t>Not confirmed</t>
        </is>
      </c>
      <c r="K23" s="59" t="inlineStr">
        <is>
          <t>GO ratings per the city Department of Finance bond ratings page (Moody's Aa3, S&amp;P AA; retrieved by Chip 2026-08-27). Baltimore uses Moody's and S&amp;P only; outlooks and action dates not shown on the page.</t>
        </is>
      </c>
      <c r="L23" s="48" t="inlineStr">
        <is>
          <t>Outlooks/dates not shown on city page</t>
        </is>
      </c>
      <c r="M23" s="48" t="inlineStr">
        <is>
          <t>https://www.baltimorecity.gov/finance/treasury-management/debt</t>
        </is>
      </c>
    </row>
    <row r="24" ht="23.85" customHeight="1" s="33">
      <c r="A24" s="40" t="inlineStr">
        <is>
          <t>St. Louis</t>
        </is>
      </c>
      <c r="B24" s="40" t="inlineStr">
        <is>
          <t>MO</t>
        </is>
      </c>
      <c r="C24" s="40" t="inlineStr">
        <is>
          <t>A2</t>
        </is>
      </c>
      <c r="D24" s="40" t="inlineStr">
        <is>
          <t>Positive</t>
        </is>
      </c>
      <c r="E24" s="40" t="inlineStr">
        <is>
          <t>A+</t>
        </is>
      </c>
      <c r="F24" s="40" t="inlineStr">
        <is>
          <t>Stable</t>
        </is>
      </c>
      <c r="G24" s="40" t="inlineStr">
        <is>
          <t>AA</t>
        </is>
      </c>
      <c r="H24" s="40" t="inlineStr">
        <is>
          <t>n/a</t>
        </is>
      </c>
      <c r="I24" s="40" t="inlineStr">
        <is>
          <t>2026-08-14</t>
        </is>
      </c>
      <c r="J24" s="58" t="inlineStr">
        <is>
          <t>Upgrades: Fitch, S&amp;P, Moody's 2023; Fitch Jul 2024</t>
        </is>
      </c>
      <c r="K24" s="58" t="inlineStr">
        <is>
          <t>Upgrades 2023 (all three); Fitch A to AA (Jul 2024); Moody's outlook positive (Aug 14, 2026).</t>
        </is>
      </c>
      <c r="L24" s="40" t="n"/>
      <c r="M24" s="40" t="inlineStr">
        <is>
          <t>https://www.stlouis-mo.gov/government/departments/comptroller/news/comptroller-statement-regarding-tornado.cfm</t>
        </is>
      </c>
    </row>
    <row r="25" ht="23.85" customHeight="1" s="33">
      <c r="A25" s="48" t="inlineStr">
        <is>
          <t>San Antonio</t>
        </is>
      </c>
      <c r="B25" s="48" t="inlineStr">
        <is>
          <t>TX</t>
        </is>
      </c>
      <c r="C25" s="48" t="inlineStr">
        <is>
          <t>Aaa</t>
        </is>
      </c>
      <c r="D25" s="48" t="inlineStr">
        <is>
          <t>n/a</t>
        </is>
      </c>
      <c r="E25" s="48" t="inlineStr">
        <is>
          <t>AAA</t>
        </is>
      </c>
      <c r="F25" s="48" t="inlineStr">
        <is>
          <t>n/a</t>
        </is>
      </c>
      <c r="G25" s="48" t="inlineStr">
        <is>
          <t>AA+</t>
        </is>
      </c>
      <c r="H25" s="48" t="inlineStr">
        <is>
          <t>n/a</t>
        </is>
      </c>
      <c r="I25" s="48" t="inlineStr">
        <is>
          <t>2025-08-14</t>
        </is>
      </c>
      <c r="J25" s="59" t="inlineStr">
        <is>
          <t>None found</t>
        </is>
      </c>
      <c r="K25" s="59" t="inlineStr">
        <is>
          <t>Ratings from the Aug 2025 official statement (General Improvement and Refunding Bonds, Series 2025); outlooks not extracted.</t>
        </is>
      </c>
      <c r="L25" s="48" t="inlineStr">
        <is>
          <t>Outlooks not extracted</t>
        </is>
      </c>
      <c r="M25" s="48" t="inlineStr">
        <is>
          <t>https://www.sa.gov/files/assets/main/v/2/finance/documents/official-statements/statement-20250814.pdf</t>
        </is>
      </c>
    </row>
    <row r="26" ht="23.85" customHeight="1" s="33">
      <c r="A26" s="40" t="inlineStr">
        <is>
          <t>Austin</t>
        </is>
      </c>
      <c r="B26" s="40" t="inlineStr">
        <is>
          <t>TX</t>
        </is>
      </c>
      <c r="C26" s="40" t="inlineStr">
        <is>
          <t>Aaa</t>
        </is>
      </c>
      <c r="D26" s="40" t="inlineStr">
        <is>
          <t>Stable</t>
        </is>
      </c>
      <c r="E26" s="40" t="inlineStr">
        <is>
          <t>AAA</t>
        </is>
      </c>
      <c r="F26" s="40" t="inlineStr">
        <is>
          <t>Stable</t>
        </is>
      </c>
      <c r="G26" s="40" t="inlineStr">
        <is>
          <t>AAA</t>
        </is>
      </c>
      <c r="H26" s="40" t="inlineStr">
        <is>
          <t>Stable</t>
        </is>
      </c>
      <c r="I26" s="40" t="inlineStr">
        <is>
          <t>2026-07-10</t>
        </is>
      </c>
      <c r="J26" s="58" t="inlineStr">
        <is>
          <t>Upgrades: Fitch Sep 2025; Moody's Jul 2026</t>
        </is>
      </c>
      <c r="K26" s="58" t="inlineStr">
        <is>
          <t>Fitch upgrade AA+ to AAA (Sep 2025); Moody's upgrade Aa1 to Aaa (Jul 2026). Now AAA from all three.</t>
        </is>
      </c>
      <c r="L26" s="40" t="n"/>
      <c r="M26" s="40" t="inlineStr">
        <is>
          <t>https://www.austintexas.gov/financial-services/news/austin-earns-moodys-highest-aaa-credit-rating</t>
        </is>
      </c>
    </row>
    <row r="27" ht="23.85" customHeight="1" s="33">
      <c r="A27" s="48" t="inlineStr">
        <is>
          <t>Portland</t>
        </is>
      </c>
      <c r="B27" s="48" t="inlineStr">
        <is>
          <t>OR</t>
        </is>
      </c>
      <c r="C27" s="48" t="inlineStr">
        <is>
          <t>Aaa</t>
        </is>
      </c>
      <c r="D27" s="48" t="inlineStr">
        <is>
          <t>Stable</t>
        </is>
      </c>
      <c r="E27" s="48" t="inlineStr">
        <is>
          <t>NR</t>
        </is>
      </c>
      <c r="F27" s="48" t="n"/>
      <c r="G27" s="48" t="inlineStr">
        <is>
          <t>NR</t>
        </is>
      </c>
      <c r="H27" s="48" t="n"/>
      <c r="I27" s="48" t="inlineStr">
        <is>
          <t>2025-03-31</t>
        </is>
      </c>
      <c r="J27" s="59" t="inlineStr">
        <is>
          <t>None found</t>
        </is>
      </c>
      <c r="K27" s="59" t="inlineStr">
        <is>
          <t>Moody's Aaa on unlimited-tax GO. S&amp;P rates the city's limited-tax bonds (level not retrieved); Portland does not use Fitch.</t>
        </is>
      </c>
      <c r="L27" s="48" t="inlineStr">
        <is>
          <t>S&amp;P rating not retrieved</t>
        </is>
      </c>
      <c r="M27" s="48" t="inlineStr">
        <is>
          <t>https://www.portland.gov/wheeler/news/2024/3/13/city-portland-retains-aaa-credit-rating</t>
        </is>
      </c>
    </row>
    <row r="28" ht="35.05" customHeight="1" s="33">
      <c r="A28" s="40" t="inlineStr">
        <is>
          <t>Sacramento</t>
        </is>
      </c>
      <c r="B28" s="40" t="inlineStr">
        <is>
          <t>CA</t>
        </is>
      </c>
      <c r="C28" s="40" t="inlineStr">
        <is>
          <t>Aa2</t>
        </is>
      </c>
      <c r="D28" s="40" t="inlineStr">
        <is>
          <t>Stable</t>
        </is>
      </c>
      <c r="E28" s="40" t="inlineStr">
        <is>
          <t>AA</t>
        </is>
      </c>
      <c r="F28" s="40" t="inlineStr">
        <is>
          <t>Stable</t>
        </is>
      </c>
      <c r="G28" s="40" t="inlineStr">
        <is>
          <t>AA+</t>
        </is>
      </c>
      <c r="H28" s="40" t="inlineStr">
        <is>
          <t>Stable</t>
        </is>
      </c>
      <c r="I28" s="40" t="inlineStr">
        <is>
          <t>2025-08-12</t>
        </is>
      </c>
      <c r="J28" s="58" t="inlineStr">
        <is>
          <t>Affirmed 2025 (all three)</t>
        </is>
      </c>
      <c r="K28" s="58" t="inlineStr">
        <is>
          <t>No GO bonds; issuer credit ratings per the city Debt Management credit ratings page: S&amp;P AA/Stable affirmed 2025-07-23, Moody's Aa2/Stable affirmed 2025-08-12, Fitch AA+/Stable affirmed 2025-01-16 (retrieved by Chip 2026-08-27).</t>
        </is>
      </c>
      <c r="L28" s="40" t="n"/>
      <c r="M28" s="40" t="inlineStr">
        <is>
          <t>https://www.cityofsacramento.gov/finance/debt-management/credit-ratings</t>
        </is>
      </c>
    </row>
    <row r="29" ht="35.05" customHeight="1" s="33">
      <c r="A29" s="48" t="inlineStr">
        <is>
          <t>Pittsburgh</t>
        </is>
      </c>
      <c r="B29" s="48" t="inlineStr">
        <is>
          <t>PA</t>
        </is>
      </c>
      <c r="C29" s="48" t="inlineStr">
        <is>
          <t>A1</t>
        </is>
      </c>
      <c r="D29" s="48" t="inlineStr">
        <is>
          <t>Stable</t>
        </is>
      </c>
      <c r="E29" s="48" t="inlineStr">
        <is>
          <t>AA-</t>
        </is>
      </c>
      <c r="F29" s="48" t="inlineStr">
        <is>
          <t>Stable</t>
        </is>
      </c>
      <c r="G29" s="48" t="inlineStr">
        <is>
          <t>AA-</t>
        </is>
      </c>
      <c r="H29" s="48" t="inlineStr">
        <is>
          <t>Stable</t>
        </is>
      </c>
      <c r="I29" s="48" t="inlineStr">
        <is>
          <t>2025-04-22</t>
        </is>
      </c>
      <c r="J29" s="59" t="inlineStr">
        <is>
          <t>None shown since 2024</t>
        </is>
      </c>
      <c r="K29" s="59" t="inlineStr">
        <is>
          <t>GO ratings per the city Credit Ratings page (last updated 2025-04-22): Moody's A1/Stable (2022-01-14), S&amp;P AA-/Stable (2024-03-07), Fitch AA-/Stable (2023-02-17). Retrieved by Chip 2026-08-27.</t>
        </is>
      </c>
      <c r="L29" s="48" t="n"/>
      <c r="M29" s="48" t="inlineStr">
        <is>
          <t>https://www.pittsburghpa.gov/City-Government/Finance-Budget/Real-Estate/Debt-Obligations/Credit-Ratings</t>
        </is>
      </c>
    </row>
    <row r="30" ht="23.85" customHeight="1" s="33">
      <c r="A30" s="40" t="inlineStr">
        <is>
          <t>Las Vegas</t>
        </is>
      </c>
      <c r="B30" s="40" t="inlineStr">
        <is>
          <t>NV</t>
        </is>
      </c>
      <c r="C30" s="40" t="inlineStr">
        <is>
          <t>Aa2</t>
        </is>
      </c>
      <c r="D30" s="40" t="inlineStr">
        <is>
          <t>n/a</t>
        </is>
      </c>
      <c r="E30" s="40" t="inlineStr">
        <is>
          <t>AA+</t>
        </is>
      </c>
      <c r="F30" s="40" t="inlineStr">
        <is>
          <t>Stable</t>
        </is>
      </c>
      <c r="G30" s="40" t="inlineStr">
        <is>
          <t>NR</t>
        </is>
      </c>
      <c r="H30" s="40" t="n"/>
      <c r="I30" s="40" t="inlineStr">
        <is>
          <t>2025-07-28</t>
        </is>
      </c>
      <c r="J30" s="58" t="inlineStr">
        <is>
          <t>None found</t>
        </is>
      </c>
      <c r="K30" s="58" t="inlineStr">
        <is>
          <t>Limited-tax GO (Nevada). Only Moody's and S&amp;P rate the city; S&amp;P AA+ affirmed Jul 2025; Moody's Aa2 last confirmed on the Feb 2023 official statement.</t>
        </is>
      </c>
      <c r="L30" s="40" t="inlineStr">
        <is>
          <t>Moody's outlook not confirmed</t>
        </is>
      </c>
      <c r="M30" s="40" t="inlineStr">
        <is>
          <t>https://content.govdelivery.com/accounts/NVLASVEGAS/bulletins/3eb7da2</t>
        </is>
      </c>
    </row>
    <row r="31" ht="23.85" customHeight="1" s="33">
      <c r="A31" s="48" t="inlineStr">
        <is>
          <t>Cincinnati</t>
        </is>
      </c>
      <c r="B31" s="48" t="inlineStr">
        <is>
          <t>OH</t>
        </is>
      </c>
      <c r="C31" s="48" t="inlineStr">
        <is>
          <t>Aa2</t>
        </is>
      </c>
      <c r="D31" s="48" t="inlineStr">
        <is>
          <t>n/a</t>
        </is>
      </c>
      <c r="E31" s="48" t="inlineStr">
        <is>
          <t>AA</t>
        </is>
      </c>
      <c r="F31" s="48" t="inlineStr">
        <is>
          <t>n/a</t>
        </is>
      </c>
      <c r="G31" s="48" t="inlineStr">
        <is>
          <t>NR</t>
        </is>
      </c>
      <c r="H31" s="48" t="n"/>
      <c r="I31" s="48" t="inlineStr">
        <is>
          <t>2025-06-30</t>
        </is>
      </c>
      <c r="J31" s="59" t="inlineStr">
        <is>
          <t>None found</t>
        </is>
      </c>
      <c r="K31" s="59" t="inlineStr">
        <is>
          <t>Ratings per the FY2026 Budget in Brief (Moody's Aa2, S&amp;P AA); Fitch does not appear in city materials. Outlooks not stated.</t>
        </is>
      </c>
      <c r="L31" s="48" t="inlineStr">
        <is>
          <t>Outlooks not stated</t>
        </is>
      </c>
      <c r="M31" s="48" t="inlineStr">
        <is>
          <t>https://www.cincinnati-oh.gov/sites/budget/assets/Approved-FY26-Budget-in-Brief-Final.pdf</t>
        </is>
      </c>
    </row>
    <row r="32" ht="46.25" customHeight="1" s="33">
      <c r="A32" s="40" t="inlineStr">
        <is>
          <t>Kansas City</t>
        </is>
      </c>
      <c r="B32" s="40" t="inlineStr">
        <is>
          <t>MO</t>
        </is>
      </c>
      <c r="C32" s="40" t="inlineStr">
        <is>
          <t>NR</t>
        </is>
      </c>
      <c r="D32" s="40" t="n"/>
      <c r="E32" s="40" t="inlineStr">
        <is>
          <t>AA</t>
        </is>
      </c>
      <c r="F32" s="40" t="inlineStr">
        <is>
          <t>Stable</t>
        </is>
      </c>
      <c r="G32" s="40" t="inlineStr">
        <is>
          <t>AA</t>
        </is>
      </c>
      <c r="H32" s="40" t="inlineStr">
        <is>
          <t>Stable</t>
        </is>
      </c>
      <c r="I32" s="40" t="inlineStr">
        <is>
          <t>2026-08-27</t>
        </is>
      </c>
      <c r="J32" s="58" t="inlineStr">
        <is>
          <t>Not confirmed</t>
        </is>
      </c>
      <c r="K32" s="58" t="inlineStr">
        <is>
          <t>GO: Fitch AA (Issuer Default Rating and GO) and S&amp;P AA, both stable, per an AI-generated summary citing Fitch and S&amp;P releases (Chip, 2026-08-27); not yet confirmed against the agency releases. Moody's rating not confirmed and left blank. City investor page refers to EMMA.</t>
        </is>
      </c>
      <c r="L32" s="40" t="inlineStr">
        <is>
          <t>S&amp;P/Fitch from unverified summary; Moody's not confirmed</t>
        </is>
      </c>
      <c r="M32" s="40" t="inlineStr">
        <is>
          <t>https://www.kcmo.gov/city-hall/departments/finance/investor-relations</t>
        </is>
      </c>
    </row>
    <row r="33" ht="15" customHeight="1" s="33">
      <c r="A33" s="48" t="inlineStr">
        <is>
          <t>Columbus</t>
        </is>
      </c>
      <c r="B33" s="48" t="inlineStr">
        <is>
          <t>OH</t>
        </is>
      </c>
      <c r="C33" s="48" t="inlineStr">
        <is>
          <t>Aaa</t>
        </is>
      </c>
      <c r="D33" s="48" t="inlineStr">
        <is>
          <t>Stable</t>
        </is>
      </c>
      <c r="E33" s="48" t="inlineStr">
        <is>
          <t>AAA</t>
        </is>
      </c>
      <c r="F33" s="48" t="inlineStr">
        <is>
          <t>Stable</t>
        </is>
      </c>
      <c r="G33" s="48" t="inlineStr">
        <is>
          <t>AAA</t>
        </is>
      </c>
      <c r="H33" s="48" t="inlineStr">
        <is>
          <t>Stable</t>
        </is>
      </c>
      <c r="I33" s="48" t="inlineStr">
        <is>
          <t>2025-10-22</t>
        </is>
      </c>
      <c r="J33" s="59" t="inlineStr">
        <is>
          <t>None</t>
        </is>
      </c>
      <c r="K33" s="59" t="inlineStr">
        <is>
          <t>AAA from all three (restated in the 2025 ACFR; $350M GO sale Oct 2025).</t>
        </is>
      </c>
      <c r="L33" s="48" t="n"/>
      <c r="M33" s="48" t="inlineStr">
        <is>
          <t>https://www.columbus.gov/files/sharedassets/city/v/1/city-auditor/acfr/accessible-acfr/pdfua-compliant-2025-city-of-columbus-acfr-final.pdf</t>
        </is>
      </c>
    </row>
    <row r="34" ht="35.05" customHeight="1" s="33">
      <c r="A34" s="40" t="inlineStr">
        <is>
          <t>Indianapolis</t>
        </is>
      </c>
      <c r="B34" s="40" t="inlineStr">
        <is>
          <t>IN</t>
        </is>
      </c>
      <c r="C34" s="40" t="inlineStr">
        <is>
          <t>Aaa</t>
        </is>
      </c>
      <c r="D34" s="40" t="inlineStr">
        <is>
          <t>Stable</t>
        </is>
      </c>
      <c r="E34" s="40" t="inlineStr">
        <is>
          <t>AA+</t>
        </is>
      </c>
      <c r="F34" s="40" t="inlineStr">
        <is>
          <t>Stable</t>
        </is>
      </c>
      <c r="G34" s="40" t="inlineStr">
        <is>
          <t>AAA</t>
        </is>
      </c>
      <c r="H34" s="40" t="inlineStr">
        <is>
          <t>Stable</t>
        </is>
      </c>
      <c r="I34" s="40" t="inlineStr">
        <is>
          <t>2025-11-30</t>
        </is>
      </c>
      <c r="J34" s="58" t="inlineStr">
        <is>
          <t>None confirmed</t>
        </is>
      </c>
      <c r="K34" s="58" t="inlineStr">
        <is>
          <t>Consolidated city-county; GO issued through the Indianapolis Local Public Improvement Bond Bank. Ratings per the Bond Bank ratings page (Moody's Nov 2025, S&amp;P Oct 2025, Fitch Oct 2024).</t>
        </is>
      </c>
      <c r="L34" s="40" t="n"/>
      <c r="M34" s="40" t="inlineStr">
        <is>
          <t>https://www.indianapolisbondbank.com/indianapolis-bond-bank-in/ratings/i3865</t>
        </is>
      </c>
    </row>
    <row r="35" ht="23.85" customHeight="1" s="33">
      <c r="A35" s="48" t="inlineStr">
        <is>
          <t>Nashville</t>
        </is>
      </c>
      <c r="B35" s="48" t="inlineStr">
        <is>
          <t>TN</t>
        </is>
      </c>
      <c r="C35" s="48" t="inlineStr">
        <is>
          <t>Aa2</t>
        </is>
      </c>
      <c r="D35" s="48" t="inlineStr">
        <is>
          <t>Stable</t>
        </is>
      </c>
      <c r="E35" s="48" t="inlineStr">
        <is>
          <t>AA+</t>
        </is>
      </c>
      <c r="F35" s="48" t="inlineStr">
        <is>
          <t>Stable</t>
        </is>
      </c>
      <c r="G35" s="48" t="inlineStr">
        <is>
          <t>NR</t>
        </is>
      </c>
      <c r="H35" s="48" t="n"/>
      <c r="I35" s="48" t="inlineStr">
        <is>
          <t>2026-03-24</t>
        </is>
      </c>
      <c r="J35" s="59" t="inlineStr">
        <is>
          <t>Upgrade: S&amp;P Jul 2023</t>
        </is>
      </c>
      <c r="K35" s="59" t="inlineStr">
        <is>
          <t>Metro Nashville-Davidson County. Uses Moody's, S&amp;P and KBRA (AA+); no Fitch. S&amp;P upgrade AA to AA+ (Jul 2023).</t>
        </is>
      </c>
      <c r="L35" s="48" t="n"/>
      <c r="M35" s="48" t="inlineStr">
        <is>
          <t>https://www.nashville.gov/sites/default/files/2026-03/General_Obligation_Refunding_Series2026D.pdf</t>
        </is>
      </c>
    </row>
    <row r="36" ht="57.45" customHeight="1" s="33">
      <c r="A36" s="40" t="inlineStr">
        <is>
          <t>Cleveland</t>
        </is>
      </c>
      <c r="B36" s="40" t="inlineStr">
        <is>
          <t>OH</t>
        </is>
      </c>
      <c r="C36" s="40" t="inlineStr">
        <is>
          <t>Aa3</t>
        </is>
      </c>
      <c r="D36" s="40" t="inlineStr">
        <is>
          <t>n/a</t>
        </is>
      </c>
      <c r="E36" s="40" t="inlineStr">
        <is>
          <t>AA+</t>
        </is>
      </c>
      <c r="F36" s="40" t="inlineStr">
        <is>
          <t>Stable</t>
        </is>
      </c>
      <c r="G36" s="40" t="inlineStr">
        <is>
          <t>AA-</t>
        </is>
      </c>
      <c r="H36" s="40" t="inlineStr">
        <is>
          <t>Positive</t>
        </is>
      </c>
      <c r="I36" s="40" t="inlineStr">
        <is>
          <t>2026-05-31</t>
        </is>
      </c>
      <c r="J36" s="58" t="inlineStr">
        <is>
          <t>Upgrade: Fitch Jun 2023; Fitch outlook positive May 2026 (unverified)</t>
        </is>
      </c>
      <c r="K36" s="58" t="inlineStr">
        <is>
          <t>City sinking-fund page (as of Dec 31, 2023): Moody's Aa3, S&amp;P AA+, Fitch AA-. An AI-generated summary (Chip, 2026-08-27) reports Fitch affirmed AA- with the outlook revised to positive in May 2026 and Moody's Aa3 issuer rating; outlook change not yet confirmed against the Fitch release. Moody's A1 to Aa3 (Jul 2022); Fitch A+ to AA- (Jun 2023).</t>
        </is>
      </c>
      <c r="L36" s="40" t="inlineStr">
        <is>
          <t>Fitch outlook from unverified summary</t>
        </is>
      </c>
      <c r="M36" s="40" t="inlineStr">
        <is>
          <t>https://www.clevelandohio.gov/city-hall/departments/finance/divisions/sinking-fund</t>
        </is>
      </c>
    </row>
    <row r="38" ht="45" customHeight="1" s="33">
      <c r="A38" s="35" t="inlineStr">
        <is>
          <t>Ratings are issuer-level general obligation ratings (unlimited-tax GO where the city issues it), or the issuer credit rating / issuer default rating where the city has no GO debt (Tampa, Orlando, Riverside, San Diego) or where the agency notches GO bonds above the issuer on a statutory lien (Fitch, California cities). NR = not rated by that agency. n/a = outlook not stated in the source. Blank = not retrieved in this pass. Every cell on this tab is an input (blue).</t>
        </is>
      </c>
    </row>
  </sheetData>
  <mergeCells count="1">
    <mergeCell ref="A38:M38"/>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outlinePr summaryBelow="1" summaryRight="1"/>
    <pageSetUpPr fitToPage="0"/>
  </sheetPr>
  <dimension ref="A1:P40"/>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32" min="1" max="1"/>
    <col width="9" customWidth="1" style="32" min="2" max="2"/>
    <col width="16" customWidth="1" style="32" min="3" max="3"/>
    <col width="9" customWidth="1" style="32" min="4" max="4"/>
    <col width="10" customWidth="1" style="32" min="5" max="5"/>
    <col width="20" customWidth="1" style="32" min="6" max="6"/>
    <col width="18" customWidth="1" style="32" min="7" max="8"/>
    <col width="16" customWidth="1" style="32" min="9" max="9"/>
    <col width="9" customWidth="1" style="32" min="10" max="10"/>
    <col width="10" customWidth="1" style="32" min="11" max="11"/>
    <col width="18" customWidth="1" style="32" min="12" max="12"/>
    <col width="9" customWidth="1" style="32" min="13" max="13"/>
    <col width="58" customWidth="1" style="32" min="14" max="16"/>
  </cols>
  <sheetData>
    <row r="1" ht="35.05" customHeight="1" s="33">
      <c r="A1" s="36" t="inlineStr">
        <is>
          <t>City</t>
        </is>
      </c>
      <c r="B1" s="36" t="inlineStr">
        <is>
          <t>TIA Code</t>
        </is>
      </c>
      <c r="C1" s="36" t="inlineStr">
        <is>
          <t>FY2023 Taxpayer Burden (-) / Surplus (+) $</t>
        </is>
      </c>
      <c r="D1" s="36" t="inlineStr">
        <is>
          <t>FY2023 Grade</t>
        </is>
      </c>
      <c r="E1" s="36" t="inlineStr">
        <is>
          <t>FY2023 Rank of 75</t>
        </is>
      </c>
      <c r="F1" s="36" t="inlineStr">
        <is>
          <t>FY2023 Money Needed (-) / Available (+) $</t>
        </is>
      </c>
      <c r="G1" s="36" t="inlineStr">
        <is>
          <t>FY2023 Unfunded Pension $</t>
        </is>
      </c>
      <c r="H1" s="36" t="inlineStr">
        <is>
          <t>FY2023 Unfunded OPEB $</t>
        </is>
      </c>
      <c r="I1" s="36" t="inlineStr">
        <is>
          <t>FY2022 Taxpayer Burden (-) / Surplus (+) $</t>
        </is>
      </c>
      <c r="J1" s="36" t="inlineStr">
        <is>
          <t>FY2022 Grade</t>
        </is>
      </c>
      <c r="K1" s="36" t="inlineStr">
        <is>
          <t>FY2022 Rank of 75</t>
        </is>
      </c>
      <c r="L1" s="36" t="inlineStr">
        <is>
          <t>FY2024 Taxpayer Burden $ (five largest cities only)</t>
        </is>
      </c>
      <c r="M1" s="36" t="inlineStr">
        <is>
          <t>FY2024 Grade</t>
        </is>
      </c>
      <c r="N1" s="36" t="inlineStr">
        <is>
          <t>FY2023 Two-Pager URL</t>
        </is>
      </c>
      <c r="O1" s="36" t="inlineStr">
        <is>
          <t>FY2022 Two-Pager URL</t>
        </is>
      </c>
      <c r="P1" s="36" t="inlineStr">
        <is>
          <t>Data-Z City Page</t>
        </is>
      </c>
    </row>
    <row r="2" ht="15" customHeight="1" s="33">
      <c r="A2" s="40" t="inlineStr">
        <is>
          <t>New York</t>
        </is>
      </c>
      <c r="B2" s="40" t="inlineStr">
        <is>
          <t>NYC</t>
        </is>
      </c>
      <c r="C2" s="60" t="n">
        <v>-56800</v>
      </c>
      <c r="D2" s="40" t="inlineStr">
        <is>
          <t>F</t>
        </is>
      </c>
      <c r="E2" s="61" t="n">
        <v>75</v>
      </c>
      <c r="F2" s="60" t="n">
        <v>-184200000000</v>
      </c>
      <c r="G2" s="60" t="n">
        <v>43337345000</v>
      </c>
      <c r="H2" s="60" t="n">
        <v>101690281000</v>
      </c>
      <c r="I2" s="60" t="n">
        <v>-61800</v>
      </c>
      <c r="J2" s="40" t="inlineStr">
        <is>
          <t>F</t>
        </is>
      </c>
      <c r="K2" s="61" t="n">
        <v>75</v>
      </c>
      <c r="L2" s="60" t="n">
        <v>-61700</v>
      </c>
      <c r="M2" s="40" t="inlineStr">
        <is>
          <t>F</t>
        </is>
      </c>
      <c r="N2" s="40" t="inlineStr">
        <is>
          <t>https://www.truthinaccounting.org/library/doclib/NYC-2023-2pager.pdf</t>
        </is>
      </c>
      <c r="O2" s="40" t="inlineStr">
        <is>
          <t>https://www.truthinaccounting.org/library/doclib/NYC-2022-2pager.pdf</t>
        </is>
      </c>
      <c r="P2" s="40" t="inlineStr">
        <is>
          <t>https://www.data-z.org/state_data_and_comparisons/city/newyorkcity</t>
        </is>
      </c>
    </row>
    <row r="3" ht="15" customHeight="1" s="33">
      <c r="A3" s="48" t="inlineStr">
        <is>
          <t>Los Angeles</t>
        </is>
      </c>
      <c r="B3" s="48" t="inlineStr">
        <is>
          <t>LAX</t>
        </is>
      </c>
      <c r="C3" s="62" t="n">
        <v>-1000</v>
      </c>
      <c r="D3" s="48" t="inlineStr">
        <is>
          <t>C</t>
        </is>
      </c>
      <c r="E3" s="63" t="n">
        <v>28</v>
      </c>
      <c r="F3" s="62" t="n">
        <v>-1500000000</v>
      </c>
      <c r="G3" s="62" t="n">
        <v>8291940000</v>
      </c>
      <c r="H3" s="62" t="n">
        <v>475849000</v>
      </c>
      <c r="I3" s="62" t="n">
        <v>-1500</v>
      </c>
      <c r="J3" s="48" t="inlineStr">
        <is>
          <t>C</t>
        </is>
      </c>
      <c r="K3" s="63" t="n">
        <v>30</v>
      </c>
      <c r="L3" s="62" t="n">
        <v>-1300</v>
      </c>
      <c r="M3" s="48" t="inlineStr">
        <is>
          <t>C</t>
        </is>
      </c>
      <c r="N3" s="48" t="inlineStr">
        <is>
          <t>https://www.truthinaccounting.org/library/doclib/LAX-2023-2pager.pdf</t>
        </is>
      </c>
      <c r="O3" s="48" t="inlineStr">
        <is>
          <t>https://www.truthinaccounting.org/library/doclib/LAX-2022-2pager.pdf</t>
        </is>
      </c>
      <c r="P3" s="48" t="inlineStr">
        <is>
          <t>https://www.data-z.org/state_data_and_comparisons/city/losangeles</t>
        </is>
      </c>
    </row>
    <row r="4" ht="15" customHeight="1" s="33">
      <c r="A4" s="40" t="inlineStr">
        <is>
          <t>Chicago</t>
        </is>
      </c>
      <c r="B4" s="40" t="inlineStr">
        <is>
          <t>CHI</t>
        </is>
      </c>
      <c r="C4" s="60" t="n">
        <v>-40600</v>
      </c>
      <c r="D4" s="40" t="inlineStr">
        <is>
          <t>F</t>
        </is>
      </c>
      <c r="E4" s="61" t="n">
        <v>74</v>
      </c>
      <c r="F4" s="60" t="n">
        <v>-40900000000</v>
      </c>
      <c r="G4" s="60" t="n">
        <v>37204096000</v>
      </c>
      <c r="H4" s="60" t="n">
        <v>2015400000</v>
      </c>
      <c r="I4" s="60" t="n">
        <v>-42900</v>
      </c>
      <c r="J4" s="40" t="inlineStr">
        <is>
          <t>F</t>
        </is>
      </c>
      <c r="K4" s="61" t="n">
        <v>74</v>
      </c>
      <c r="L4" s="60" t="n">
        <v>-42600</v>
      </c>
      <c r="M4" s="40" t="inlineStr">
        <is>
          <t>F</t>
        </is>
      </c>
      <c r="N4" s="40" t="inlineStr">
        <is>
          <t>https://www.truthinaccounting.org/library/doclib/CHI-2023-2pager.pdf</t>
        </is>
      </c>
      <c r="O4" s="40" t="inlineStr">
        <is>
          <t>https://www.truthinaccounting.org/library/doclib/CHI-2022-2pager.pdf</t>
        </is>
      </c>
      <c r="P4" s="40" t="inlineStr">
        <is>
          <t>https://www.data-z.org/state_data_and_comparisons/city/chicago</t>
        </is>
      </c>
    </row>
    <row r="5" ht="15" customHeight="1" s="33">
      <c r="A5" s="48" t="inlineStr">
        <is>
          <t>Dallas</t>
        </is>
      </c>
      <c r="B5" s="48" t="inlineStr">
        <is>
          <t>DAL</t>
        </is>
      </c>
      <c r="C5" s="62" t="n">
        <v>-13300</v>
      </c>
      <c r="D5" s="48" t="inlineStr">
        <is>
          <t>D</t>
        </is>
      </c>
      <c r="E5" s="63" t="n">
        <v>65</v>
      </c>
      <c r="F5" s="62" t="n">
        <v>-5900000000</v>
      </c>
      <c r="G5" s="62" t="n">
        <v>6460923000</v>
      </c>
      <c r="H5" s="62" t="n">
        <v>208422000</v>
      </c>
      <c r="I5" s="62" t="n">
        <v>-9600</v>
      </c>
      <c r="J5" s="48" t="inlineStr">
        <is>
          <t>D</t>
        </is>
      </c>
      <c r="K5" s="63" t="n"/>
      <c r="L5" s="62" t="n"/>
      <c r="M5" s="48" t="n"/>
      <c r="N5" s="48" t="inlineStr">
        <is>
          <t>https://www.truthinaccounting.org/library/doclib/DAL-2023-2pager.pdf</t>
        </is>
      </c>
      <c r="O5" s="48" t="inlineStr">
        <is>
          <t>https://www.truthinaccounting.org/library/doclib/DAL-2022-2pager.pdf</t>
        </is>
      </c>
      <c r="P5" s="48" t="inlineStr">
        <is>
          <t>https://www.data-z.org/state_data_and_comparisons/city/dallas</t>
        </is>
      </c>
    </row>
    <row r="6" ht="15" customHeight="1" s="33">
      <c r="A6" s="40" t="inlineStr">
        <is>
          <t>Houston</t>
        </is>
      </c>
      <c r="B6" s="40" t="inlineStr">
        <is>
          <t>HOU</t>
        </is>
      </c>
      <c r="C6" s="60" t="n">
        <v>-5700</v>
      </c>
      <c r="D6" s="40" t="inlineStr">
        <is>
          <t>D</t>
        </is>
      </c>
      <c r="E6" s="61" t="n">
        <v>52</v>
      </c>
      <c r="F6" s="60" t="n">
        <v>-4500000000</v>
      </c>
      <c r="G6" s="60" t="n">
        <v>2368559000</v>
      </c>
      <c r="H6" s="60" t="n">
        <v>1768877000</v>
      </c>
      <c r="I6" s="60" t="n">
        <v>-9000</v>
      </c>
      <c r="J6" s="40" t="inlineStr">
        <is>
          <t>D</t>
        </is>
      </c>
      <c r="K6" s="61" t="n">
        <v>61</v>
      </c>
      <c r="L6" s="60" t="n">
        <v>-4800</v>
      </c>
      <c r="M6" s="40" t="inlineStr">
        <is>
          <t>C</t>
        </is>
      </c>
      <c r="N6" s="40" t="inlineStr">
        <is>
          <t>https://www.truthinaccounting.org/library/doclib/HOU-2023-2pager.pdf</t>
        </is>
      </c>
      <c r="O6" s="40" t="inlineStr">
        <is>
          <t>https://www.truthinaccounting.org/library/doclib/HOU-2022-2pager.pdf</t>
        </is>
      </c>
      <c r="P6" s="40" t="inlineStr">
        <is>
          <t>https://www.data-z.org/state_data_and_comparisons/city/houston</t>
        </is>
      </c>
    </row>
    <row r="7" ht="15" customHeight="1" s="33">
      <c r="A7" s="48" t="inlineStr">
        <is>
          <t>Atlanta</t>
        </is>
      </c>
      <c r="B7" s="48" t="inlineStr">
        <is>
          <t>ATL</t>
        </is>
      </c>
      <c r="C7" s="62" t="n">
        <v>-3100</v>
      </c>
      <c r="D7" s="48" t="inlineStr">
        <is>
          <t>C</t>
        </is>
      </c>
      <c r="E7" s="63" t="n">
        <v>41</v>
      </c>
      <c r="F7" s="62" t="n">
        <v>-521200000</v>
      </c>
      <c r="G7" s="62" t="n">
        <v>1515998000</v>
      </c>
      <c r="H7" s="62" t="n">
        <v>756440000</v>
      </c>
      <c r="I7" s="62" t="n">
        <v>-4089</v>
      </c>
      <c r="J7" s="48" t="inlineStr">
        <is>
          <t>C</t>
        </is>
      </c>
      <c r="K7" s="63" t="n"/>
      <c r="L7" s="62" t="n"/>
      <c r="M7" s="48" t="n"/>
      <c r="N7" s="48" t="inlineStr">
        <is>
          <t>https://www.truthinaccounting.org/library/doclib/ATL-2023-2pager.pdf</t>
        </is>
      </c>
      <c r="O7" s="48" t="inlineStr">
        <is>
          <t>https://www.truthinaccounting.org/library/doclib/ATL-2022-2pager.pdf</t>
        </is>
      </c>
      <c r="P7" s="48" t="inlineStr">
        <is>
          <t>https://www.data-z.org/state_data_and_comparisons/city/atlanta</t>
        </is>
      </c>
    </row>
    <row r="8" ht="15" customHeight="1" s="33">
      <c r="A8" s="40" t="inlineStr">
        <is>
          <t>Washington</t>
        </is>
      </c>
      <c r="B8" s="40" t="inlineStr">
        <is>
          <t>DCA</t>
        </is>
      </c>
      <c r="C8" s="60" t="n">
        <v>9000</v>
      </c>
      <c r="D8" s="40" t="inlineStr">
        <is>
          <t>B</t>
        </is>
      </c>
      <c r="E8" s="61" t="n">
        <v>1</v>
      </c>
      <c r="F8" s="60" t="n">
        <v>2500000000</v>
      </c>
      <c r="G8" s="60" t="n">
        <v>60100000</v>
      </c>
      <c r="H8" s="60" t="n">
        <v>172900000</v>
      </c>
      <c r="I8" s="60" t="n">
        <v>10700</v>
      </c>
      <c r="J8" s="40" t="inlineStr">
        <is>
          <t>A</t>
        </is>
      </c>
      <c r="K8" s="61" t="n">
        <v>1</v>
      </c>
      <c r="L8" s="60" t="n"/>
      <c r="M8" s="40" t="n"/>
      <c r="N8" s="40" t="inlineStr">
        <is>
          <t>https://www.truthinaccounting.org/library/doclib/DCA-2023-2pager.pdf</t>
        </is>
      </c>
      <c r="O8" s="40" t="inlineStr">
        <is>
          <t>https://www.truthinaccounting.org/library/doclib/DCA-2022-2pager.pdf</t>
        </is>
      </c>
      <c r="P8" s="40" t="inlineStr">
        <is>
          <t>https://www.data-z.org/state_data_and_comparisons/city/washingtondc</t>
        </is>
      </c>
    </row>
    <row r="9" ht="15" customHeight="1" s="33">
      <c r="A9" s="48" t="inlineStr">
        <is>
          <t>Miami</t>
        </is>
      </c>
      <c r="B9" s="48" t="inlineStr">
        <is>
          <t>MIA</t>
        </is>
      </c>
      <c r="C9" s="62" t="n">
        <v>-13400</v>
      </c>
      <c r="D9" s="48" t="inlineStr">
        <is>
          <t>D</t>
        </is>
      </c>
      <c r="E9" s="63" t="n">
        <v>67</v>
      </c>
      <c r="F9" s="62" t="n">
        <v>-2300000000</v>
      </c>
      <c r="G9" s="62" t="n">
        <v>1436000000</v>
      </c>
      <c r="H9" s="62" t="n">
        <v>846300000</v>
      </c>
      <c r="I9" s="62" t="n">
        <v>-15500</v>
      </c>
      <c r="J9" s="48" t="inlineStr">
        <is>
          <t>D</t>
        </is>
      </c>
      <c r="K9" s="63" t="n"/>
      <c r="L9" s="62" t="n"/>
      <c r="M9" s="48" t="n"/>
      <c r="N9" s="48" t="inlineStr">
        <is>
          <t>https://www.truthinaccounting.org/library/doclib/MIA-2023-2pager.pdf</t>
        </is>
      </c>
      <c r="O9" s="48" t="inlineStr">
        <is>
          <t>https://www.truthinaccounting.org/library/doclib/MIA-2022-2pager.pdf</t>
        </is>
      </c>
      <c r="P9" s="48" t="inlineStr">
        <is>
          <t>https://www.data-z.org/state_data_and_comparisons/city/miami</t>
        </is>
      </c>
    </row>
    <row r="10" ht="15" customHeight="1" s="33">
      <c r="A10" s="40" t="inlineStr">
        <is>
          <t>Philadelphia</t>
        </is>
      </c>
      <c r="B10" s="40" t="inlineStr">
        <is>
          <t>PHL</t>
        </is>
      </c>
      <c r="C10" s="60" t="n">
        <v>-17300</v>
      </c>
      <c r="D10" s="40" t="inlineStr">
        <is>
          <t>D</t>
        </is>
      </c>
      <c r="E10" s="61" t="n">
        <v>70</v>
      </c>
      <c r="F10" s="60" t="n">
        <v>-10300000000</v>
      </c>
      <c r="G10" s="60" t="n">
        <v>8610063000</v>
      </c>
      <c r="H10" s="60" t="n">
        <v>2321050000</v>
      </c>
      <c r="I10" s="60" t="n">
        <v>-20400</v>
      </c>
      <c r="J10" s="40" t="inlineStr">
        <is>
          <t>F</t>
        </is>
      </c>
      <c r="K10" s="61" t="n">
        <v>72</v>
      </c>
      <c r="L10" s="60" t="n">
        <v>-17000</v>
      </c>
      <c r="M10" s="40" t="inlineStr">
        <is>
          <t>D</t>
        </is>
      </c>
      <c r="N10" s="40" t="inlineStr">
        <is>
          <t>https://www.truthinaccounting.org/library/doclib/PHL-2023-2pager.pdf</t>
        </is>
      </c>
      <c r="O10" s="40" t="inlineStr">
        <is>
          <t>https://www.truthinaccounting.org/library/doclib/PHL-2022-2pager.pdf</t>
        </is>
      </c>
      <c r="P10" s="40" t="inlineStr">
        <is>
          <t>https://www.data-z.org/state_data_and_comparisons/city/philadelphia</t>
        </is>
      </c>
    </row>
    <row r="11" ht="15" customHeight="1" s="33">
      <c r="A11" s="48" t="inlineStr">
        <is>
          <t>Phoenix</t>
        </is>
      </c>
      <c r="B11" s="48" t="inlineStr">
        <is>
          <t>PHX</t>
        </is>
      </c>
      <c r="C11" s="62" t="n">
        <v>-3200</v>
      </c>
      <c r="D11" s="48" t="inlineStr">
        <is>
          <t>C</t>
        </is>
      </c>
      <c r="E11" s="63" t="n">
        <v>42</v>
      </c>
      <c r="F11" s="62" t="n">
        <v>-1900000000</v>
      </c>
      <c r="G11" s="62" t="n">
        <v>5261000000</v>
      </c>
      <c r="H11" s="62" t="n">
        <v>67700000</v>
      </c>
      <c r="I11" s="62" t="n">
        <v>-4500</v>
      </c>
      <c r="J11" s="48" t="inlineStr">
        <is>
          <t>C</t>
        </is>
      </c>
      <c r="K11" s="63" t="n"/>
      <c r="L11" s="62" t="n"/>
      <c r="M11" s="48" t="n"/>
      <c r="N11" s="48" t="inlineStr">
        <is>
          <t>https://www.truthinaccounting.org/library/doclib/PHX-2023-2pager.pdf</t>
        </is>
      </c>
      <c r="O11" s="48" t="inlineStr">
        <is>
          <t>https://www.truthinaccounting.org/library/doclib/PHX-2022-2pager.pdf</t>
        </is>
      </c>
      <c r="P11" s="48" t="inlineStr">
        <is>
          <t>https://www.data-z.org/state_data_and_comparisons/city/phoenix</t>
        </is>
      </c>
    </row>
    <row r="12" ht="15" customHeight="1" s="33">
      <c r="A12" s="40" t="inlineStr">
        <is>
          <t>Boston</t>
        </is>
      </c>
      <c r="B12" s="40" t="inlineStr">
        <is>
          <t>BOS</t>
        </is>
      </c>
      <c r="C12" s="60" t="n">
        <v>-10600</v>
      </c>
      <c r="D12" s="40" t="inlineStr">
        <is>
          <t>D</t>
        </is>
      </c>
      <c r="E12" s="61" t="n">
        <v>62</v>
      </c>
      <c r="F12" s="60" t="n">
        <v>-2900000000</v>
      </c>
      <c r="G12" s="60" t="n">
        <v>2210000000</v>
      </c>
      <c r="H12" s="60" t="n">
        <v>2420000000</v>
      </c>
      <c r="I12" s="60" t="n">
        <v>-7800</v>
      </c>
      <c r="J12" s="40" t="inlineStr">
        <is>
          <t>D</t>
        </is>
      </c>
      <c r="K12" s="61" t="n"/>
      <c r="L12" s="60" t="n"/>
      <c r="M12" s="40" t="n"/>
      <c r="N12" s="40" t="inlineStr">
        <is>
          <t>https://www.truthinaccounting.org/library/doclib/BOS-2023-2pager.pdf</t>
        </is>
      </c>
      <c r="O12" s="40" t="inlineStr">
        <is>
          <t>https://www.truthinaccounting.org/library/doclib/BOS-2022-2pager.pdf</t>
        </is>
      </c>
      <c r="P12" s="40" t="inlineStr">
        <is>
          <t>https://www.data-z.org/state_data_and_comparisons/city/boston</t>
        </is>
      </c>
    </row>
    <row r="13" ht="15" customHeight="1" s="33">
      <c r="A13" s="48" t="inlineStr">
        <is>
          <t>Riverside</t>
        </is>
      </c>
      <c r="B13" s="48" t="inlineStr">
        <is>
          <t>RAL</t>
        </is>
      </c>
      <c r="C13" s="62" t="n">
        <v>-1700</v>
      </c>
      <c r="D13" s="48" t="inlineStr">
        <is>
          <t>C</t>
        </is>
      </c>
      <c r="E13" s="63" t="n">
        <v>34</v>
      </c>
      <c r="F13" s="62" t="n">
        <v>-205400000</v>
      </c>
      <c r="G13" s="62" t="n">
        <v>297098000</v>
      </c>
      <c r="H13" s="62" t="n">
        <v>45471000</v>
      </c>
      <c r="I13" s="62" t="n">
        <v>1500</v>
      </c>
      <c r="J13" s="48" t="inlineStr">
        <is>
          <t>B</t>
        </is>
      </c>
      <c r="K13" s="63" t="n">
        <v>11</v>
      </c>
      <c r="L13" s="62" t="n"/>
      <c r="M13" s="48" t="n"/>
      <c r="N13" s="48" t="inlineStr">
        <is>
          <t>https://www.truthinaccounting.org/library/doclib/RAL-2023-2pager.pdf</t>
        </is>
      </c>
      <c r="O13" s="48" t="inlineStr">
        <is>
          <t>https://www.truthinaccounting.org/library/doclib/RAL-2022-2pager.pdf</t>
        </is>
      </c>
      <c r="P13" s="48" t="inlineStr">
        <is>
          <t>https://www.data-z.org/state_data_and_comparisons/city/riverside</t>
        </is>
      </c>
    </row>
    <row r="14" ht="15" customHeight="1" s="33">
      <c r="A14" s="40" t="inlineStr">
        <is>
          <t>San Francisco</t>
        </is>
      </c>
      <c r="B14" s="40" t="inlineStr">
        <is>
          <t>SFO</t>
        </is>
      </c>
      <c r="C14" s="60" t="n">
        <v>-12800</v>
      </c>
      <c r="D14" s="40" t="inlineStr">
        <is>
          <t>D</t>
        </is>
      </c>
      <c r="E14" s="61" t="n">
        <v>64</v>
      </c>
      <c r="F14" s="60" t="n">
        <v>-4000000000</v>
      </c>
      <c r="G14" s="60" t="n">
        <v>4013165000</v>
      </c>
      <c r="H14" s="60" t="n">
        <v>3920761000</v>
      </c>
      <c r="I14" s="60" t="n"/>
      <c r="J14" s="40" t="n"/>
      <c r="K14" s="61" t="n">
        <v>60</v>
      </c>
      <c r="L14" s="60" t="n"/>
      <c r="M14" s="40" t="n"/>
      <c r="N14" s="40" t="inlineStr">
        <is>
          <t>https://www.truthinaccounting.org/library/doclib/SFO-2023-2pager.pdf</t>
        </is>
      </c>
      <c r="O14" s="40" t="inlineStr">
        <is>
          <t>Not available (404 at TIA); FY2022 rank 60 from the 2024 report index</t>
        </is>
      </c>
      <c r="P14" s="40" t="inlineStr">
        <is>
          <t>https://www.data-z.org/state_data_and_comparisons/city/sanfrancisco</t>
        </is>
      </c>
    </row>
    <row r="15" ht="15" customHeight="1" s="33">
      <c r="A15" s="48" t="inlineStr">
        <is>
          <t>Detroit</t>
        </is>
      </c>
      <c r="B15" s="48" t="inlineStr">
        <is>
          <t>DTW</t>
        </is>
      </c>
      <c r="C15" s="62" t="n">
        <v>-1600</v>
      </c>
      <c r="D15" s="48" t="inlineStr">
        <is>
          <t>C</t>
        </is>
      </c>
      <c r="E15" s="63" t="n">
        <v>33</v>
      </c>
      <c r="F15" s="62" t="n">
        <v>-381800000</v>
      </c>
      <c r="G15" s="62" t="n">
        <v>1640494000</v>
      </c>
      <c r="H15" s="62" t="n">
        <v>1386000</v>
      </c>
      <c r="I15" s="62" t="n">
        <v>-3000</v>
      </c>
      <c r="J15" s="48" t="inlineStr">
        <is>
          <t>C</t>
        </is>
      </c>
      <c r="K15" s="63" t="n"/>
      <c r="L15" s="62" t="n"/>
      <c r="M15" s="48" t="n"/>
      <c r="N15" s="48" t="inlineStr">
        <is>
          <t>https://www.truthinaccounting.org/library/doclib/DTW-2023-2pager.pdf</t>
        </is>
      </c>
      <c r="O15" s="48" t="inlineStr">
        <is>
          <t>https://www.truthinaccounting.org/library/doclib/DTW-2022-2pager.pdf</t>
        </is>
      </c>
      <c r="P15" s="48" t="inlineStr">
        <is>
          <t>https://www.data-z.org/state_data_and_comparisons/city/detroit</t>
        </is>
      </c>
    </row>
    <row r="16" ht="15" customHeight="1" s="33">
      <c r="A16" s="40" t="inlineStr">
        <is>
          <t>Seattle</t>
        </is>
      </c>
      <c r="B16" s="40" t="inlineStr">
        <is>
          <t>SEA</t>
        </is>
      </c>
      <c r="C16" s="60" t="n">
        <v>-1700</v>
      </c>
      <c r="D16" s="40" t="inlineStr">
        <is>
          <t>C</t>
        </is>
      </c>
      <c r="E16" s="61" t="n">
        <v>35</v>
      </c>
      <c r="F16" s="60" t="n">
        <v>-518500000</v>
      </c>
      <c r="G16" s="60" t="n">
        <v>1217000000</v>
      </c>
      <c r="H16" s="60" t="n">
        <v>541100000</v>
      </c>
      <c r="I16" s="60" t="n">
        <v>-2600</v>
      </c>
      <c r="J16" s="40" t="inlineStr">
        <is>
          <t>C</t>
        </is>
      </c>
      <c r="K16" s="61" t="n"/>
      <c r="L16" s="60" t="n"/>
      <c r="M16" s="40" t="n"/>
      <c r="N16" s="40" t="inlineStr">
        <is>
          <t>https://www.truthinaccounting.org/library/doclib/SEA-2023-2pager.pdf</t>
        </is>
      </c>
      <c r="O16" s="40" t="inlineStr">
        <is>
          <t>https://www.truthinaccounting.org/library/doclib/SEA-2022-2pager.pdf</t>
        </is>
      </c>
      <c r="P16" s="40" t="inlineStr">
        <is>
          <t>https://www.data-z.org/state_data_and_comparisons/city/seattle</t>
        </is>
      </c>
    </row>
    <row r="17" ht="15" customHeight="1" s="33">
      <c r="A17" s="48" t="inlineStr">
        <is>
          <t>Minneapolis</t>
        </is>
      </c>
      <c r="B17" s="48" t="inlineStr">
        <is>
          <t>MSP</t>
        </is>
      </c>
      <c r="C17" s="62" t="n">
        <v>-600</v>
      </c>
      <c r="D17" s="48" t="inlineStr">
        <is>
          <t>C</t>
        </is>
      </c>
      <c r="E17" s="63" t="n">
        <v>24</v>
      </c>
      <c r="F17" s="62" t="n">
        <v>-93900000</v>
      </c>
      <c r="G17" s="62" t="n">
        <v>562700000</v>
      </c>
      <c r="H17" s="62" t="n">
        <v>124400000</v>
      </c>
      <c r="I17" s="62" t="n">
        <v>-2800</v>
      </c>
      <c r="J17" s="48" t="inlineStr">
        <is>
          <t>C</t>
        </is>
      </c>
      <c r="K17" s="63" t="n"/>
      <c r="L17" s="62" t="n"/>
      <c r="M17" s="48" t="n"/>
      <c r="N17" s="48" t="inlineStr">
        <is>
          <t>https://www.truthinaccounting.org/library/doclib/MSP-2023-2pager.pdf</t>
        </is>
      </c>
      <c r="O17" s="48" t="inlineStr">
        <is>
          <t>https://www.truthinaccounting.org/library/doclib/MSP-2022-2pager.pdf</t>
        </is>
      </c>
      <c r="P17" s="48" t="inlineStr">
        <is>
          <t>https://www.data-z.org/state_data_and_comparisons/city/minneapolis</t>
        </is>
      </c>
    </row>
    <row r="18" ht="15" customHeight="1" s="33">
      <c r="A18" s="40" t="inlineStr">
        <is>
          <t>Tampa</t>
        </is>
      </c>
      <c r="B18" s="40" t="inlineStr">
        <is>
          <t>TPA</t>
        </is>
      </c>
      <c r="C18" s="60" t="n">
        <v>3400</v>
      </c>
      <c r="D18" s="40" t="inlineStr">
        <is>
          <t>B</t>
        </is>
      </c>
      <c r="E18" s="61" t="n">
        <v>4</v>
      </c>
      <c r="F18" s="60" t="n">
        <v>505500000</v>
      </c>
      <c r="G18" s="60" t="n">
        <v>371274000</v>
      </c>
      <c r="H18" s="60" t="n">
        <v>74299000</v>
      </c>
      <c r="I18" s="60" t="n">
        <v>1500</v>
      </c>
      <c r="J18" s="40" t="inlineStr">
        <is>
          <t>B</t>
        </is>
      </c>
      <c r="K18" s="61" t="n"/>
      <c r="L18" s="60" t="n"/>
      <c r="M18" s="40" t="n"/>
      <c r="N18" s="40" t="inlineStr">
        <is>
          <t>https://www.truthinaccounting.org/library/doclib/TPA-2023-2pager.pdf</t>
        </is>
      </c>
      <c r="O18" s="40" t="inlineStr">
        <is>
          <t>https://www.truthinaccounting.org/library/doclib/TPA-2022-2pager.pdf</t>
        </is>
      </c>
      <c r="P18" s="40" t="inlineStr">
        <is>
          <t>https://www.data-z.org/state_data_and_comparisons/city/tampa</t>
        </is>
      </c>
    </row>
    <row r="19" ht="15" customHeight="1" s="33">
      <c r="A19" s="48" t="inlineStr">
        <is>
          <t>San Diego</t>
        </is>
      </c>
      <c r="B19" s="48" t="inlineStr">
        <is>
          <t>SAN</t>
        </is>
      </c>
      <c r="C19" s="62" t="n">
        <v>-3900</v>
      </c>
      <c r="D19" s="48" t="inlineStr">
        <is>
          <t>C</t>
        </is>
      </c>
      <c r="E19" s="63" t="n">
        <v>44</v>
      </c>
      <c r="F19" s="62" t="n">
        <v>-2100000000</v>
      </c>
      <c r="G19" s="62" t="n">
        <v>2922939000</v>
      </c>
      <c r="H19" s="62" t="n">
        <v>403706000</v>
      </c>
      <c r="I19" s="62" t="n">
        <v>-4100</v>
      </c>
      <c r="J19" s="48" t="inlineStr">
        <is>
          <t>C</t>
        </is>
      </c>
      <c r="K19" s="63" t="n">
        <v>46</v>
      </c>
      <c r="L19" s="62" t="n"/>
      <c r="M19" s="48" t="n"/>
      <c r="N19" s="48" t="inlineStr">
        <is>
          <t>https://www.truthinaccounting.org/library/doclib/SAN-2023-2pager.pdf</t>
        </is>
      </c>
      <c r="O19" s="48" t="inlineStr">
        <is>
          <t>https://www.truthinaccounting.org/library/doclib/SAN-2022-2pager.pdf</t>
        </is>
      </c>
      <c r="P19" s="48" t="inlineStr">
        <is>
          <t>https://www.data-z.org/state_data_and_comparisons/city/sandiego</t>
        </is>
      </c>
    </row>
    <row r="20" ht="15" customHeight="1" s="33">
      <c r="A20" s="40" t="inlineStr">
        <is>
          <t>Denver</t>
        </is>
      </c>
      <c r="B20" s="40" t="inlineStr">
        <is>
          <t>DEN</t>
        </is>
      </c>
      <c r="C20" s="60" t="n">
        <v>-15</v>
      </c>
      <c r="D20" s="40" t="inlineStr">
        <is>
          <t>C</t>
        </is>
      </c>
      <c r="E20" s="61" t="n">
        <v>22</v>
      </c>
      <c r="F20" s="60" t="n">
        <v>-4500000</v>
      </c>
      <c r="G20" s="60" t="n">
        <v>1969331000</v>
      </c>
      <c r="H20" s="60" t="n">
        <v>232459000</v>
      </c>
      <c r="I20" s="60" t="n">
        <v>-6400</v>
      </c>
      <c r="J20" s="40" t="inlineStr">
        <is>
          <t>D</t>
        </is>
      </c>
      <c r="K20" s="61" t="n"/>
      <c r="L20" s="60" t="n"/>
      <c r="M20" s="40" t="n"/>
      <c r="N20" s="40" t="inlineStr">
        <is>
          <t>https://www.truthinaccounting.org/library/doclib/DEN-2023-2pager.pdf</t>
        </is>
      </c>
      <c r="O20" s="40" t="inlineStr">
        <is>
          <t>https://www.truthinaccounting.org/library/doclib/DEN-2022-2pager.pdf</t>
        </is>
      </c>
      <c r="P20" s="40" t="inlineStr">
        <is>
          <t>https://www.data-z.org/state_data_and_comparisons/city/denver</t>
        </is>
      </c>
    </row>
    <row r="21" ht="15" customHeight="1" s="33">
      <c r="A21" s="48" t="inlineStr">
        <is>
          <t>Orlando</t>
        </is>
      </c>
      <c r="B21" s="48" t="inlineStr">
        <is>
          <t>MCO</t>
        </is>
      </c>
      <c r="C21" s="62" t="n">
        <v>300</v>
      </c>
      <c r="D21" s="48" t="inlineStr">
        <is>
          <t>B</t>
        </is>
      </c>
      <c r="E21" s="63" t="n">
        <v>18</v>
      </c>
      <c r="F21" s="62" t="n">
        <v>37600000</v>
      </c>
      <c r="G21" s="62" t="n">
        <v>409839000</v>
      </c>
      <c r="H21" s="62" t="n">
        <v>249714000</v>
      </c>
      <c r="I21" s="62" t="n">
        <v>-800</v>
      </c>
      <c r="J21" s="48" t="inlineStr">
        <is>
          <t>C</t>
        </is>
      </c>
      <c r="K21" s="63" t="n"/>
      <c r="L21" s="62" t="n"/>
      <c r="M21" s="48" t="n"/>
      <c r="N21" s="48" t="inlineStr">
        <is>
          <t>https://www.truthinaccounting.org/library/doclib/MCO-2023-2pager.pdf</t>
        </is>
      </c>
      <c r="O21" s="48" t="inlineStr">
        <is>
          <t>https://www.truthinaccounting.org/library/doclib/MCO-2022-2pager.pdf</t>
        </is>
      </c>
      <c r="P21" s="48" t="inlineStr">
        <is>
          <t>https://www.data-z.org/state_data_and_comparisons/city/orlando</t>
        </is>
      </c>
    </row>
    <row r="22" ht="15" customHeight="1" s="33">
      <c r="A22" s="40" t="inlineStr">
        <is>
          <t>Charlotte</t>
        </is>
      </c>
      <c r="B22" s="40" t="inlineStr">
        <is>
          <t>CLT</t>
        </is>
      </c>
      <c r="C22" s="60" t="n">
        <v>1000</v>
      </c>
      <c r="D22" s="40" t="inlineStr">
        <is>
          <t>B</t>
        </is>
      </c>
      <c r="E22" s="61" t="n">
        <v>13</v>
      </c>
      <c r="F22" s="60" t="n">
        <v>321800000</v>
      </c>
      <c r="G22" s="60" t="n">
        <v>1149825000</v>
      </c>
      <c r="H22" s="60" t="n">
        <v>234065000</v>
      </c>
      <c r="I22" s="60" t="n">
        <v>600</v>
      </c>
      <c r="J22" s="40" t="inlineStr">
        <is>
          <t>B</t>
        </is>
      </c>
      <c r="K22" s="61" t="n"/>
      <c r="L22" s="60" t="n"/>
      <c r="M22" s="40" t="n"/>
      <c r="N22" s="40" t="inlineStr">
        <is>
          <t>https://www.truthinaccounting.org/library/doclib/CLT-2023-2pager.pdf</t>
        </is>
      </c>
      <c r="O22" s="40" t="inlineStr">
        <is>
          <t>https://www.truthinaccounting.org/library/doclib/CLT-2022-2pager.pdf</t>
        </is>
      </c>
      <c r="P22" s="40" t="inlineStr">
        <is>
          <t>https://www.data-z.org/state_data_and_comparisons/city/charlotte</t>
        </is>
      </c>
    </row>
    <row r="23" ht="15" customHeight="1" s="33">
      <c r="A23" s="48" t="inlineStr">
        <is>
          <t>Baltimore</t>
        </is>
      </c>
      <c r="B23" s="48" t="inlineStr">
        <is>
          <t>BWI</t>
        </is>
      </c>
      <c r="C23" s="62" t="n">
        <v>-14400</v>
      </c>
      <c r="D23" s="48" t="inlineStr">
        <is>
          <t>D</t>
        </is>
      </c>
      <c r="E23" s="63" t="n">
        <v>68</v>
      </c>
      <c r="F23" s="62" t="n">
        <v>-3200000000</v>
      </c>
      <c r="G23" s="62" t="n">
        <v>2007618000</v>
      </c>
      <c r="H23" s="62" t="n">
        <v>20949000</v>
      </c>
      <c r="I23" s="62" t="n">
        <v>-14100</v>
      </c>
      <c r="J23" s="48" t="inlineStr">
        <is>
          <t>D</t>
        </is>
      </c>
      <c r="K23" s="63" t="n">
        <v>67</v>
      </c>
      <c r="L23" s="62" t="n"/>
      <c r="M23" s="48" t="n"/>
      <c r="N23" s="48" t="inlineStr">
        <is>
          <t>https://www.truthinaccounting.org/library/doclib/BWI-2023-2pager.pdf</t>
        </is>
      </c>
      <c r="O23" s="48" t="inlineStr">
        <is>
          <t>https://www.truthinaccounting.org/library/doclib/BWI-2022-2pager.pdf</t>
        </is>
      </c>
      <c r="P23" s="48" t="inlineStr">
        <is>
          <t>https://www.data-z.org/state_data_and_comparisons/city/baltimore</t>
        </is>
      </c>
    </row>
    <row r="24" ht="15" customHeight="1" s="33">
      <c r="A24" s="40" t="inlineStr">
        <is>
          <t>St. Louis</t>
        </is>
      </c>
      <c r="B24" s="40" t="inlineStr">
        <is>
          <t>STL</t>
        </is>
      </c>
      <c r="C24" s="60" t="n">
        <v>-9800</v>
      </c>
      <c r="D24" s="40" t="inlineStr">
        <is>
          <t>D</t>
        </is>
      </c>
      <c r="E24" s="61" t="n">
        <v>59</v>
      </c>
      <c r="F24" s="60" t="n">
        <v>-967500000</v>
      </c>
      <c r="G24" s="60" t="n">
        <v>748767000</v>
      </c>
      <c r="H24" s="60" t="n">
        <v>444576000</v>
      </c>
      <c r="I24" s="60" t="n">
        <v>-11100</v>
      </c>
      <c r="J24" s="40" t="inlineStr">
        <is>
          <t>D</t>
        </is>
      </c>
      <c r="K24" s="61" t="n"/>
      <c r="L24" s="60" t="n"/>
      <c r="M24" s="40" t="n"/>
      <c r="N24" s="40" t="inlineStr">
        <is>
          <t>https://www.truthinaccounting.org/library/doclib/STL-2023-2pager.pdf</t>
        </is>
      </c>
      <c r="O24" s="40" t="inlineStr">
        <is>
          <t>https://www.truthinaccounting.org/library/doclib/STL-2022-2pager.pdf</t>
        </is>
      </c>
      <c r="P24" s="40" t="inlineStr">
        <is>
          <t>https://www.data-z.org/state_data_and_comparisons/city/stlouis</t>
        </is>
      </c>
    </row>
    <row r="25" ht="15" customHeight="1" s="33">
      <c r="A25" s="48" t="inlineStr">
        <is>
          <t>San Antonio</t>
        </is>
      </c>
      <c r="B25" s="48" t="inlineStr">
        <is>
          <t>SAT</t>
        </is>
      </c>
      <c r="C25" s="62" t="n">
        <v>-1400</v>
      </c>
      <c r="D25" s="48" t="inlineStr">
        <is>
          <t>C</t>
        </is>
      </c>
      <c r="E25" s="63" t="n">
        <v>31</v>
      </c>
      <c r="F25" s="62" t="n">
        <v>-730800000</v>
      </c>
      <c r="G25" s="62" t="n">
        <v>1779975000</v>
      </c>
      <c r="H25" s="62" t="n">
        <v>725469000</v>
      </c>
      <c r="I25" s="62" t="n">
        <v>900</v>
      </c>
      <c r="J25" s="48" t="inlineStr">
        <is>
          <t>B</t>
        </is>
      </c>
      <c r="K25" s="63" t="n">
        <v>15</v>
      </c>
      <c r="L25" s="62" t="n"/>
      <c r="M25" s="48" t="n"/>
      <c r="N25" s="48" t="inlineStr">
        <is>
          <t>https://www.truthinaccounting.org/library/doclib/SAT-2023-2pager.pdf</t>
        </is>
      </c>
      <c r="O25" s="48" t="inlineStr">
        <is>
          <t>https://www.truthinaccounting.org/library/doclib/SAT-2022-2pager.pdf</t>
        </is>
      </c>
      <c r="P25" s="48" t="inlineStr">
        <is>
          <t>https://www.data-z.org/state_data_and_comparisons/city/sanantonio</t>
        </is>
      </c>
    </row>
    <row r="26" ht="15" customHeight="1" s="33">
      <c r="A26" s="40" t="inlineStr">
        <is>
          <t>Austin</t>
        </is>
      </c>
      <c r="B26" s="40" t="inlineStr">
        <is>
          <t>AUS</t>
        </is>
      </c>
      <c r="C26" s="60" t="n">
        <v>-11700</v>
      </c>
      <c r="D26" s="40" t="inlineStr">
        <is>
          <t>D</t>
        </is>
      </c>
      <c r="E26" s="61" t="n">
        <v>63</v>
      </c>
      <c r="F26" s="60" t="n">
        <v>-3900000000</v>
      </c>
      <c r="G26" s="60" t="n">
        <v>3959590000</v>
      </c>
      <c r="H26" s="60" t="n">
        <v>3354718000</v>
      </c>
      <c r="I26" s="60" t="n">
        <v>-6500</v>
      </c>
      <c r="J26" s="40" t="inlineStr">
        <is>
          <t>D</t>
        </is>
      </c>
      <c r="K26" s="61" t="n"/>
      <c r="L26" s="60" t="n"/>
      <c r="M26" s="40" t="n"/>
      <c r="N26" s="40" t="inlineStr">
        <is>
          <t>https://www.truthinaccounting.org/library/doclib/AUS-2023-2pager.pdf</t>
        </is>
      </c>
      <c r="O26" s="40" t="inlineStr">
        <is>
          <t>https://www.truthinaccounting.org/library/doclib/AUS-2022-2pager.pdf</t>
        </is>
      </c>
      <c r="P26" s="40" t="inlineStr">
        <is>
          <t>https://www.data-z.org/state_data_and_comparisons/city/austin</t>
        </is>
      </c>
    </row>
    <row r="27" ht="15" customHeight="1" s="33">
      <c r="A27" s="48" t="inlineStr">
        <is>
          <t>Portland</t>
        </is>
      </c>
      <c r="B27" s="48" t="inlineStr">
        <is>
          <t>PDX</t>
        </is>
      </c>
      <c r="C27" s="62" t="n">
        <v>-18600</v>
      </c>
      <c r="D27" s="48" t="inlineStr">
        <is>
          <t>D</t>
        </is>
      </c>
      <c r="E27" s="63" t="n">
        <v>73</v>
      </c>
      <c r="F27" s="62" t="n">
        <v>-4500000000</v>
      </c>
      <c r="G27" s="62" t="n">
        <v>4773846000</v>
      </c>
      <c r="H27" s="62" t="n">
        <v>101926000</v>
      </c>
      <c r="I27" s="62" t="n">
        <v>-20100</v>
      </c>
      <c r="J27" s="48" t="inlineStr">
        <is>
          <t>F</t>
        </is>
      </c>
      <c r="K27" s="63" t="n"/>
      <c r="L27" s="62" t="n"/>
      <c r="M27" s="48" t="n"/>
      <c r="N27" s="48" t="inlineStr">
        <is>
          <t>https://www.truthinaccounting.org/library/doclib/PDX-2023-2pager.pdf</t>
        </is>
      </c>
      <c r="O27" s="48" t="inlineStr">
        <is>
          <t>https://www.truthinaccounting.org/library/doclib/PDX-2022-2pager.pdf</t>
        </is>
      </c>
      <c r="P27" s="48" t="inlineStr">
        <is>
          <t>https://www.data-z.org/state_data_and_comparisons/city/portland</t>
        </is>
      </c>
    </row>
    <row r="28" ht="15" customHeight="1" s="33">
      <c r="A28" s="40" t="inlineStr">
        <is>
          <t>Sacramento</t>
        </is>
      </c>
      <c r="B28" s="40" t="inlineStr">
        <is>
          <t>SMF</t>
        </is>
      </c>
      <c r="C28" s="60" t="n">
        <v>-2500</v>
      </c>
      <c r="D28" s="40" t="inlineStr">
        <is>
          <t>C</t>
        </is>
      </c>
      <c r="E28" s="61" t="n">
        <v>40</v>
      </c>
      <c r="F28" s="60" t="n">
        <v>-515400000</v>
      </c>
      <c r="G28" s="60" t="n">
        <v>1302841000</v>
      </c>
      <c r="H28" s="60" t="n">
        <v>206470000</v>
      </c>
      <c r="I28" s="60" t="n">
        <v>300</v>
      </c>
      <c r="J28" s="40" t="inlineStr">
        <is>
          <t>B</t>
        </is>
      </c>
      <c r="K28" s="61" t="n">
        <v>20</v>
      </c>
      <c r="L28" s="60" t="n"/>
      <c r="M28" s="40" t="n"/>
      <c r="N28" s="40" t="inlineStr">
        <is>
          <t>https://www.truthinaccounting.org/library/doclib/SMF-2023-2pager.pdf</t>
        </is>
      </c>
      <c r="O28" s="40" t="inlineStr">
        <is>
          <t>https://www.truthinaccounting.org/library/doclib/SMF-2022-2pager.pdf</t>
        </is>
      </c>
      <c r="P28" s="40" t="inlineStr">
        <is>
          <t>https://www.data-z.org/state_data_and_comparisons/city/sacramento</t>
        </is>
      </c>
    </row>
    <row r="29" ht="15" customHeight="1" s="33">
      <c r="A29" s="48" t="inlineStr">
        <is>
          <t>Pittsburgh</t>
        </is>
      </c>
      <c r="B29" s="48" t="inlineStr">
        <is>
          <t>PIT</t>
        </is>
      </c>
      <c r="C29" s="62" t="n">
        <v>-10500</v>
      </c>
      <c r="D29" s="48" t="inlineStr">
        <is>
          <t>D</t>
        </is>
      </c>
      <c r="E29" s="63" t="n">
        <v>61</v>
      </c>
      <c r="F29" s="62" t="n">
        <v>-1200000000</v>
      </c>
      <c r="G29" s="62" t="n">
        <v>812955000</v>
      </c>
      <c r="H29" s="62" t="n">
        <v>315455000</v>
      </c>
      <c r="I29" s="62" t="n">
        <v>-13200</v>
      </c>
      <c r="J29" s="48" t="inlineStr">
        <is>
          <t>D</t>
        </is>
      </c>
      <c r="K29" s="63" t="n">
        <v>66</v>
      </c>
      <c r="L29" s="62" t="n"/>
      <c r="M29" s="48" t="n"/>
      <c r="N29" s="48" t="inlineStr">
        <is>
          <t>https://www.truthinaccounting.org/library/doclib/PIT-2023-2pager.pdf</t>
        </is>
      </c>
      <c r="O29" s="48" t="inlineStr">
        <is>
          <t>https://www.truthinaccounting.org/library/doclib/PIT-2022-2pager.pdf</t>
        </is>
      </c>
      <c r="P29" s="48" t="inlineStr">
        <is>
          <t>https://www.data-z.org/state_data_and_comparisons/city/pittsburgh</t>
        </is>
      </c>
    </row>
    <row r="30" ht="15" customHeight="1" s="33">
      <c r="A30" s="40" t="inlineStr">
        <is>
          <t>Las Vegas</t>
        </is>
      </c>
      <c r="B30" s="40" t="inlineStr">
        <is>
          <t>LAS</t>
        </is>
      </c>
      <c r="C30" s="60" t="n">
        <v>-500</v>
      </c>
      <c r="D30" s="40" t="inlineStr">
        <is>
          <t>C</t>
        </is>
      </c>
      <c r="E30" s="61" t="n">
        <v>23</v>
      </c>
      <c r="F30" s="60" t="n">
        <v>-123500000</v>
      </c>
      <c r="G30" s="60" t="n">
        <v>1130994000</v>
      </c>
      <c r="H30" s="60" t="n">
        <v>58499000</v>
      </c>
      <c r="I30" s="60" t="n">
        <v>-500</v>
      </c>
      <c r="J30" s="40" t="inlineStr">
        <is>
          <t>C</t>
        </is>
      </c>
      <c r="K30" s="61" t="n"/>
      <c r="L30" s="60" t="n"/>
      <c r="M30" s="40" t="n"/>
      <c r="N30" s="40" t="inlineStr">
        <is>
          <t>https://www.truthinaccounting.org/library/doclib/LAS-2023-2pager.pdf</t>
        </is>
      </c>
      <c r="O30" s="40" t="inlineStr">
        <is>
          <t>https://www.truthinaccounting.org/library/doclib/LAS-2022-2pager.pdf</t>
        </is>
      </c>
      <c r="P30" s="40" t="inlineStr">
        <is>
          <t>https://www.data-z.org/state_data_and_comparisons/city/lasvegas</t>
        </is>
      </c>
    </row>
    <row r="31" ht="15" customHeight="1" s="33">
      <c r="A31" s="48" t="inlineStr">
        <is>
          <t>Cincinnati</t>
        </is>
      </c>
      <c r="B31" s="48" t="inlineStr">
        <is>
          <t>CVG</t>
        </is>
      </c>
      <c r="C31" s="62" t="n">
        <v>-13400</v>
      </c>
      <c r="D31" s="48" t="inlineStr">
        <is>
          <t>D</t>
        </is>
      </c>
      <c r="E31" s="63" t="n">
        <v>66</v>
      </c>
      <c r="F31" s="62" t="n">
        <v>-1600000000</v>
      </c>
      <c r="G31" s="62" t="n">
        <v>1914011000</v>
      </c>
      <c r="H31" s="62" t="n">
        <v>-118458000</v>
      </c>
      <c r="I31" s="62" t="n">
        <v>-6700</v>
      </c>
      <c r="J31" s="48" t="inlineStr">
        <is>
          <t>D</t>
        </is>
      </c>
      <c r="K31" s="63" t="n">
        <v>52</v>
      </c>
      <c r="L31" s="62" t="n"/>
      <c r="M31" s="48" t="n"/>
      <c r="N31" s="48" t="inlineStr">
        <is>
          <t>https://www.truthinaccounting.org/library/doclib/CVG-2023-2pager.pdf</t>
        </is>
      </c>
      <c r="O31" s="48" t="inlineStr">
        <is>
          <t>https://www.truthinaccounting.org/library/doclib/CVG-2022-2pager.pdf</t>
        </is>
      </c>
      <c r="P31" s="48" t="inlineStr">
        <is>
          <t>https://www.data-z.org/state_data_and_comparisons/city/cincinnati</t>
        </is>
      </c>
    </row>
    <row r="32" ht="15" customHeight="1" s="33">
      <c r="A32" s="40" t="inlineStr">
        <is>
          <t>Kansas City</t>
        </is>
      </c>
      <c r="B32" s="40" t="inlineStr">
        <is>
          <t>MCI</t>
        </is>
      </c>
      <c r="C32" s="60" t="n">
        <v>-8800</v>
      </c>
      <c r="D32" s="40" t="inlineStr">
        <is>
          <t>D</t>
        </is>
      </c>
      <c r="E32" s="61" t="n">
        <v>57</v>
      </c>
      <c r="F32" s="60" t="n">
        <v>-1600000000</v>
      </c>
      <c r="G32" s="60" t="n">
        <v>1246141000</v>
      </c>
      <c r="H32" s="60" t="n">
        <v>122407000</v>
      </c>
      <c r="I32" s="60" t="n">
        <v>-9000</v>
      </c>
      <c r="J32" s="40" t="inlineStr">
        <is>
          <t>D</t>
        </is>
      </c>
      <c r="K32" s="61" t="n">
        <v>62</v>
      </c>
      <c r="L32" s="60" t="n"/>
      <c r="M32" s="40" t="n"/>
      <c r="N32" s="40" t="inlineStr">
        <is>
          <t>https://www.truthinaccounting.org/library/doclib/MCI-2023-2pager.pdf</t>
        </is>
      </c>
      <c r="O32" s="40" t="inlineStr">
        <is>
          <t>https://www.truthinaccounting.org/library/doclib/MCI-2022-2pager.pdf</t>
        </is>
      </c>
      <c r="P32" s="40" t="inlineStr">
        <is>
          <t>https://www.data-z.org/state_data_and_comparisons/city/kansascity</t>
        </is>
      </c>
    </row>
    <row r="33" ht="15" customHeight="1" s="33">
      <c r="A33" s="48" t="inlineStr">
        <is>
          <t>Columbus</t>
        </is>
      </c>
      <c r="B33" s="48" t="inlineStr">
        <is>
          <t>CMH</t>
        </is>
      </c>
      <c r="C33" s="62" t="n">
        <v>-2000</v>
      </c>
      <c r="D33" s="48" t="inlineStr">
        <is>
          <t>C</t>
        </is>
      </c>
      <c r="E33" s="63" t="n">
        <v>37</v>
      </c>
      <c r="F33" s="62" t="n">
        <v>-699500000</v>
      </c>
      <c r="G33" s="62" t="n">
        <v>2004076000</v>
      </c>
      <c r="H33" s="62" t="n">
        <v>88861000</v>
      </c>
      <c r="I33" s="62" t="n">
        <v>-2909</v>
      </c>
      <c r="J33" s="48" t="inlineStr">
        <is>
          <t>C</t>
        </is>
      </c>
      <c r="K33" s="63" t="n"/>
      <c r="L33" s="62" t="n"/>
      <c r="M33" s="48" t="n"/>
      <c r="N33" s="48" t="inlineStr">
        <is>
          <t>https://www.truthinaccounting.org/library/doclib/CMH-2023-2pager.pdf</t>
        </is>
      </c>
      <c r="O33" s="48" t="inlineStr">
        <is>
          <t>https://www.truthinaccounting.org/library/doclib/CMH-2022-2pager.pdf</t>
        </is>
      </c>
      <c r="P33" s="48" t="inlineStr">
        <is>
          <t>https://www.data-z.org/state_data_and_comparisons/city/columbus</t>
        </is>
      </c>
    </row>
    <row r="34" ht="15" customHeight="1" s="33">
      <c r="A34" s="40" t="inlineStr">
        <is>
          <t>Indianapolis</t>
        </is>
      </c>
      <c r="B34" s="40" t="inlineStr">
        <is>
          <t>IND</t>
        </is>
      </c>
      <c r="C34" s="60" t="n">
        <v>-3600</v>
      </c>
      <c r="D34" s="40" t="inlineStr">
        <is>
          <t>C</t>
        </is>
      </c>
      <c r="E34" s="61" t="n">
        <v>43</v>
      </c>
      <c r="F34" s="60" t="n">
        <v>-1100000000</v>
      </c>
      <c r="G34" s="60" t="n">
        <v>811053000</v>
      </c>
      <c r="H34" s="60" t="n">
        <v>287296000</v>
      </c>
      <c r="I34" s="60" t="n"/>
      <c r="J34" s="40" t="n"/>
      <c r="K34" s="61" t="n">
        <v>42</v>
      </c>
      <c r="L34" s="60" t="n"/>
      <c r="M34" s="40" t="n"/>
      <c r="N34" s="40" t="inlineStr">
        <is>
          <t>https://www.truthinaccounting.org/library/doclib/IND-2023-2pager.pdf</t>
        </is>
      </c>
      <c r="O34" s="40" t="inlineStr">
        <is>
          <t>https://www.truthinaccounting.org/library/doclib/IND-2022-2pager.pdf</t>
        </is>
      </c>
      <c r="P34" s="40" t="inlineStr">
        <is>
          <t>https://www.data-z.org/state_data_and_comparisons/city/indianapolis</t>
        </is>
      </c>
    </row>
    <row r="35" ht="15" customHeight="1" s="33">
      <c r="A35" s="48" t="inlineStr">
        <is>
          <t>Nashville</t>
        </is>
      </c>
      <c r="B35" s="48" t="inlineStr">
        <is>
          <t>BNA</t>
        </is>
      </c>
      <c r="C35" s="62" t="n">
        <v>-1600</v>
      </c>
      <c r="D35" s="48" t="inlineStr">
        <is>
          <t>C</t>
        </is>
      </c>
      <c r="E35" s="63" t="n">
        <v>32</v>
      </c>
      <c r="F35" s="62" t="n">
        <v>-389100000</v>
      </c>
      <c r="G35" s="62" t="n">
        <v>303148000</v>
      </c>
      <c r="H35" s="62" t="n">
        <v>2443491000</v>
      </c>
      <c r="I35" s="62" t="n">
        <v>-4500</v>
      </c>
      <c r="J35" s="48" t="inlineStr">
        <is>
          <t>C</t>
        </is>
      </c>
      <c r="K35" s="63" t="n"/>
      <c r="L35" s="62" t="n"/>
      <c r="M35" s="48" t="n"/>
      <c r="N35" s="48" t="inlineStr">
        <is>
          <t>https://www.truthinaccounting.org/library/doclib/BNA-2023-2pager.pdf</t>
        </is>
      </c>
      <c r="O35" s="48" t="inlineStr">
        <is>
          <t>https://www.truthinaccounting.org/library/doclib/BNA-2022-2pager.pdf</t>
        </is>
      </c>
      <c r="P35" s="48" t="inlineStr">
        <is>
          <t>https://www.data-z.org/state_data_and_comparisons/city/nashville</t>
        </is>
      </c>
    </row>
    <row r="36" ht="15" customHeight="1" s="33">
      <c r="A36" s="40" t="inlineStr">
        <is>
          <t>Cleveland</t>
        </is>
      </c>
      <c r="B36" s="40" t="inlineStr">
        <is>
          <t>CLE</t>
        </is>
      </c>
      <c r="C36" s="60" t="n">
        <v>2900</v>
      </c>
      <c r="D36" s="40" t="inlineStr">
        <is>
          <t>B</t>
        </is>
      </c>
      <c r="E36" s="61" t="n">
        <v>5</v>
      </c>
      <c r="F36" s="60" t="n">
        <v>400900000</v>
      </c>
      <c r="G36" s="60" t="n">
        <v>1107697000</v>
      </c>
      <c r="H36" s="60" t="n">
        <v>32436000</v>
      </c>
      <c r="I36" s="60" t="n">
        <v>300</v>
      </c>
      <c r="J36" s="40" t="inlineStr">
        <is>
          <t>B</t>
        </is>
      </c>
      <c r="K36" s="61" t="n">
        <v>21</v>
      </c>
      <c r="L36" s="60" t="n"/>
      <c r="M36" s="40" t="n"/>
      <c r="N36" s="40" t="inlineStr">
        <is>
          <t>https://www.truthinaccounting.org/library/doclib/CLE-2023-2pager.pdf</t>
        </is>
      </c>
      <c r="O36" s="40" t="inlineStr">
        <is>
          <t>https://www.truthinaccounting.org/library/doclib/CLE-2022-2pager.pdf</t>
        </is>
      </c>
      <c r="P36" s="40" t="inlineStr">
        <is>
          <t>https://www.data-z.org/state_data_and_comparisons/city/cleveland</t>
        </is>
      </c>
    </row>
    <row r="38" ht="39.75" customHeight="1" s="33">
      <c r="A38" s="35" t="inlineStr">
        <is>
          <t>REFERENCE ONLY, not used on the page (dropped 2026-08-26 as too dated). Source: Truth in Accounting, Financial State of the Cities 2025 (FY2023 ACFRs, 75 cities) and 2024 (FY2022), per-city two-page reports; FY2024 for the five largest cities from the 2026 edition. All figures as printed by TIA; negative money-needed and burden values are shortfalls. Every cell on this tab is an input (blue).</t>
        </is>
      </c>
    </row>
    <row r="39" ht="39.75" customHeight="1" s="33">
      <c r="A39" s="35" t="inlineStr">
        <is>
          <t>TIA definitions: Taxpayer Burden is "the amount each taxpayer would need to pay over time to eliminate the government's non-capital debt"; Taxpayer Surplus is "each taxpayer's share of remaining assets after paying all bills". Grades: A surplus above $10,000; B surplus $1 to $9,999; C burden $0 to $4,999; D burden $5,000 to $20,000; F burden above $20,000.</t>
        </is>
      </c>
    </row>
    <row r="40" ht="39.75" customHeight="1" s="33">
      <c r="A40" s="35" t="inlineStr">
        <is>
          <t>Known gaps: Indianapolis FY2022 two-pager on TIA's server contains Houston's report (mislabeled), so its FY2022 burden is blank (rank 42 confirmed from the 2024 report index). San Francisco FY2022 two-pager returns 404; rank 60 confirmed. Cincinnati FY2023 OPEB is a negative (overfunded) figure as printed. Denver FY2023 burden is $15 per taxpayer (Data-Z rounds to $0).</t>
        </is>
      </c>
    </row>
  </sheetData>
  <mergeCells count="3">
    <mergeCell ref="A39:P39"/>
    <mergeCell ref="A40:P40"/>
    <mergeCell ref="A38:P38"/>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outlinePr summaryBelow="1" summaryRight="1"/>
    <pageSetUpPr fitToPage="0"/>
  </sheetPr>
  <dimension ref="A1:AB40"/>
  <sheetViews>
    <sheetView showFormulas="0" showGridLines="1"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16" customWidth="1" style="32" min="1" max="1"/>
    <col width="22" customWidth="1" style="32" min="2" max="2"/>
    <col width="12" customWidth="1" style="32" min="3" max="3"/>
    <col width="11" customWidth="1" style="32" min="4" max="4"/>
    <col width="16" customWidth="1" style="32" min="5" max="7"/>
    <col width="14" customWidth="1" style="32" min="8" max="8"/>
    <col width="16" customWidth="1" style="32" min="9" max="11"/>
    <col width="18" customWidth="1" style="32" min="12" max="13"/>
    <col width="14" customWidth="1" style="32" min="14" max="18"/>
    <col width="16" customWidth="1" style="32" min="19" max="21"/>
    <col width="12" customWidth="1" style="32" min="22" max="24"/>
    <col width="16" customWidth="1" style="32" min="25" max="25"/>
    <col width="30" customWidth="1" style="32" min="26" max="26"/>
    <col width="90" customWidth="1" style="32" min="27" max="27"/>
    <col width="18" customWidth="1" style="32" min="28" max="28"/>
  </cols>
  <sheetData>
    <row r="1" ht="60" customHeight="1" s="33">
      <c r="A1" s="36" t="inlineStr">
        <is>
          <t>City</t>
        </is>
      </c>
      <c r="B1" s="36" t="inlineStr">
        <is>
          <t>ACFR PDF (in Base Data Excel Files/Demographics/ACFR Files)</t>
        </is>
      </c>
      <c r="C1" s="36" t="inlineStr">
        <is>
          <t>Fiscal Year End</t>
        </is>
      </c>
      <c r="D1" s="36" t="inlineStr">
        <is>
          <t>Unit as Printed</t>
        </is>
      </c>
      <c r="E1" s="36" t="inlineStr">
        <is>
          <t>Net Pension Liability, Governmental $</t>
        </is>
      </c>
      <c r="F1" s="36" t="inlineStr">
        <is>
          <t>Net Pension Liability, Business-Type $</t>
        </is>
      </c>
      <c r="G1" s="36" t="inlineStr">
        <is>
          <t>Net Pension Liability, Primary Govt $</t>
        </is>
      </c>
      <c r="H1" s="36" t="inlineStr">
        <is>
          <t>Net Pension Asset $</t>
        </is>
      </c>
      <c r="I1" s="36" t="inlineStr">
        <is>
          <t>Net OPEB Liability, Governmental $</t>
        </is>
      </c>
      <c r="J1" s="36" t="inlineStr">
        <is>
          <t>Net OPEB Liability, Business-Type $</t>
        </is>
      </c>
      <c r="K1" s="36" t="inlineStr">
        <is>
          <t>Net OPEB Liability, Primary Govt $</t>
        </is>
      </c>
      <c r="L1" s="36" t="inlineStr">
        <is>
          <t>Unrestricted Net Position, Governmental $</t>
        </is>
      </c>
      <c r="M1" s="36" t="inlineStr">
        <is>
          <t>Unrestricted Net Position, Primary Govt $</t>
        </is>
      </c>
      <c r="N1" s="36" t="inlineStr">
        <is>
          <t>GF Nonspendable $</t>
        </is>
      </c>
      <c r="O1" s="36" t="inlineStr">
        <is>
          <t>GF Restricted $</t>
        </is>
      </c>
      <c r="P1" s="36" t="inlineStr">
        <is>
          <t>GF Committed $</t>
        </is>
      </c>
      <c r="Q1" s="36" t="inlineStr">
        <is>
          <t>GF Assigned $</t>
        </is>
      </c>
      <c r="R1" s="36" t="inlineStr">
        <is>
          <t>GF Unassigned $</t>
        </is>
      </c>
      <c r="S1" s="36" t="inlineStr">
        <is>
          <t>GF Total Fund Balance $</t>
        </is>
      </c>
      <c r="T1" s="36" t="inlineStr">
        <is>
          <t>GF Total Revenues $</t>
        </is>
      </c>
      <c r="U1" s="36" t="inlineStr">
        <is>
          <t>GF Total Expenditures $</t>
        </is>
      </c>
      <c r="V1" s="36" t="inlineStr">
        <is>
          <t>PDF Page: Statement of Net Position</t>
        </is>
      </c>
      <c r="W1" s="36" t="inlineStr">
        <is>
          <t>PDF Page: Governmental Funds Balance Sheet</t>
        </is>
      </c>
      <c r="X1" s="36" t="inlineStr">
        <is>
          <t>PDF Page: GF Revenues &amp; Expenditures</t>
        </is>
      </c>
      <c r="Y1" s="36" t="inlineStr">
        <is>
          <t>Fund Balance Tie-out (components minus total; 0 = ties)</t>
        </is>
      </c>
      <c r="Z1" s="36" t="inlineStr">
        <is>
          <t>Flag</t>
        </is>
      </c>
      <c r="AA1" s="36" t="inlineStr">
        <is>
          <t>Extraction Notes</t>
        </is>
      </c>
      <c r="AB1" s="36" t="inlineStr">
        <is>
          <t>Net Pension + Net OPEB Assets on Statement of Net Position $</t>
        </is>
      </c>
    </row>
    <row r="2" ht="60" customHeight="1" s="33">
      <c r="A2" s="40" t="inlineStr">
        <is>
          <t>New York</t>
        </is>
      </c>
      <c r="B2" s="40" t="inlineStr">
        <is>
          <t>New York.pdf</t>
        </is>
      </c>
      <c r="C2" s="40" t="inlineStr">
        <is>
          <t>2025-06-30</t>
        </is>
      </c>
      <c r="D2" s="40" t="inlineStr">
        <is>
          <t>thousands</t>
        </is>
      </c>
      <c r="E2" s="60" t="n">
        <v>27064352000</v>
      </c>
      <c r="F2" s="60" t="n">
        <v>0</v>
      </c>
      <c r="G2" s="60" t="n">
        <v>27064352000</v>
      </c>
      <c r="H2" s="60" t="n"/>
      <c r="I2" s="60" t="n">
        <v>96444604000</v>
      </c>
      <c r="J2" s="60" t="n">
        <v>0</v>
      </c>
      <c r="K2" s="60" t="n">
        <v>96444604000</v>
      </c>
      <c r="L2" s="60" t="n">
        <v>-189207597000</v>
      </c>
      <c r="M2" s="60" t="n">
        <v>-189207597000</v>
      </c>
      <c r="N2" s="60" t="n">
        <v>0</v>
      </c>
      <c r="O2" s="60" t="n">
        <v>2037323000</v>
      </c>
      <c r="P2" s="60" t="n">
        <v>1969333000</v>
      </c>
      <c r="Q2" s="60" t="n">
        <v>0</v>
      </c>
      <c r="R2" s="60" t="n">
        <v>0</v>
      </c>
      <c r="S2" s="60" t="n">
        <v>4006656000</v>
      </c>
      <c r="T2" s="60" t="n">
        <v>117208228000</v>
      </c>
      <c r="U2" s="60" t="n">
        <v>109610157000</v>
      </c>
      <c r="V2" s="61" t="n">
        <v>74</v>
      </c>
      <c r="W2" s="61" t="n">
        <v>78</v>
      </c>
      <c r="X2" s="61" t="n">
        <v>82</v>
      </c>
      <c r="Y2" s="46">
        <f>IF(S2="","",SUM(N2:R2)-S2)</f>
        <v/>
      </c>
      <c r="Z2" s="58" t="n"/>
      <c r="AA2" s="58" t="inlineStr">
        <is>
          <t>City of New York; statements '(in thousands)'. Business-type activities column shows '—' (zero) for NPL, Net OPEB liability and Unrestricted, so totals equal governmental activities. NPL and Net OPEB liability are under 'Due in more than one year'; current portion, if any, is inside aggregate 'Due within one year' (7,705,715 gov). General Fund fund balance: Nonspendable, Assigned and Unassigned all shown as '—' (zero); GF balance consists only of Restricted 2,037,323 and Committed 1,969,333. Total governmental funds Unassigned is (6,156,817) driven by Capital Projects Fund deficit. Layout of pdftotext output splits column totals across several lines; the General Fund figures are the first value on each line. MD&amp;A p.54 cites NPL (27.1) and Net OPEB (96.4) in $ billions, consistent.</t>
        </is>
      </c>
      <c r="AB2" s="60" t="n">
        <v>0</v>
      </c>
    </row>
    <row r="3" ht="60" customHeight="1" s="33">
      <c r="A3" s="48" t="inlineStr">
        <is>
          <t>Los Angeles</t>
        </is>
      </c>
      <c r="B3" s="48" t="inlineStr">
        <is>
          <t>Los Angeles.pdf</t>
        </is>
      </c>
      <c r="C3" s="48" t="inlineStr">
        <is>
          <t>2025-06-30</t>
        </is>
      </c>
      <c r="D3" s="48" t="inlineStr">
        <is>
          <t>thousands</t>
        </is>
      </c>
      <c r="E3" s="62" t="n">
        <v>6255626000</v>
      </c>
      <c r="F3" s="62" t="n">
        <v>1307095000</v>
      </c>
      <c r="G3" s="62" t="n">
        <v>7562721000</v>
      </c>
      <c r="H3" s="62" t="n">
        <v>255356000</v>
      </c>
      <c r="I3" s="62" t="n">
        <v>817224000</v>
      </c>
      <c r="J3" s="62" t="n">
        <v>27770000</v>
      </c>
      <c r="K3" s="62" t="n">
        <v>844994000</v>
      </c>
      <c r="L3" s="62" t="n">
        <v>-6249306000</v>
      </c>
      <c r="M3" s="62" t="n">
        <v>439877000</v>
      </c>
      <c r="N3" s="62" t="n">
        <v>68580000</v>
      </c>
      <c r="O3" s="62" t="n">
        <v>0</v>
      </c>
      <c r="P3" s="62" t="n">
        <v>115283000</v>
      </c>
      <c r="Q3" s="62" t="n">
        <v>338048000</v>
      </c>
      <c r="R3" s="62" t="n">
        <v>814936000</v>
      </c>
      <c r="S3" s="62" t="n">
        <v>1336847000</v>
      </c>
      <c r="T3" s="62" t="n">
        <v>7180657000</v>
      </c>
      <c r="U3" s="62" t="n">
        <v>6904084000</v>
      </c>
      <c r="V3" s="63" t="n">
        <v>60</v>
      </c>
      <c r="W3" s="63" t="n">
        <v>62</v>
      </c>
      <c r="X3" s="63" t="n">
        <v>65</v>
      </c>
      <c r="Y3" s="54">
        <f>IF(S3="","",SUM(N3:R3)-S3)</f>
        <v/>
      </c>
      <c r="Z3" s="59" t="n"/>
      <c r="AA3" s="59" t="inlineStr">
        <is>
          <t>Statement of Net Position p.60 ('amounts expressed in thousands'). NPL and Net OPEB liability lines sit under 'Due In More Than One Year'; any current portion is inside the aggregate 'Due Within One Year' line (1,299,860 gov) and is not separately shown. Net Pension Asset (245,155 gov / 10,201 BTA / 255,356 total) and Net OPEB Asset (194,323 / 34,044 / 228,367) are reported as assets. General Fund 'Restricted' shows '--' (zero). Balance Sheet continues on p.63 (nonmajor + total columns); revenue statement continues on p.66. Unrestricted net position gov is a deficit.</t>
        </is>
      </c>
      <c r="AB3" s="62" t="n">
        <v>483723000</v>
      </c>
    </row>
    <row r="4" ht="60" customHeight="1" s="33">
      <c r="A4" s="40" t="inlineStr">
        <is>
          <t>Chicago</t>
        </is>
      </c>
      <c r="B4" s="40" t="inlineStr">
        <is>
          <t>Chicago.pdf</t>
        </is>
      </c>
      <c r="C4" s="40" t="inlineStr">
        <is>
          <t>2025-12-31</t>
        </is>
      </c>
      <c r="D4" s="40" t="inlineStr">
        <is>
          <t>thousands</t>
        </is>
      </c>
      <c r="E4" s="60" t="n">
        <v>32856643000</v>
      </c>
      <c r="F4" s="60" t="n">
        <v>3569918000</v>
      </c>
      <c r="G4" s="60" t="n">
        <v>36426561000</v>
      </c>
      <c r="H4" s="60" t="n"/>
      <c r="I4" s="60" t="n">
        <v>2322846000</v>
      </c>
      <c r="J4" s="60" t="n">
        <v>0</v>
      </c>
      <c r="K4" s="60" t="n">
        <v>2322846000</v>
      </c>
      <c r="L4" s="60" t="n">
        <v>-37518911000</v>
      </c>
      <c r="M4" s="60" t="n">
        <v>-41499424000</v>
      </c>
      <c r="N4" s="60" t="n">
        <v>74689000</v>
      </c>
      <c r="O4" s="60" t="n">
        <v>0</v>
      </c>
      <c r="P4" s="60" t="n">
        <v>0</v>
      </c>
      <c r="Q4" s="60" t="n">
        <v>53568000</v>
      </c>
      <c r="R4" s="60" t="n">
        <v>-52626000</v>
      </c>
      <c r="S4" s="60" t="n">
        <v>75631000</v>
      </c>
      <c r="T4" s="60" t="n">
        <v>5094342000</v>
      </c>
      <c r="U4" s="60" t="n">
        <v>5004657000</v>
      </c>
      <c r="V4" s="61" t="n">
        <v>35</v>
      </c>
      <c r="W4" s="61" t="n">
        <v>38</v>
      </c>
      <c r="X4" s="61" t="n">
        <v>40</v>
      </c>
      <c r="Y4" s="46">
        <f>IF(S4="","",SUM(N4:R4)-S4)</f>
        <v/>
      </c>
      <c r="Z4" s="58" t="inlineStr">
        <is>
          <t>Pension/OPEB from long-term liabilities note (not itemized on the Statement of Net Position)</t>
        </is>
      </c>
      <c r="AA4" s="58" t="inlineStr">
        <is>
          <t>Statements '(Amounts are in Thousands of Dollars)'. The government-wide SNP (p35, Exhibit 1) does NOT break out net pension or OPEB liabilities -- they are inside 'Long-term Liabilities: Due in More Than One Year' (48,916,940 gov / 21,622,886 BTA). NPL and OPEB figures are therefore taken from the long-term obligations note (p84): governmental Net pension liability ending balance 32,856,643; business-type Net pension liability 3,569,918 (also shown on the proprietary funds SNP p47 and equals Water 1,172,157 + Sewer 418,821 + Midway 366,829 + O'Hare 1,612,111); total 36,426,561 matches the sum of the four plans' NPL on p97 (Municipal Employees' 14,769,878 + Laborers' 1,760,939 + Policemen's 13,893,194 + Firemen's 6,002,550). OPEB: the plan is unfunded (plan fiduciary net position = 0), so 'Total OPEB liability' 2,322,846 (CBA Benefits 2,141,412 + Non-CBA 181,434, p103) is reported entirely under governmental activities on p84; no OPEB liability appears in the proprietary SNP (p47), so BTA OPEB = 0 by that presentation (not an explicit '0' line). Reconciliation p63 confirms governmental 'Pension benefits (32,856,643)' and 'Other postemployment benefits (2,322,846)'. Balance Sheet p38 is the first page of a multi-page statement (General, Grants, Special Taxing Areas columns); GF Restricted and Committed show '—'. MD&amp;A cross-check (p20/p29): GF total fund balance $75.6M, assigned $53.6M -- agrees. Source lines whitespace-normalized.</t>
        </is>
      </c>
      <c r="AB4" s="60" t="n">
        <v>0</v>
      </c>
    </row>
    <row r="5" ht="60" customHeight="1" s="33">
      <c r="A5" s="48" t="inlineStr">
        <is>
          <t>Dallas</t>
        </is>
      </c>
      <c r="B5" s="48" t="inlineStr">
        <is>
          <t>Dallas.pdf</t>
        </is>
      </c>
      <c r="C5" s="48" t="inlineStr">
        <is>
          <t>2025-09-30</t>
        </is>
      </c>
      <c r="D5" s="48" t="inlineStr">
        <is>
          <t>thousands</t>
        </is>
      </c>
      <c r="E5" s="62" t="n">
        <v>4795662000</v>
      </c>
      <c r="F5" s="62" t="n">
        <v>639526000</v>
      </c>
      <c r="G5" s="62" t="n">
        <v>5435188000</v>
      </c>
      <c r="H5" s="62" t="n"/>
      <c r="I5" s="62" t="n">
        <v>178590000</v>
      </c>
      <c r="J5" s="62" t="n">
        <v>34105000</v>
      </c>
      <c r="K5" s="62" t="n">
        <v>212695000</v>
      </c>
      <c r="L5" s="62" t="n">
        <v>-4854204000</v>
      </c>
      <c r="M5" s="62" t="n">
        <v>-4893446000</v>
      </c>
      <c r="N5" s="62" t="n">
        <v>28001000</v>
      </c>
      <c r="O5" s="62" t="n">
        <v>0</v>
      </c>
      <c r="P5" s="62" t="n">
        <v>6600000</v>
      </c>
      <c r="Q5" s="62" t="n">
        <v>33467000</v>
      </c>
      <c r="R5" s="62" t="n">
        <v>399566000</v>
      </c>
      <c r="S5" s="62" t="n">
        <v>467634000</v>
      </c>
      <c r="T5" s="62" t="n">
        <v>1780766000</v>
      </c>
      <c r="U5" s="62" t="n">
        <v>1787216000</v>
      </c>
      <c r="V5" s="63" t="n">
        <v>59</v>
      </c>
      <c r="W5" s="63" t="n">
        <v>62</v>
      </c>
      <c r="X5" s="63" t="n">
        <v>64</v>
      </c>
      <c r="Y5" s="54">
        <f>IF(S5="","",SUM(N5:R5)-S5)</f>
        <v/>
      </c>
      <c r="Z5" s="59" t="inlineStr">
        <is>
          <t>Pension/OPEB from long-term liabilities note (not itemized on the Statement of Net Position)</t>
        </is>
      </c>
      <c r="AA5" s="59" t="inlineStr">
        <is>
          <t>Government-wide SNP (p59) does not show NPL/OPEB as separate lines; they sit inside 'Noncurrent liabilities: Due in more than one year'. NPL gov 4,795,662 is from Note 11 long-term liabilities roll-forward (p119) and includes internal service funds (reconciliation p63 shows 4,621,958 excl. ISF; ISF NPL 173,704 p201). NPL BTA 639,526 is from proprietary SNP total column (p68); Note 19 (p163) says BTA $639.527 (rounding). npl_total = 4,795,662 + 639,526 (computed). Plans: ERF NPL 1,857,001 (gov 1,217,472 / BTA 639,527), Combined (Police &amp; Fire) Plan 3,555,339, Supplemental Plan 22,848 (p163). OPEB is an unfunded single-employer plan (Total OPEB liability, no trust); Note 21 p165: total 212,695, gov 178,590, BTA 34,105; BTA on p68 = 1,899 current + 32,206 noncurrent. GF Restricted shown as '-'. MD&amp;A p49 cross-check: '$572.2 million reduction in the net pension liability'.</t>
        </is>
      </c>
      <c r="AB5" s="62" t="n">
        <v>0</v>
      </c>
    </row>
    <row r="6" ht="60" customHeight="1" s="33">
      <c r="A6" s="40" t="inlineStr">
        <is>
          <t>Houston</t>
        </is>
      </c>
      <c r="B6" s="40" t="inlineStr">
        <is>
          <t>Houston.pdf</t>
        </is>
      </c>
      <c r="C6" s="40" t="inlineStr">
        <is>
          <t>2025-06-30</t>
        </is>
      </c>
      <c r="D6" s="40" t="inlineStr">
        <is>
          <t>thousands</t>
        </is>
      </c>
      <c r="E6" s="60" t="n">
        <v>1325795000</v>
      </c>
      <c r="F6" s="60" t="n">
        <v>357635000</v>
      </c>
      <c r="G6" s="60" t="n">
        <v>1683430000</v>
      </c>
      <c r="H6" s="60" t="n"/>
      <c r="I6" s="60" t="n">
        <v>1561781000</v>
      </c>
      <c r="J6" s="60" t="n">
        <v>189913000</v>
      </c>
      <c r="K6" s="60" t="n">
        <v>1751694000</v>
      </c>
      <c r="L6" s="60" t="n">
        <v>-4517630000</v>
      </c>
      <c r="M6" s="60" t="n">
        <v>-3701032000</v>
      </c>
      <c r="N6" s="60" t="n">
        <v>25625000</v>
      </c>
      <c r="O6" s="60" t="n">
        <v>2311000</v>
      </c>
      <c r="P6" s="60" t="n">
        <v>21369000</v>
      </c>
      <c r="Q6" s="60" t="n">
        <v>0</v>
      </c>
      <c r="R6" s="60" t="n">
        <v>527145000</v>
      </c>
      <c r="S6" s="60" t="n">
        <v>576450000</v>
      </c>
      <c r="T6" s="60" t="n">
        <v>2585318000</v>
      </c>
      <c r="U6" s="60" t="n">
        <v>3297292000</v>
      </c>
      <c r="V6" s="61" t="n">
        <v>45</v>
      </c>
      <c r="W6" s="61" t="n">
        <v>48</v>
      </c>
      <c r="X6" s="61" t="n">
        <v>50</v>
      </c>
      <c r="Y6" s="46">
        <f>IF(S6="","",SUM(N6:R6)-S6)</f>
        <v/>
      </c>
      <c r="Z6" s="58" t="n"/>
      <c r="AA6" s="58" t="inlineStr">
        <is>
          <t>SNP spans p44-45. NPL is shown by plan on the SNP: Municipal 823,611 / 357,635 / 1,181,246; Firefighter's 1,272 / — / 1,272; Police officers' 500,912 / — / 500,912; sums = gov 1,325,795 (ties to reconciliation p99 'Net pension liability (asset) (1,325,795)'), BTA 357,635, total 1,683,430. OPEB is an unfunded 'Other post employment benefits liability' shown in two pieces: due within one year 48,506 / 6,068 / 54,574 and due in more than one year 1,513,275 / 183,845 / 1,697,120; reported figures are the sums (gov 1,561,781; BTA 189,913; total 1,751,694). MD&amp;A p22 cross-check: 'total OPEB liability is approximately $1.75 billion'. GF Nonspendable = Prepaids 3,350 + Inventory 22,275. GF Assigned shown as '—'.</t>
        </is>
      </c>
      <c r="AB6" s="60" t="n">
        <v>0</v>
      </c>
    </row>
    <row r="7" ht="60" customHeight="1" s="33">
      <c r="A7" s="48" t="inlineStr">
        <is>
          <t>Atlanta</t>
        </is>
      </c>
      <c r="B7" s="48" t="inlineStr">
        <is>
          <t>Atlanta.pdf</t>
        </is>
      </c>
      <c r="C7" s="48" t="inlineStr">
        <is>
          <t>2025-06-30</t>
        </is>
      </c>
      <c r="D7" s="48" t="inlineStr">
        <is>
          <t>thousands</t>
        </is>
      </c>
      <c r="E7" s="62" t="n">
        <v>999748000</v>
      </c>
      <c r="F7" s="62" t="n">
        <v>405152000</v>
      </c>
      <c r="G7" s="62" t="n">
        <v>1404900000</v>
      </c>
      <c r="H7" s="62" t="n"/>
      <c r="I7" s="62" t="n">
        <v>672203000</v>
      </c>
      <c r="J7" s="62" t="n">
        <v>249850000</v>
      </c>
      <c r="K7" s="62" t="n">
        <v>922053000</v>
      </c>
      <c r="L7" s="62" t="n">
        <v>-1236739000</v>
      </c>
      <c r="M7" s="62" t="n">
        <v>-132509000</v>
      </c>
      <c r="N7" s="62" t="n">
        <v>61713000</v>
      </c>
      <c r="O7" s="62" t="n">
        <v>0</v>
      </c>
      <c r="P7" s="62" t="n">
        <v>1201000</v>
      </c>
      <c r="Q7" s="62" t="n">
        <v>14481000</v>
      </c>
      <c r="R7" s="62" t="n">
        <v>127695000</v>
      </c>
      <c r="S7" s="62" t="n">
        <v>205090000</v>
      </c>
      <c r="T7" s="62" t="n">
        <v>833798000</v>
      </c>
      <c r="U7" s="62" t="n">
        <v>874567000</v>
      </c>
      <c r="V7" s="63" t="n">
        <v>56</v>
      </c>
      <c r="W7" s="63" t="n">
        <v>59</v>
      </c>
      <c r="X7" s="63" t="n">
        <v>61</v>
      </c>
      <c r="Y7" s="54">
        <f>IF(S7="","",SUM(N7:R7)-S7)</f>
        <v/>
      </c>
      <c r="Z7" s="59" t="inlineStr">
        <is>
          <t>Statement pages OCRed (font encoding); figures verified by column footing and MD&amp;A</t>
        </is>
      </c>
      <c r="AA7" s="59" t="inlineStr">
        <is>
          <t>Statement pages 55-56 (SNP), 59 (Balance Sheet), 61 (Rev/Exp) are garbled in pdftotext (font cipher); figures taken from OCR text (Atlanta-ocr.txt). OPEB is reported as 'total OPEB liability' (unfunded plan) split into a current portion (p56: 22,387 / 10,383 / 32,770) and a noncurrent portion (p56: 649,816 / 239,467 / 889,283); nopeb figures are the sums (gov 672,203 agrees with the p60 reconciliation line 'Total OPEB liability (672,203)'). NPL is a single line on the SNP (p56); the p60 reconciliation shows 'Net Pension liability (999,748)' for governmental activities, and deferred outflows are split by plan (General, Fire, Police pensions). OCR 'Total Assets' governmental reads '443,582' but is 4,043,582 (2,500,532 + 1,543,050; confirmed by MD&amp;A Table 1 p39). Arithmetic checks passed: gov assets+DO 4,541,279 = liab 3,581,105 + DI 176,344 + NP 783,830; net position components sum to 783,830 / 10,221,877; NPL 999,748+405,152=1,404,900; current and noncurrent liability subtotals foot; GF fund balance components 61,713+0+1,201+14,481+127,695 = 205,090; GF liab 52,682 + DI 14,640 + FB 205,090 = 272,412 total assets; GF revenue and expenditure line items foot to 833,798 and 874,567; 833,798-874,567 = (40,769); +OFS 21,102 = (19,667) net change; 224,757-19,667 = 205,090. MD&amp;A cross-checks (readable, p39/p46): Unrestricted (deficit) (1,236,739) gov / 1,104,230 BTA / (132,509) total; total net position 783,830; unassigned ~$127.4M, assigned ~$14.5M, restricted ~$2.2B (governmental funds), committed ~$1.2M; committed+assigned+unassigned GF = 143,377 = MD&amp;A '$143.4 million'. GF restricted fund balance is shown as '—' (reported as 0). Notes to financial statements (pp.63-199) are almost entirely garbled, so no note-level cross-check of NPL/OPEB beyond the p60 reconciliation; MD&amp;A GF narrative page (p47) is also garbled.</t>
        </is>
      </c>
      <c r="AB7" s="62" t="n">
        <v>0</v>
      </c>
    </row>
    <row r="8" ht="60" customHeight="1" s="33">
      <c r="A8" s="40" t="inlineStr">
        <is>
          <t>Washington</t>
        </is>
      </c>
      <c r="B8" s="40" t="inlineStr">
        <is>
          <t>Washington DC.pdf</t>
        </is>
      </c>
      <c r="C8" s="40" t="inlineStr">
        <is>
          <t>2025-09-30</t>
        </is>
      </c>
      <c r="D8" s="40" t="inlineStr">
        <is>
          <t>thousands</t>
        </is>
      </c>
      <c r="E8" s="60" t="n">
        <v>0</v>
      </c>
      <c r="F8" s="60" t="n">
        <v>0</v>
      </c>
      <c r="G8" s="60" t="n">
        <v>0</v>
      </c>
      <c r="H8" s="60" t="n">
        <v>1437226000</v>
      </c>
      <c r="I8" s="60" t="n">
        <v>0</v>
      </c>
      <c r="J8" s="60" t="n">
        <v>0</v>
      </c>
      <c r="K8" s="60" t="n">
        <v>0</v>
      </c>
      <c r="L8" s="60" t="n">
        <v>582789000</v>
      </c>
      <c r="M8" s="60" t="n">
        <v>586680000</v>
      </c>
      <c r="N8" s="60" t="n">
        <v>24383000</v>
      </c>
      <c r="O8" s="60" t="n">
        <v>1309462000</v>
      </c>
      <c r="P8" s="60" t="n">
        <v>3491422000</v>
      </c>
      <c r="Q8" s="60" t="n"/>
      <c r="R8" s="60" t="n">
        <v>0</v>
      </c>
      <c r="S8" s="60" t="n">
        <v>4825267000</v>
      </c>
      <c r="T8" s="60" t="n">
        <v>12756235000</v>
      </c>
      <c r="U8" s="60" t="n">
        <v>13058497000</v>
      </c>
      <c r="V8" s="61" t="n">
        <v>69</v>
      </c>
      <c r="W8" s="61" t="n">
        <v>71</v>
      </c>
      <c r="X8" s="61" t="n">
        <v>72</v>
      </c>
      <c r="Y8" s="46">
        <f>IF(S8="","",SUM(N8:R8)-S8)</f>
        <v/>
      </c>
      <c r="Z8" s="58" t="inlineStr">
        <is>
          <t>Reports net pension and OPEB assets ($1.6B); no pension or OPEB liability</t>
        </is>
      </c>
      <c r="AA8" s="58" t="inlineStr">
        <is>
          <t>Unit '$000s'. The District reports NO net pension liability or net OPEB liability at 9/30/2025: SNP p.69 shows an asset line 'Net pension and OPEB assets 1,606,474' (governmental only) = net pension asset 1,437,226 (Teachers' Retirement Fund (72,098) + Police Officers and Fire Fighters' Retirement Fund (1,365,128), Note 8 Table N8-3 p.155) + net OPEB asset 169,248 (Note 9 Table N9-5 p.163). Long-term liabilities table p.146 shows a prior-year NPL of 22,769 fully reduced to 0 in FY2025. Business-type activities have no pension/OPEB amounts. General Fund balance sheet p.71 has no Assigned line at all (categories: Nonspendable, Restricted, Committed, Unassigned); GF Unassigned prints '-' (zero) because the District commits its year-end surplus; the negative unassigned balances belong to Federal &amp; Private Resources and General Capital Improvements funds. Total expenditures 13,058,497 is the line before Other Financing Sources. Statement includes summarized 2024 totals column.</t>
        </is>
      </c>
      <c r="AB8" s="60" t="n">
        <v>1606474000</v>
      </c>
    </row>
    <row r="9" ht="60" customHeight="1" s="33">
      <c r="A9" s="48" t="inlineStr">
        <is>
          <t>Miami</t>
        </is>
      </c>
      <c r="B9" s="48" t="inlineStr">
        <is>
          <t>Miami.pdf</t>
        </is>
      </c>
      <c r="C9" s="48" t="inlineStr">
        <is>
          <t>2025-09-30</t>
        </is>
      </c>
      <c r="D9" s="48" t="inlineStr">
        <is>
          <t>dollars</t>
        </is>
      </c>
      <c r="E9" s="62" t="n">
        <v>1444488246</v>
      </c>
      <c r="F9" s="62" t="n"/>
      <c r="G9" s="62" t="n">
        <v>1444488246</v>
      </c>
      <c r="H9" s="62" t="n"/>
      <c r="I9" s="62" t="n">
        <v>1093635236</v>
      </c>
      <c r="J9" s="62" t="n"/>
      <c r="K9" s="62" t="n">
        <v>1093635236</v>
      </c>
      <c r="L9" s="62" t="n">
        <v>-2341148763</v>
      </c>
      <c r="M9" s="62" t="n">
        <v>-2341148763</v>
      </c>
      <c r="N9" s="62" t="n">
        <v>45717960</v>
      </c>
      <c r="O9" s="62" t="n">
        <v>32569646</v>
      </c>
      <c r="P9" s="62" t="n">
        <v>0</v>
      </c>
      <c r="Q9" s="62" t="n">
        <v>58224678</v>
      </c>
      <c r="R9" s="62" t="n">
        <v>100858514</v>
      </c>
      <c r="S9" s="62" t="n">
        <v>237370798</v>
      </c>
      <c r="T9" s="62" t="n">
        <v>1162394295</v>
      </c>
      <c r="U9" s="62" t="n">
        <v>1089928227</v>
      </c>
      <c r="V9" s="63" t="n">
        <v>44</v>
      </c>
      <c r="W9" s="63" t="n">
        <v>46</v>
      </c>
      <c r="X9" s="63" t="n">
        <v>48</v>
      </c>
      <c r="Y9" s="54">
        <f>IF(S9="","",SUM(N9:R9)-S9)</f>
        <v/>
      </c>
      <c r="Z9" s="59" t="n"/>
      <c r="AA9" s="59" t="inlineStr">
        <is>
          <t>City of Miami has NO business-type activities; Statement of Net Position (Deficit) p.44 shows only Governmental Activities (= primary government total) plus discretely presented component units. Statements are in whole dollars. OPEB is an unfunded plan reported as 'Other Post Employment Benefits' split into Due Within One Year 27,734,302 + Due In More Than One Year 1,065,900,934 = 1,093,635,236; the reconciliation on p.47 labels this sum 'Total OPEB Liability (1,093,635,236)' and Note (p.144) shows the same total across Police (645,053,398), General Employees (129,961,779) and Firefighters (318,620,059) plans. Pension plans: FIPO and GESE Trust (NPL 1,444,488,246 shown on one line). General Fund Committed shown as '-' (zero). Total net position is a deficit (954,437,884).</t>
        </is>
      </c>
      <c r="AB9" s="62" t="n">
        <v>0</v>
      </c>
    </row>
    <row r="10" ht="60" customHeight="1" s="33">
      <c r="A10" s="40" t="inlineStr">
        <is>
          <t>Philadelphia</t>
        </is>
      </c>
      <c r="B10" s="40" t="inlineStr">
        <is>
          <t>Philadelphia.pdf</t>
        </is>
      </c>
      <c r="C10" s="40" t="inlineStr">
        <is>
          <t>2025-06-30</t>
        </is>
      </c>
      <c r="D10" s="40" t="inlineStr">
        <is>
          <t>thousands</t>
        </is>
      </c>
      <c r="E10" s="60" t="n">
        <v>3264618000</v>
      </c>
      <c r="F10" s="60" t="n">
        <v>381783000</v>
      </c>
      <c r="G10" s="60" t="n">
        <v>3646401000</v>
      </c>
      <c r="H10" s="60" t="n"/>
      <c r="I10" s="60" t="n">
        <v>1433581000</v>
      </c>
      <c r="J10" s="60" t="n">
        <v>176736000</v>
      </c>
      <c r="K10" s="60" t="n">
        <v>1610317000</v>
      </c>
      <c r="L10" s="60" t="n">
        <v>-5873646000</v>
      </c>
      <c r="M10" s="60" t="n">
        <v>-5636106000</v>
      </c>
      <c r="N10" s="60" t="n">
        <v>0</v>
      </c>
      <c r="O10" s="60" t="n">
        <v>249866000</v>
      </c>
      <c r="P10" s="60" t="n">
        <v>178890000</v>
      </c>
      <c r="Q10" s="60" t="n">
        <v>640005000</v>
      </c>
      <c r="R10" s="60" t="n">
        <v>876679000</v>
      </c>
      <c r="S10" s="60" t="n">
        <v>1945440000</v>
      </c>
      <c r="T10" s="60" t="n">
        <v>5324237000</v>
      </c>
      <c r="U10" s="60" t="n">
        <v>6112370000</v>
      </c>
      <c r="V10" s="61" t="n">
        <v>40</v>
      </c>
      <c r="W10" s="61" t="n">
        <v>42</v>
      </c>
      <c r="X10" s="61" t="n">
        <v>43</v>
      </c>
      <c r="Y10" s="46">
        <f>IF(S10="","",SUM(N10:R10)-S10)</f>
        <v/>
      </c>
      <c r="Z10" s="58" t="n"/>
      <c r="AA10" s="58" t="inlineStr">
        <is>
          <t>Exhibit I 'Amounts in thousands of USD'. OPEB is reported as 'Total OPEB Liability' (unfunded plan) split into 'Due within one year' (gov 71,903 / BTA 8,816 / total 80,719) and 'Due in more than one year' (gov 1,361,678 / BTA 167,920 / total 1,529,598); figures reported are the sums. Cross-checks: Note p74 gov Total OPEB Liability ending 1,433.6 (millions) and NPL 3,264.6; p79 BTA NPL 381.8, TOL 176.7; Note p135 total OPEB liability $1.61 billion; Note p118 reconciles Collective NPL 3,695,001 (Municipal Pension Plan) less component units to Primary Government NPL 3,646,401 (Exhibit I). MD&amp;A p23: NPL $3.6 billion, unrestricted deficit $5.6 billion, GF unassigned $876.7 million, GF total revenues $6.5 billion (MD&amp;A revenue figure includes transfers/other; statement Total Revenues 5,324,237). GF Nonspendable line shows '-' (zero). No net pension asset line. Pension plans: City of Philadelphia Municipal Pension Plan; PGW plan is in business-type activities.</t>
        </is>
      </c>
      <c r="AB10" s="60" t="n">
        <v>0</v>
      </c>
    </row>
    <row r="11" ht="60" customHeight="1" s="33">
      <c r="A11" s="48" t="inlineStr">
        <is>
          <t>Phoenix</t>
        </is>
      </c>
      <c r="B11" s="48" t="inlineStr">
        <is>
          <t>Phoenix.pdf</t>
        </is>
      </c>
      <c r="C11" s="48" t="inlineStr">
        <is>
          <t>2025-06-30</t>
        </is>
      </c>
      <c r="D11" s="48" t="inlineStr">
        <is>
          <t>thousands</t>
        </is>
      </c>
      <c r="E11" s="62" t="n">
        <v>4765842000</v>
      </c>
      <c r="F11" s="62" t="n">
        <v>275364000</v>
      </c>
      <c r="G11" s="62" t="n">
        <v>5041206000</v>
      </c>
      <c r="H11" s="62" t="n"/>
      <c r="I11" s="62" t="n">
        <v>66317000</v>
      </c>
      <c r="J11" s="62" t="n">
        <v>18140000</v>
      </c>
      <c r="K11" s="62" t="n">
        <v>84457000</v>
      </c>
      <c r="L11" s="62" t="n">
        <v>-1836786000</v>
      </c>
      <c r="M11" s="62" t="n">
        <v>-82997000</v>
      </c>
      <c r="N11" s="62" t="n">
        <v>38725000</v>
      </c>
      <c r="O11" s="62" t="n">
        <v>55222000</v>
      </c>
      <c r="P11" s="62" t="n">
        <v>0</v>
      </c>
      <c r="Q11" s="62" t="n">
        <v>230546000</v>
      </c>
      <c r="R11" s="62" t="n">
        <v>276798000</v>
      </c>
      <c r="S11" s="62" t="n">
        <v>601291000</v>
      </c>
      <c r="T11" s="62" t="n">
        <v>1922294000</v>
      </c>
      <c r="U11" s="62" t="n">
        <v>1832951000</v>
      </c>
      <c r="V11" s="63" t="n">
        <v>47</v>
      </c>
      <c r="W11" s="63" t="n">
        <v>54</v>
      </c>
      <c r="X11" s="63" t="n">
        <v>56</v>
      </c>
      <c r="Y11" s="54">
        <f>IF(S11="","",SUM(N11:R11)-S11)</f>
        <v/>
      </c>
      <c r="Z11" s="59" t="n"/>
      <c r="AA11" s="59" t="inlineStr">
        <is>
          <t>All statement pages readable (columns run together in the text conversion but values parse cleanly and foot: 4,765,842+275,364=5,041,206; 66,317+18,140=84,457; -1,836,786+1,753,789=-82,997; GF fund balance 38,411+314+55,222+0+230,546+276,798=601,291). Government-wide SNP is Exhibit A-1 (PDF pp.46-47, printed pp.20-21); balance sheet Exhibit B-1 (PDF p.54, printed p.28); revenue statement Exhibit B-3 (PDF p.56, printed p.30). Net pension liability shown as a single line; plans are COPERS, PSPRS (police and fire) and EORP per RSI titles. No net pension asset line; the City does report a Net OPEB ASSET (gov 88,729 / BTA 8,962 / total 97,691, p.46) alongside the Net OPEB Liability (OPEB plans: LTD, MERP, PSPRS health). GF nonspendable is the sum of two lines (Inventories 38,411 + Prepaid Items 314). GF committed shown as '-' (zero). Unassigned line is labelled 'Unassigned (Deficit)'; GF value is positive 276,798. Unrestricted net position line is labelled 'Unrestricted (Deficit)'; BTA unrestricted is +1,753,789. MD&amp;A cross-checks (PDF p.36): NPL 4,765,842 / 275,364 / 5,041,206 (match); Net OPEB liability 66,317 / 18,141 / 84,458 (BTA and total differ by 1 from the statement due to rounding; long-term liability note p.~103 also shows BTA 18,141); unrestricted net position (1,836,786)/1,753,789/(82,997) (match). MD&amp;A p.40: GF fund balance 655,350 -&gt; (54,059) -&gt; 601,291 (matches B-3 net change and ending balance). MD&amp;A p.41 GF budgetary basis figures (ending FB 221,782) are budget-basis and not comparable to GAAP statements.</t>
        </is>
      </c>
      <c r="AB11" s="62" t="n">
        <v>97691000</v>
      </c>
    </row>
    <row r="12" ht="60" customHeight="1" s="33">
      <c r="A12" s="40" t="inlineStr">
        <is>
          <t>Boston</t>
        </is>
      </c>
      <c r="B12" s="40" t="inlineStr">
        <is>
          <t>Boston.pdf</t>
        </is>
      </c>
      <c r="C12" s="40" t="inlineStr">
        <is>
          <t>2025-06-30</t>
        </is>
      </c>
      <c r="D12" s="40" t="inlineStr">
        <is>
          <t>thousands</t>
        </is>
      </c>
      <c r="E12" s="60" t="n">
        <v>1170112000</v>
      </c>
      <c r="F12" s="60" t="n"/>
      <c r="G12" s="60" t="n">
        <v>1170112000</v>
      </c>
      <c r="H12" s="60" t="n"/>
      <c r="I12" s="60" t="n">
        <v>2757019000</v>
      </c>
      <c r="J12" s="60" t="n"/>
      <c r="K12" s="60" t="n">
        <v>2757019000</v>
      </c>
      <c r="L12" s="60" t="n">
        <v>-2216445000</v>
      </c>
      <c r="M12" s="60" t="n">
        <v>-2216445000</v>
      </c>
      <c r="N12" s="60" t="n">
        <v>0</v>
      </c>
      <c r="O12" s="60" t="n">
        <v>0</v>
      </c>
      <c r="P12" s="60" t="n"/>
      <c r="Q12" s="60" t="n">
        <v>560155000</v>
      </c>
      <c r="R12" s="60" t="n">
        <v>1224613000</v>
      </c>
      <c r="S12" s="60" t="n">
        <v>1784768000</v>
      </c>
      <c r="T12" s="60" t="n">
        <v>4924860000</v>
      </c>
      <c r="U12" s="60" t="n">
        <v>5034874000</v>
      </c>
      <c r="V12" s="61" t="n">
        <v>39</v>
      </c>
      <c r="W12" s="61" t="n">
        <v>42</v>
      </c>
      <c r="X12" s="61" t="n">
        <v>44</v>
      </c>
      <c r="Y12" s="46">
        <f>IF(S12="","",SUM(N12:R12)-S12)</f>
        <v/>
      </c>
      <c r="Z12" s="58" t="n"/>
      <c r="AA12" s="58" t="inlineStr">
        <is>
          <t>Boston's primary government has governmental activities only (no business-type column), so npl_bta/nopeb_bta are not applicable and totals equal governmental. SNP spans pp.38-39 ('Amounts in thousands'). NPL 1,170,112 = proportionate share of Boston Retirement System NPL plus the City's Special Legislation plan (MD&amp;A p.29: 'total net pension liability of $1.17 billion'). Net OPEB Liability 2,757,019 (OPEB Trust partially funded). Unrestricted net position printed as 'Unrestricted surplus (deficit) (2,216,445)'; total net position (110,505). Balance sheet p.42 GF: Nonspendable and Restricted show '-', there is NO Committed line for any fund; Assigned 560,155; Unassigned 1,224,613 (MD&amp;A p.12 confirms $1.2B unassigned and $560.16M assigned). Statement pages assigned to me were all readable; the garbled characters appear only in table-of-contents dot leaders (p.4-5).</t>
        </is>
      </c>
      <c r="AB12" s="60" t="n">
        <v>0</v>
      </c>
    </row>
    <row r="13" ht="60" customHeight="1" s="33">
      <c r="A13" s="48" t="inlineStr">
        <is>
          <t>Riverside</t>
        </is>
      </c>
      <c r="B13" s="48" t="inlineStr">
        <is>
          <t>Riverside.pdf</t>
        </is>
      </c>
      <c r="C13" s="48" t="inlineStr">
        <is>
          <t>2025-06-30</t>
        </is>
      </c>
      <c r="D13" s="48" t="inlineStr">
        <is>
          <t>thousands</t>
        </is>
      </c>
      <c r="E13" s="62" t="n">
        <v>247598000</v>
      </c>
      <c r="F13" s="62" t="n">
        <v>90448000</v>
      </c>
      <c r="G13" s="62" t="n">
        <v>338046000</v>
      </c>
      <c r="H13" s="62" t="n"/>
      <c r="I13" s="62" t="n">
        <v>29775000</v>
      </c>
      <c r="J13" s="62" t="n">
        <v>20954000</v>
      </c>
      <c r="K13" s="62" t="n">
        <v>50729000</v>
      </c>
      <c r="L13" s="62" t="n">
        <v>-317101000</v>
      </c>
      <c r="M13" s="62" t="n">
        <v>19104000</v>
      </c>
      <c r="N13" s="62" t="n">
        <v>6826000</v>
      </c>
      <c r="O13" s="62" t="n">
        <v>76851000</v>
      </c>
      <c r="P13" s="62" t="n">
        <v>145754000</v>
      </c>
      <c r="Q13" s="62" t="n">
        <v>51956000</v>
      </c>
      <c r="R13" s="62" t="n">
        <v>45578000</v>
      </c>
      <c r="S13" s="62" t="n">
        <v>326965000</v>
      </c>
      <c r="T13" s="62" t="n">
        <v>383174000</v>
      </c>
      <c r="U13" s="62" t="n">
        <v>361623000</v>
      </c>
      <c r="V13" s="63" t="n">
        <v>37</v>
      </c>
      <c r="W13" s="63" t="n">
        <v>39</v>
      </c>
      <c r="X13" s="63" t="n">
        <v>41</v>
      </c>
      <c r="Y13" s="54">
        <f>IF(S13="","",SUM(N13:R13)-S13)</f>
        <v/>
      </c>
      <c r="Z13" s="59" t="n"/>
      <c r="AA13" s="59" t="inlineStr">
        <is>
          <t>'(amounts expressed in thousands)'. OPEB line is labelled 'OPEB liability' (RSI titled 'Schedule of Changes in Total OPEB Liability', i.e. unfunded plan) and is split between 'Due within one year' (gov 1,238 / BTA 616 / total 1,854) and 'Due in more than one year' (gov 28,537 / BTA 20,338 / total 48,875); reported figures are the sums; Note p87 cross-check 'Ending total OPEB liability $50,729'. Pension plan: CalPERS. General Fund fund balance detail summed: Nonspendable = 991 + 5,660 + 175; Committed = Economic contingency 81,431 + Other purposes 64,323; Assigned = 11,767 + 11,425 + 4,367 + 1,943 + 22,454; Restricted = 'Unfunded accrued liability' 76,851. Components sum to 326,965. MD&amp;A p29 cross-check: GF unassigned 45,578, total fund balance 326,965. GF beginning fund balance restated by an error correction (+1,735).</t>
        </is>
      </c>
      <c r="AB13" s="62" t="n">
        <v>0</v>
      </c>
    </row>
    <row r="14" ht="60" customHeight="1" s="33">
      <c r="A14" s="40" t="inlineStr">
        <is>
          <t>San Francisco</t>
        </is>
      </c>
      <c r="B14" s="40" t="inlineStr">
        <is>
          <t>San Francisco.pdf</t>
        </is>
      </c>
      <c r="C14" s="40" t="inlineStr">
        <is>
          <t>2025-06-30</t>
        </is>
      </c>
      <c r="D14" s="40" t="inlineStr">
        <is>
          <t>thousands</t>
        </is>
      </c>
      <c r="E14" s="60" t="n">
        <v>2650359000</v>
      </c>
      <c r="F14" s="60" t="n">
        <v>1614092000</v>
      </c>
      <c r="G14" s="60" t="n">
        <v>4264451000</v>
      </c>
      <c r="H14" s="60" t="n">
        <v>20088000</v>
      </c>
      <c r="I14" s="60" t="n">
        <v>2171052000</v>
      </c>
      <c r="J14" s="60" t="n">
        <v>1737617000</v>
      </c>
      <c r="K14" s="60" t="n">
        <v>3908669000</v>
      </c>
      <c r="L14" s="60" t="n">
        <v>-2516580000</v>
      </c>
      <c r="M14" s="60" t="n">
        <v>-1202017000</v>
      </c>
      <c r="N14" s="60" t="n">
        <v>1503000</v>
      </c>
      <c r="O14" s="60" t="n">
        <v>114539000</v>
      </c>
      <c r="P14" s="60" t="n">
        <v>445745000</v>
      </c>
      <c r="Q14" s="60" t="n">
        <v>1447431000</v>
      </c>
      <c r="R14" s="60" t="n">
        <v>608011000</v>
      </c>
      <c r="S14" s="60" t="n">
        <v>2617229000</v>
      </c>
      <c r="T14" s="60" t="n">
        <v>6619395000</v>
      </c>
      <c r="U14" s="60" t="n">
        <v>5443711000</v>
      </c>
      <c r="V14" s="61" t="n">
        <v>42</v>
      </c>
      <c r="W14" s="61" t="n">
        <v>44</v>
      </c>
      <c r="X14" s="61" t="n">
        <v>46</v>
      </c>
      <c r="Y14" s="46">
        <f>IF(S14="","",SUM(N14:R14)-S14)</f>
        <v/>
      </c>
      <c r="Z14" s="58" t="n"/>
      <c r="AA14" s="58" t="inlineStr">
        <is>
          <t>City and County of San Francisco; '(In Thousands)'. Statement of Net Position spans pp.41-42: 'Net pension asset' 20,088 (governmental activities only; total 20,088) is on p.41 among noncurrent assets; net pension liability, net OPEB liability and net position are on p.42. Pension plans: SFERS plus CalPERS Safety and Miscellaneous rate plans (net pension asset relates to a CalPERS plan). Unrestricted line is labelled 'Unrestricted (deficit), Note 10(d)'. Note p68 reconciliation cross-check: gov NPL 2,650,359 (2,607,321 governmental funds + 43,038 internal service), net OPEB liability 2,171,052, net pension asset 20,088. MD&amp;A p18: unrestricted deficit $1.20 billion; MD&amp;A p34: GF assigned+unassigned $2.06 billion, total GF fund balance $2.62 billion, total governmental unassigned $606.6 million (GF unassigned 608,011 less other funds' (1,381)). GF fund balance components sum to 2,617,229.</t>
        </is>
      </c>
      <c r="AB14" s="60" t="n">
        <v>20088000</v>
      </c>
    </row>
    <row r="15" ht="60" customHeight="1" s="33">
      <c r="A15" s="48" t="inlineStr">
        <is>
          <t>Detroit</t>
        </is>
      </c>
      <c r="B15" s="48" t="inlineStr">
        <is>
          <t>Detroit.pdf</t>
        </is>
      </c>
      <c r="C15" s="48" t="inlineStr">
        <is>
          <t>2025-06-30</t>
        </is>
      </c>
      <c r="D15" s="48" t="inlineStr">
        <is>
          <t>dollars</t>
        </is>
      </c>
      <c r="E15" s="62" t="n">
        <v>1289280175</v>
      </c>
      <c r="F15" s="62" t="n">
        <v>286245087</v>
      </c>
      <c r="G15" s="62" t="n">
        <v>1575525262</v>
      </c>
      <c r="H15" s="62" t="n">
        <v>29474731</v>
      </c>
      <c r="I15" s="62" t="n">
        <v>244526</v>
      </c>
      <c r="J15" s="62" t="n">
        <v>95028</v>
      </c>
      <c r="K15" s="62" t="n">
        <v>339554</v>
      </c>
      <c r="L15" s="62" t="n">
        <v>-1083388244</v>
      </c>
      <c r="M15" s="62" t="n">
        <v>-116475535</v>
      </c>
      <c r="N15" s="62" t="n">
        <v>35066961</v>
      </c>
      <c r="O15" s="62" t="n">
        <v>385183923</v>
      </c>
      <c r="P15" s="62" t="n">
        <v>20000000</v>
      </c>
      <c r="Q15" s="62" t="n">
        <v>483274452</v>
      </c>
      <c r="R15" s="62" t="n">
        <v>104731167</v>
      </c>
      <c r="S15" s="62" t="n">
        <v>1028256503</v>
      </c>
      <c r="T15" s="62" t="n">
        <v>1450177578</v>
      </c>
      <c r="U15" s="62" t="n">
        <v>1381038863</v>
      </c>
      <c r="V15" s="63" t="n">
        <v>44</v>
      </c>
      <c r="W15" s="63" t="n">
        <v>49</v>
      </c>
      <c r="X15" s="63" t="n">
        <v>51</v>
      </c>
      <c r="Y15" s="54">
        <f>IF(S15="","",SUM(N15:R15)-S15)</f>
        <v/>
      </c>
      <c r="Z15" s="59" t="n"/>
      <c r="AA15" s="59" t="inlineStr">
        <is>
          <t>Statements in whole dollars. SNP spans p44-45. Net pension asset also reported (gov 26,056,124; BTA 3,418,607; total 29,474,731) for GRS/PFRS Component I plans. Detroit's only OPEB is the Employee Death Benefit Plan (retiree health care was eliminated in the 2014 bankruptcy); SNP line is 'Net death benefit liability' 244,526 / 95,028 / 339,554 plus a 'Net death benefit asset' of 304 (BTA, closed plan). Note 10 (p131) shows open-plan net OPEB liability of 351,600 at 6/30/2025, which does not tie exactly to the SNP 339,554 (difference not explained on the statement face). GF Nonspendable = Prepaids 2,512,648 + Long-term advances 32,554,313; Restricted = Debt service 30,917,824 + Retiree Protection Trust 354,266,099; Assigned = Budget reserve 150,000,000 + Continuing appropriations 129,062,213 + Subsequent year budget 106,691,154 + Risk management operations 55,521,085 + Corporate income tax reserve 42,000,000. MD&amp;A p39 cross-check: GF total fund balance $1,028 million, unassigned $104.7 million.</t>
        </is>
      </c>
      <c r="AB15" s="62" t="n">
        <v>29474731</v>
      </c>
    </row>
    <row r="16" ht="60" customHeight="1" s="33">
      <c r="A16" s="40" t="inlineStr">
        <is>
          <t>Seattle</t>
        </is>
      </c>
      <c r="B16" s="40" t="inlineStr">
        <is>
          <t>Seattle.pdf</t>
        </is>
      </c>
      <c r="C16" s="40" t="inlineStr">
        <is>
          <t>2025-12-31</t>
        </is>
      </c>
      <c r="D16" s="40" t="inlineStr">
        <is>
          <t>thousands</t>
        </is>
      </c>
      <c r="E16" s="60" t="n">
        <v>971219000</v>
      </c>
      <c r="F16" s="60" t="n">
        <v>542251000</v>
      </c>
      <c r="G16" s="60" t="n">
        <v>1513470000</v>
      </c>
      <c r="H16" s="60" t="n">
        <v>283676000</v>
      </c>
      <c r="I16" s="60" t="n">
        <v>491345000</v>
      </c>
      <c r="J16" s="60" t="n">
        <v>24504000</v>
      </c>
      <c r="K16" s="60" t="n">
        <v>515849000</v>
      </c>
      <c r="L16" s="60" t="n">
        <v>-596971000</v>
      </c>
      <c r="M16" s="60" t="n">
        <v>327963000</v>
      </c>
      <c r="N16" s="60" t="n">
        <v>61000</v>
      </c>
      <c r="O16" s="60" t="n">
        <v>200082000</v>
      </c>
      <c r="P16" s="60" t="n">
        <v>548676000</v>
      </c>
      <c r="Q16" s="60" t="n">
        <v>115297000</v>
      </c>
      <c r="R16" s="60" t="n">
        <v>303358000</v>
      </c>
      <c r="S16" s="60" t="n">
        <v>1167474000</v>
      </c>
      <c r="T16" s="60" t="n">
        <v>2407090000</v>
      </c>
      <c r="U16" s="60" t="n">
        <v>2300612000</v>
      </c>
      <c r="V16" s="61" t="n">
        <v>50</v>
      </c>
      <c r="W16" s="61" t="n">
        <v>57</v>
      </c>
      <c r="X16" s="61" t="n">
        <v>59</v>
      </c>
      <c r="Y16" s="46">
        <f>IF(S16="","",SUM(N16:R16)-S16)</f>
        <v/>
      </c>
      <c r="Z16" s="58" t="n"/>
      <c r="AA16" s="58" t="inlineStr">
        <is>
          <t>Statement B-1 spans PDF pp.49-51 (unit 'In Thousands'). Net Pension Asset 283,676 (LEOFF state plans) is on the asset side, governmental only; NPL line covers SCERS plus Firemen's Pension and Police Relief &amp; Pension (single-employer, unfunded). OPEB is an unfunded 'Total OPEB liability' shown in two lines: 'Total Current Portion of OPEB Liability' (gov 32,387 / BTA 1,085 / total 33,472) plus 'Total Other Post Employment Benefits Liability' noncurrent (gov 458,958 / BTA 23,419 / total 482,377); reported figures are the sums. Governmental-fund reconciliation p.58 shows NPL (785,401) and OPEB (451,266) for governmental funds excluding internal service funds. GF has no 'Unrestricted' line; standard five-category fund balance.</t>
        </is>
      </c>
      <c r="AB16" s="60" t="n">
        <v>283676000</v>
      </c>
    </row>
    <row r="17" ht="60" customHeight="1" s="33">
      <c r="A17" s="48" t="inlineStr">
        <is>
          <t>Minneapolis</t>
        </is>
      </c>
      <c r="B17" s="48" t="inlineStr">
        <is>
          <t>Minneapolis.pdf</t>
        </is>
      </c>
      <c r="C17" s="48" t="inlineStr">
        <is>
          <t>2025-12-31</t>
        </is>
      </c>
      <c r="D17" s="48" t="inlineStr">
        <is>
          <t>thousands</t>
        </is>
      </c>
      <c r="E17" s="62" t="n">
        <v>327343000</v>
      </c>
      <c r="F17" s="62" t="n">
        <v>31777000</v>
      </c>
      <c r="G17" s="62" t="n">
        <v>359120000</v>
      </c>
      <c r="H17" s="62" t="n"/>
      <c r="I17" s="62" t="n">
        <v>105908000</v>
      </c>
      <c r="J17" s="62" t="n">
        <v>17682000</v>
      </c>
      <c r="K17" s="62" t="n">
        <v>123590000</v>
      </c>
      <c r="L17" s="62" t="n">
        <v>-71218000</v>
      </c>
      <c r="M17" s="62" t="n">
        <v>-18394000</v>
      </c>
      <c r="N17" s="62" t="n"/>
      <c r="O17" s="62" t="n">
        <v>10173000</v>
      </c>
      <c r="P17" s="62" t="n"/>
      <c r="Q17" s="62" t="n">
        <v>10718000</v>
      </c>
      <c r="R17" s="62" t="n">
        <v>116654000</v>
      </c>
      <c r="S17" s="62" t="n">
        <v>137545000</v>
      </c>
      <c r="T17" s="62" t="n">
        <v>612193000</v>
      </c>
      <c r="U17" s="62" t="n">
        <v>708643000</v>
      </c>
      <c r="V17" s="63" t="n">
        <v>46</v>
      </c>
      <c r="W17" s="63" t="n">
        <v>48</v>
      </c>
      <c r="X17" s="63" t="n">
        <v>50</v>
      </c>
      <c r="Y17" s="54">
        <f>IF(S17="","",SUM(N17:R17)-S17)</f>
        <v/>
      </c>
      <c r="Z17" s="59" t="n"/>
      <c r="AA17" s="59" t="inlineStr">
        <is>
          <t>Calendar fiscal year ending December 31, 2025; statements '(In Thousands)'. OPEB is an unfunded plan (RSI is 'Schedule of Changes in Total OPEB Liability'); the SNP shows 'Other postemployment benefits' split Due within one year (7,108 gov / 1,187 BTA / 8,295 total) + Due beyond one year (98,800 / 16,495 / 115,295); nopeb values are the sums. NPL is one line (PERA General Employees, Police &amp; Fire plans, plus TRA per RSI). The General Fund balance sheet shows only Restricted, Assigned and Unassigned classifications -- no Nonspendable or Committed lines exist on the statement (General Fund holds 15 of inventories but no nonspendable line is presented). Gov and total unrestricted net position are deficits; BTA unrestricted is +52,824. Primary government totals exclude discrete component units column.</t>
        </is>
      </c>
      <c r="AB17" s="62" t="n">
        <v>0</v>
      </c>
    </row>
    <row r="18" ht="60" customHeight="1" s="33">
      <c r="A18" s="40" t="inlineStr">
        <is>
          <t>Tampa</t>
        </is>
      </c>
      <c r="B18" s="40" t="inlineStr">
        <is>
          <t>Tampa.pdf</t>
        </is>
      </c>
      <c r="C18" s="40" t="inlineStr">
        <is>
          <t>2025-09-30</t>
        </is>
      </c>
      <c r="D18" s="40" t="inlineStr">
        <is>
          <t>dollars</t>
        </is>
      </c>
      <c r="E18" s="60" t="n">
        <v>261855784</v>
      </c>
      <c r="F18" s="60" t="n">
        <v>35550138</v>
      </c>
      <c r="G18" s="60" t="n">
        <v>297405922</v>
      </c>
      <c r="H18" s="60" t="n"/>
      <c r="I18" s="60" t="n">
        <v>58282812</v>
      </c>
      <c r="J18" s="60" t="n">
        <v>14136117</v>
      </c>
      <c r="K18" s="60" t="n">
        <v>72418929</v>
      </c>
      <c r="L18" s="60" t="n">
        <v>209193224</v>
      </c>
      <c r="M18" s="60" t="n">
        <v>840931790</v>
      </c>
      <c r="N18" s="60" t="n">
        <v>1208360</v>
      </c>
      <c r="O18" s="60" t="n">
        <v>0</v>
      </c>
      <c r="P18" s="60" t="n">
        <v>6637984</v>
      </c>
      <c r="Q18" s="60" t="n">
        <v>45731999</v>
      </c>
      <c r="R18" s="60" t="n">
        <v>159500000</v>
      </c>
      <c r="S18" s="60" t="n">
        <v>213078343</v>
      </c>
      <c r="T18" s="60" t="n">
        <v>675537095</v>
      </c>
      <c r="U18" s="60" t="n">
        <v>671998585</v>
      </c>
      <c r="V18" s="61" t="n">
        <v>59</v>
      </c>
      <c r="W18" s="61" t="n">
        <v>67</v>
      </c>
      <c r="X18" s="61" t="n">
        <v>69</v>
      </c>
      <c r="Y18" s="46">
        <f>IF(S18="","",SUM(N18:R18)-S18)</f>
        <v/>
      </c>
      <c r="Z18" s="58" t="inlineStr">
        <is>
          <t>Pension/OPEB from long-term liabilities note (not itemized on the Statement of Net Position)</t>
        </is>
      </c>
      <c r="AA18" s="58" t="inlineStr">
        <is>
          <t>Statements in whole dollars. SNP p.59 does not itemize NPL/OPEB (inside 'Noncurrent Liabilities Due in More Than One Year'); figures from Note 11 long-term obligations tables pp.140-141: governmental NPL = General Employees' Pension 142,200,554 + Firefighters and Police Officers' Pension 119,655,230 = 261,855,784 (matches reconciliation p.68 'Net Pension Liability (261,855,784)'); business-type NPL = General Employees' 35,550,138 (also on proprietary SNP p.80); total 297,405,922 (= GE employer-reporting NPL 177,750,692 p.178 + F&amp;P 119,655,230). OPEB is an unfunded total OPEB liability: gov 58,282,812 (matches p.68), BTA 14,136,117, total 72,418,929 (note p.160). Text extraction dropped the last digit of two governmental figures on p.59: 'Unrestricted 209,193,24' and 'TOTAL NET POSITION 1,486,594,26'; unrestricted gov 209,193,224 is derived (total unrestricted 840,931,790 - BTA 631,738,566; also 1,486,594,296 - 1,209,608,811 - 37,635,312 - 30,156,949), and total net position gov 1,486,594,296 is confirmed on Statement of Activities p.60 and reconciliation p.68. GF Restricted fund balance shows '-'. MD&amp;A p.41/49 confirms GF unassigned $159.5M.</t>
        </is>
      </c>
      <c r="AB18" s="60" t="n">
        <v>0</v>
      </c>
    </row>
    <row r="19" ht="60" customHeight="1" s="33">
      <c r="A19" s="48" t="inlineStr">
        <is>
          <t>San Diego</t>
        </is>
      </c>
      <c r="B19" s="48" t="inlineStr">
        <is>
          <t>San Diego.pdf</t>
        </is>
      </c>
      <c r="C19" s="48" t="inlineStr">
        <is>
          <t>2025-06-30</t>
        </is>
      </c>
      <c r="D19" s="48" t="inlineStr">
        <is>
          <t>thousands</t>
        </is>
      </c>
      <c r="E19" s="62" t="n">
        <v>2590735000</v>
      </c>
      <c r="F19" s="62" t="n">
        <v>575389000</v>
      </c>
      <c r="G19" s="62" t="n">
        <v>3166124000</v>
      </c>
      <c r="H19" s="62" t="n"/>
      <c r="I19" s="62" t="n">
        <v>316415000</v>
      </c>
      <c r="J19" s="62" t="n">
        <v>92501000</v>
      </c>
      <c r="K19" s="62" t="n">
        <v>408916000</v>
      </c>
      <c r="L19" s="62" t="n">
        <v>-2136731000</v>
      </c>
      <c r="M19" s="62" t="n">
        <v>-1904427000</v>
      </c>
      <c r="N19" s="62" t="n">
        <v>2404000</v>
      </c>
      <c r="O19" s="62" t="n">
        <v>50591000</v>
      </c>
      <c r="P19" s="62" t="n">
        <v>221851000</v>
      </c>
      <c r="Q19" s="62" t="n">
        <v>916000</v>
      </c>
      <c r="R19" s="62" t="n">
        <v>138898000</v>
      </c>
      <c r="S19" s="62" t="n">
        <v>414660000</v>
      </c>
      <c r="T19" s="62" t="n">
        <v>2435245000</v>
      </c>
      <c r="U19" s="62" t="n">
        <v>2580262000</v>
      </c>
      <c r="V19" s="63" t="n">
        <v>49</v>
      </c>
      <c r="W19" s="63" t="n">
        <v>53</v>
      </c>
      <c r="X19" s="63" t="n">
        <v>54</v>
      </c>
      <c r="Y19" s="54">
        <f>IF(S19="","",SUM(N19:R19)-S19)</f>
        <v/>
      </c>
      <c r="Z19" s="59" t="n"/>
      <c r="AA19" s="59" t="inlineStr">
        <is>
          <t>'(Dollars in Thousands)'. Statement of Net Position spans pp.48-49; long-term liabilities and net position on p.49. Pension line is labelled 'Pension Liabilities' (not 'Net pension liability'); it combines the SDCERS net pension liability and the Preservation of Benefits (POB) plan total pension liability. Note 12 (p.134) shows NPL: SDCERS 3,146,260 + POB 20,806 = 3,167,066 (slightly above the statement's 3,166,124; difference presumably attributable to the fiduciary/other allocation). Note p.113 governmental long-term liabilities: Pension Liabilities (Retirement) 2,572,905 + Total Pension Liability (POB) 18,705, Net OPEB Liability 316,415. OPEB line labelled 'Net Other Postemployment Benefits Liability'. MD&amp;A p35 cross-check: unrestricted (1,904,427), pension liabilities 3,166,124; MD&amp;A p20/p38: GF unassigned $138.9 million / 138,898. Balance sheet spans pp.52-53 (fund balances on p.53); revenues statement spans pp.54-55 (Total revenues and Total expenditures on p.54; other financing sources on p.55). No net pension asset line.</t>
        </is>
      </c>
      <c r="AB19" s="62" t="n">
        <v>0</v>
      </c>
    </row>
    <row r="20" ht="60" customHeight="1" s="33">
      <c r="A20" s="40" t="inlineStr">
        <is>
          <t>Denver</t>
        </is>
      </c>
      <c r="B20" s="40" t="inlineStr">
        <is>
          <t>Denver.pdf</t>
        </is>
      </c>
      <c r="C20" s="40" t="inlineStr">
        <is>
          <t>2025-12-31</t>
        </is>
      </c>
      <c r="D20" s="40" t="inlineStr">
        <is>
          <t>thousands</t>
        </is>
      </c>
      <c r="E20" s="60" t="n">
        <v>1586829000</v>
      </c>
      <c r="F20" s="60" t="n">
        <v>301875000</v>
      </c>
      <c r="G20" s="60" t="n">
        <v>1888704000</v>
      </c>
      <c r="H20" s="60" t="n"/>
      <c r="I20" s="60" t="n">
        <v>210068000</v>
      </c>
      <c r="J20" s="60" t="n">
        <v>31839000</v>
      </c>
      <c r="K20" s="60" t="n">
        <v>241907000</v>
      </c>
      <c r="L20" s="60" t="n">
        <v>-1212324000</v>
      </c>
      <c r="M20" s="60" t="n">
        <v>880799000</v>
      </c>
      <c r="N20" s="60" t="n">
        <v>13406000</v>
      </c>
      <c r="O20" s="60" t="n">
        <v>83036000</v>
      </c>
      <c r="P20" s="60" t="n">
        <v>86741000</v>
      </c>
      <c r="Q20" s="60" t="n">
        <v>0</v>
      </c>
      <c r="R20" s="60" t="n">
        <v>113140000</v>
      </c>
      <c r="S20" s="60" t="n">
        <v>296323000</v>
      </c>
      <c r="T20" s="60" t="n">
        <v>1667594000</v>
      </c>
      <c r="U20" s="60" t="n">
        <v>1788876000</v>
      </c>
      <c r="V20" s="61" t="n">
        <v>53</v>
      </c>
      <c r="W20" s="61" t="n">
        <v>56</v>
      </c>
      <c r="X20" s="61" t="n">
        <v>58</v>
      </c>
      <c r="Y20" s="46">
        <f>IF(S20="","",SUM(N20:R20)-S20)</f>
        <v/>
      </c>
      <c r="Z20" s="58" t="inlineStr">
        <is>
          <t>Pension/OPEB from long-term liabilities note (not itemized on the Statement of Net Position)</t>
        </is>
      </c>
      <c r="AA20" s="58" t="inlineStr">
        <is>
          <t>SNP pp.52-53 ('dollars in thousands') does not itemize NPL/OPEB (inside 'Noncurrent liabilities: Due in more than one year'); p.53 text has run-together columns but is readable (gov / BTA / total / CU). NPL from Note changes-in-long-term-liabilities tables pp.120-121: governmental 1,586,829 (= DERP proportionate share 1,320,085 + Old Hire Fire 132,711 + Old Hire Police 131,152 + PERA SDTF 506 + JDTF 2,375, per Note pp.133-144); business-type = Wastewater 57,380 + Denver Airport System 228,724 + nonmajor enterprise 15,771 = 301,875 (matches DERP BTA share p.133); total 1,888,704. OPEB reported on two lines per column: 'Net OPEB liability' (DERP/Police/Fire OPEB plans) gov 69,676 / BTA 2,524+10,061+694 = 13,279 / total 82,955, PLUS 'OPEB implicit rate subsidy liability' (unfunded total OPEB liability) gov 140,392 / BTA 3,344+14,161+1,055 = 18,560 / total 158,952; nopeb figures are the sums (gov 210,068 / BTA 31,839 / total 241,907). Cross-check: proprietary SNP p.61 'Net pension and OPEB liability' BTA current 35,248 + noncurrent 298,467 = 333,715 vs 301,875+13,279+18,560 = 333,714 (rounding). Unrestricted net position gov (1,212,324), BTA 2,093,123, total 880,799. GF Assigned shows '-'. MD&amp;A p.35/43 confirms GF unassigned $113,140,000. Statement pages were readable; no garbled statement pages encountered.</t>
        </is>
      </c>
      <c r="AB20" s="60" t="n">
        <v>0</v>
      </c>
    </row>
    <row r="21" ht="60" customHeight="1" s="33">
      <c r="A21" s="48" t="inlineStr">
        <is>
          <t>Orlando</t>
        </is>
      </c>
      <c r="B21" s="48" t="inlineStr">
        <is>
          <t>Orlando.pdf</t>
        </is>
      </c>
      <c r="C21" s="48" t="inlineStr">
        <is>
          <t>2025-09-30</t>
        </is>
      </c>
      <c r="D21" s="48" t="inlineStr">
        <is>
          <t>dollars</t>
        </is>
      </c>
      <c r="E21" s="62" t="n">
        <v>300748836</v>
      </c>
      <c r="F21" s="62" t="n">
        <v>10352261</v>
      </c>
      <c r="G21" s="62" t="n">
        <v>311101097</v>
      </c>
      <c r="H21" s="62" t="n"/>
      <c r="I21" s="62" t="n">
        <v>216248911</v>
      </c>
      <c r="J21" s="62" t="n">
        <v>47594661</v>
      </c>
      <c r="K21" s="62" t="n">
        <v>263843572</v>
      </c>
      <c r="L21" s="62" t="n">
        <v>170616276</v>
      </c>
      <c r="M21" s="62" t="n">
        <v>366892317</v>
      </c>
      <c r="N21" s="62" t="n">
        <v>5984002</v>
      </c>
      <c r="O21" s="62" t="n">
        <v>17698079</v>
      </c>
      <c r="P21" s="62" t="n">
        <v>55688930</v>
      </c>
      <c r="Q21" s="62" t="n">
        <v>76457605</v>
      </c>
      <c r="R21" s="62" t="n">
        <v>185681882</v>
      </c>
      <c r="S21" s="62" t="n">
        <v>341510498</v>
      </c>
      <c r="T21" s="62" t="n">
        <v>766379429</v>
      </c>
      <c r="U21" s="62" t="n">
        <v>698885146</v>
      </c>
      <c r="V21" s="63" t="n">
        <v>57</v>
      </c>
      <c r="W21" s="63" t="n">
        <v>60</v>
      </c>
      <c r="X21" s="63" t="n">
        <v>62</v>
      </c>
      <c r="Y21" s="54">
        <f>IF(S21="","",SUM(N21:R21)-S21)</f>
        <v/>
      </c>
      <c r="Z21" s="59" t="n"/>
      <c r="AA21" s="59" t="inlineStr">
        <is>
          <t>City of Orlando; whole dollars. NPL and Net OPEB Liability are single lines under 'Due In More Than One Year' with separate gov/BTA/total columns. Governmental NPL per Note (p.122) decreased 91,842,073 from 392,590,909 to 300,748,836 (matches MD&amp;A p.39 '$91.8 million'). Governmental Net OPEB liability of 216,248,911 includes 11,967,384 of internal service funds (p.120). Unrestricted net position is positive in both columns. Deferred outflows/inflows are combined 'Pension and OPEB Related'. Balance Sheet is titled 'ALL GOVERNMENTAL FUNDS'; General Fund unassigned line labeled 'Unassigned (Deficit)' but is positive.</t>
        </is>
      </c>
      <c r="AB21" s="62" t="n">
        <v>0</v>
      </c>
    </row>
    <row r="22" ht="60" customHeight="1" s="33">
      <c r="A22" s="40" t="inlineStr">
        <is>
          <t>Charlotte</t>
        </is>
      </c>
      <c r="B22" s="40" t="inlineStr">
        <is>
          <t>Charlotte.pdf</t>
        </is>
      </c>
      <c r="C22" s="40" t="inlineStr">
        <is>
          <t>2025-06-30</t>
        </is>
      </c>
      <c r="D22" s="40" t="inlineStr">
        <is>
          <t>thousands</t>
        </is>
      </c>
      <c r="E22" s="60" t="n">
        <v>951834000</v>
      </c>
      <c r="F22" s="60" t="n">
        <v>147435000</v>
      </c>
      <c r="G22" s="60" t="n">
        <v>1099269000</v>
      </c>
      <c r="H22" s="60" t="n"/>
      <c r="I22" s="60" t="n">
        <v>210614000</v>
      </c>
      <c r="J22" s="60" t="n">
        <v>861000</v>
      </c>
      <c r="K22" s="60" t="n">
        <v>211475000</v>
      </c>
      <c r="L22" s="60" t="n">
        <v>-275749000</v>
      </c>
      <c r="M22" s="60" t="n">
        <v>1396017000</v>
      </c>
      <c r="N22" s="60" t="n">
        <v>9076000</v>
      </c>
      <c r="O22" s="60" t="n">
        <v>79116000</v>
      </c>
      <c r="P22" s="60" t="n">
        <v>11000</v>
      </c>
      <c r="Q22" s="60" t="n">
        <v>0</v>
      </c>
      <c r="R22" s="60" t="n">
        <v>150960000</v>
      </c>
      <c r="S22" s="60" t="n">
        <v>239163000</v>
      </c>
      <c r="T22" s="60" t="n">
        <v>905433000</v>
      </c>
      <c r="U22" s="60" t="n">
        <v>875275000</v>
      </c>
      <c r="V22" s="61" t="n">
        <v>48</v>
      </c>
      <c r="W22" s="61" t="n">
        <v>52</v>
      </c>
      <c r="X22" s="61" t="n">
        <v>54</v>
      </c>
      <c r="Y22" s="46">
        <f>IF(S22="","",SUM(N22:R22)-S22)</f>
        <v/>
      </c>
      <c r="Z22" s="58" t="n"/>
      <c r="AA22" s="58" t="inlineStr">
        <is>
          <t>Statements '(Dollar Amounts in Thousands)'. SNP spans pp.47-48; the liability line is labelled 'Pension liability (Note 5)' (not 'Net pension liability') and per the long-term liabilities note (p106-108) it comprises: governmental = Net pension liability LGERS 270,701 + Total pension liability LEOSSA 161,072 (unfunded plan) + Net pension liability Charlotte Firefighters' Retirement System 520,061 = 951,834; business-type = LGERS 54,483 + 13,966 + 46,162 + 32,824 = 147,435. Reconciliation p53 shows a governmental-funds 'Net pension liability (943,764)' and 'Net OPEB liability (209,327)' (excludes internal service fund share). Business-type activities also report a Net OPEB asset of 38,295 (p48; 38,738 'Restricted Net OPEB asset' on the asset side p47). No net pension asset line. General Fund fund-balance components are itemized: Nonspendable = Leases 889 + Prepaid items 187 + Long-term notes receivable 8,000 = 9,076; Restricted = State statute 79,116; Committed = Capital Projects 11; Assigned = '–' (none); Unassigned 150,960; sums to 239,163. MD&amp;A (p41) cross-check: unassigned $151.0M, total GF fund balance $239.2M -- agrees. Source lines whitespace-normalized.</t>
        </is>
      </c>
      <c r="AB22" s="60" t="n">
        <v>38295000</v>
      </c>
    </row>
    <row r="23" ht="60" customHeight="1" s="33">
      <c r="A23" s="48" t="inlineStr">
        <is>
          <t>Baltimore</t>
        </is>
      </c>
      <c r="B23" s="48" t="inlineStr">
        <is>
          <t>Baltimore.pdf</t>
        </is>
      </c>
      <c r="C23" s="48" t="inlineStr">
        <is>
          <t>2025-06-30</t>
        </is>
      </c>
      <c r="D23" s="48" t="inlineStr">
        <is>
          <t>thousands</t>
        </is>
      </c>
      <c r="E23" s="62" t="n">
        <v>1736215000</v>
      </c>
      <c r="F23" s="62" t="n">
        <v>88385000</v>
      </c>
      <c r="G23" s="62" t="n">
        <v>1824600000</v>
      </c>
      <c r="H23" s="62" t="n">
        <v>8881000</v>
      </c>
      <c r="I23" s="62" t="n">
        <v>0</v>
      </c>
      <c r="J23" s="62" t="n">
        <v>383000</v>
      </c>
      <c r="K23" s="62" t="n">
        <v>383000</v>
      </c>
      <c r="L23" s="62" t="n">
        <v>-2698703000</v>
      </c>
      <c r="M23" s="62" t="n">
        <v>-2610978000</v>
      </c>
      <c r="N23" s="62" t="n">
        <v>6007000</v>
      </c>
      <c r="O23" s="62" t="n">
        <v>337718000</v>
      </c>
      <c r="P23" s="62" t="n"/>
      <c r="Q23" s="62" t="n">
        <v>381663000</v>
      </c>
      <c r="R23" s="62" t="n">
        <v>198440000</v>
      </c>
      <c r="S23" s="62" t="n">
        <v>923828000</v>
      </c>
      <c r="T23" s="62" t="n">
        <v>2521134000</v>
      </c>
      <c r="U23" s="62" t="n">
        <v>2448826000</v>
      </c>
      <c r="V23" s="63" t="n">
        <v>43</v>
      </c>
      <c r="W23" s="63" t="n">
        <v>45</v>
      </c>
      <c r="X23" s="63" t="n">
        <v>46</v>
      </c>
      <c r="Y23" s="54">
        <f>IF(S23="","",SUM(N23:R23)-S23)</f>
        <v/>
      </c>
      <c r="Z23" s="59" t="n"/>
      <c r="AA23" s="59" t="inlineStr">
        <is>
          <t>All statements '(Expressed in Thousands)'. SNP p43 shows Net pension asset 8,881 (governmental only; total 8,881) in addition to Net pension liability; Net OPEB asset 99,470 gov / 11,951 BTA / 111,421 total also shown (OPEB plan is largely overfunded; only a 383 BTA net OPEB liability remains, governmental shows '–'). Pension plans: Employees' Retirement System (ERS), Fire and Police Employees' Retirement System (F&amp;P), Elected Officials' Retirement System, and Maryland State Retirement and Pension System (proportionate share). General Fund balance sheet has NO 'Committed' line (only Nonspendable, Restricted, Assigned, Unassigned); components sum to total 923,828. MD&amp;A cross-checks (p38): unassigned GF fund balance $198.4M, total GF fund balance $923.8M; MD&amp;A p37: GF revenues 2,521,134 and GF expenditures 2,448,826 -- all agree with statements. Source lines below are whitespace/dot-leader normalized.</t>
        </is>
      </c>
      <c r="AB23" s="62" t="n">
        <v>120302000</v>
      </c>
    </row>
    <row r="24" ht="60" customHeight="1" s="33">
      <c r="A24" s="40" t="inlineStr">
        <is>
          <t>St. Louis</t>
        </is>
      </c>
      <c r="B24" s="40" t="inlineStr">
        <is>
          <t>St. Louis.pdf</t>
        </is>
      </c>
      <c r="C24" s="40" t="inlineStr">
        <is>
          <t>2025-06-30</t>
        </is>
      </c>
      <c r="D24" s="40" t="inlineStr">
        <is>
          <t>thousands</t>
        </is>
      </c>
      <c r="E24" s="60" t="n">
        <v>485339000</v>
      </c>
      <c r="F24" s="60" t="n">
        <v>46297000</v>
      </c>
      <c r="G24" s="60" t="n">
        <v>531636000</v>
      </c>
      <c r="H24" s="60" t="n"/>
      <c r="I24" s="60" t="n">
        <v>379201000</v>
      </c>
      <c r="J24" s="60" t="n">
        <v>0</v>
      </c>
      <c r="K24" s="60" t="n">
        <v>379201000</v>
      </c>
      <c r="L24" s="60" t="n">
        <v>-705854000</v>
      </c>
      <c r="M24" s="60" t="n">
        <v>-670685000</v>
      </c>
      <c r="N24" s="60" t="n">
        <v>7714000</v>
      </c>
      <c r="O24" s="60" t="n">
        <v>13658000</v>
      </c>
      <c r="P24" s="60" t="n">
        <v>42683000</v>
      </c>
      <c r="Q24" s="60" t="n">
        <v>0</v>
      </c>
      <c r="R24" s="60" t="n">
        <v>459738000</v>
      </c>
      <c r="S24" s="60" t="n">
        <v>523793000</v>
      </c>
      <c r="T24" s="60" t="n">
        <v>579893000</v>
      </c>
      <c r="U24" s="60" t="n">
        <v>543872000</v>
      </c>
      <c r="V24" s="61" t="n">
        <v>40</v>
      </c>
      <c r="W24" s="61" t="n">
        <v>46</v>
      </c>
      <c r="X24" s="61" t="n">
        <v>48</v>
      </c>
      <c r="Y24" s="46">
        <f>IF(S24="","",SUM(N24:R24)-S24)</f>
        <v/>
      </c>
      <c r="Z24" s="58" t="inlineStr">
        <is>
          <t>Pension/OPEB from long-term liabilities note (not itemized on the Statement of Net Position)</t>
        </is>
      </c>
      <c r="AA24" s="58" t="inlineStr">
        <is>
          <t>Text layout of the basic statements is partly broken (pp.39-41 SNP, pp.45-46 balance sheet, pp.48-49 SRECFB): total rows (Total assets, Total liabilities, Total fund balances, Total revenues, Total expenditures, total Unrestricted net position) print with no numbers. SNP does not itemize NPL/OPEB (inside 'Long-term liabilities: Due in more than one year'); NPL and OPEB come from Note (p.71, 'Dollars in thousands') aggregate table: FRS 21,596/2,400; FRP 33,460/3,718; PRS 245,703/0; ERS 184,580/40,179 = 485,339 gov / 46,297 BTA / 531,636 total; OPEB (total OPEB liability, unfunded, governmental only) 379,201. Reconciliation p.47 shows NPL (485,341) and Total OPEB liability (379,201) — 2 rounding difference vs note. BTA NPL 46,297 confirmed on proprietary SNP p.52. Unrestricted net position: gov (705,854) and BTA 35,169 printed on p.41; total not printed, so unrestricted_np_total = -670,685 is computed. MD&amp;A p.26 condensed table shows unrestricted gov (713.0)M / BTA 48.7M / total (664.3)M, which does NOT agree with the statement (unexplained). GF fund balance categories printed on p.46 (Assigned '—'); gf_total_fb 523,793 is computed (sum of categories) and ties to beginning 496,867 + net change 26,926 on p.49. gf_total_revenues 579,893 and gf_total_expenditures 543,872 are computed sums of the printed GF line items on p.48 (Taxes 465,284; Licenses 18,224; Intergovernmental 18,923; Charges 36,597; Court fines 3,169; Leases 1,046; Investment income 20,297; Interfund services 6,728; Misc 9,625 | Gen govt 61,093; Convention 113; Parks 21,765; Judicial 59,364; Streets 44,619; Fire 85,792; Police 140,390; Other PS 44,117; Health 4,987; Public services 42,973; Capital outlay 8,515; Principal 10,840; Interest 19,304); they tie: 579,893-543,872+52,406-61,501 = 26,926 net change. MD&amp;A p.33 says GF unassigned $443.9M, which actually equals total-governmental unassigned 443,967 (GF column shows 459,738; capital projects (15,771)).</t>
        </is>
      </c>
      <c r="AB24" s="60" t="n">
        <v>0</v>
      </c>
    </row>
    <row r="25" ht="60" customHeight="1" s="33">
      <c r="A25" s="48" t="inlineStr">
        <is>
          <t>San Antonio</t>
        </is>
      </c>
      <c r="B25" s="48" t="inlineStr">
        <is>
          <t>San Antonio.pdf</t>
        </is>
      </c>
      <c r="C25" s="48" t="inlineStr">
        <is>
          <t>2025-09-30</t>
        </is>
      </c>
      <c r="D25" s="48" t="inlineStr">
        <is>
          <t>thousands</t>
        </is>
      </c>
      <c r="E25" s="62" t="n">
        <v>1341831000</v>
      </c>
      <c r="F25" s="62" t="n">
        <v>113081000</v>
      </c>
      <c r="G25" s="62" t="n">
        <v>1454912000</v>
      </c>
      <c r="H25" s="62" t="n"/>
      <c r="I25" s="62" t="n">
        <v>810262000</v>
      </c>
      <c r="J25" s="62" t="n">
        <v>47026000</v>
      </c>
      <c r="K25" s="62" t="n">
        <v>857288000</v>
      </c>
      <c r="L25" s="62" t="n">
        <v>-803036000</v>
      </c>
      <c r="M25" s="62" t="n">
        <v>-847880000</v>
      </c>
      <c r="N25" s="62" t="n">
        <v>12631000</v>
      </c>
      <c r="O25" s="62" t="n">
        <v>0</v>
      </c>
      <c r="P25" s="62" t="n">
        <v>175919000</v>
      </c>
      <c r="Q25" s="62" t="n">
        <v>2000</v>
      </c>
      <c r="R25" s="62" t="n">
        <v>381082000</v>
      </c>
      <c r="S25" s="62" t="n">
        <v>569634000</v>
      </c>
      <c r="T25" s="62" t="n">
        <v>1601472000</v>
      </c>
      <c r="U25" s="62" t="n">
        <v>1548363000</v>
      </c>
      <c r="V25" s="63" t="n">
        <v>59</v>
      </c>
      <c r="W25" s="63" t="n">
        <v>61</v>
      </c>
      <c r="X25" s="63" t="n">
        <v>63</v>
      </c>
      <c r="Y25" s="54">
        <f>IF(S25="","",SUM(N25:R25)-S25)</f>
        <v/>
      </c>
      <c r="Z25" s="59" t="inlineStr">
        <is>
          <t>Pension/OPEB from long-term liabilities note (not itemized on the Statement of Net Position)</t>
        </is>
      </c>
      <c r="AA25" s="59" t="inlineStr">
        <is>
          <t>Fiscal year ends September 30, 2025. SNP (p59) and Balance Sheet (p61) are garbled in pdftotext; figures from OCR. Rev/Exp statement (p63) is readable in the main text file. The SNP does NOT show net pension or OPEB liabilities as separate lines: they are aggregated in 'Noncurrent Portion of Long-Term Obligations 5,734,047 / 661,534 / 6,395,581'. NPL and net OPEB liability are therefore taken from Note 8 Long-Term Obligations (p169, readable, 'Amounts are expressed in thousands'): Governmental Activities 'Net Pension Liability 1 ... Ending Balance 1,341,831' and 'Net OPEB Liability 2 ... 810,262'; Business-Type Activities 'Net Pension Liability 1 ... 113,081' and 'Net OPEB Liability 2 ... 47,026'. Totals computed: NPL 1,454,912 = Note 10 plans TMRS 618,389 (p190) + Fire and Police Pension Plan 836,523 (p197); net OPEB 857,288 = Note 11 'Total City OPEB Plans' Net OPEB Liability 857,288 (p219: City Retiree Health Care Fund 218,302 + Retiree Health &amp; Wellness SA Fire and Police Fund 638,986). Other plans in the notes (SAWS TMRS 27,616, SAWSRP 21,969, DSPRP asset (1,077), CPS Energy 451,482) belong to component units and are excluded. Arithmetic checks passed: gov assets 8,882,588 + DO 720,840 = liab 6,455,969 + DI 508,821 + NP 2,638,638; BTA likewise; net position components foot (3,318,484+37,055+62,914+2,517+13,481+7,223-803,036 = 2,638,638; BTA 381,702+39,978+255,922-44,844 = 632,758); GF FB 12,631+0+175,919+2+381,082 = 569,634; GF liab 74,253 + DI 97,456 + FB 569,634 = 741,343 = total assets; GF 1,601,472 - 1,548,363 = 53,109 excess; +OFS (66,875) = (13,766) net change; 583,400 - 13,766 = 569,634 (ties to balance sheet). OCR garbling on p61: 'Total Assets $ 741343' = 741,343; GF restricted fund balance blank (the 37,827 on the Restricted row is the Debt Service Fund column); reported as 0. MD&amp;A cross-checks (readable): p46 Unrestricted (Deficit) (803,036) / (44,844) / (847,880); p43 'A deficit ending balance of $847,880 in unrestricted net position'; p51 'total fund balance of the General Fund at year-end was $569,634, a decrease of $13,766 ... $12,631 in nonspendable, $175,919 in committed, $2 in assigned, and $381,082 in unassigned'; RSI budgetary schedule p392/394/397 shows GF ending fund balance 569,634, total revenues 1,601,472, total expenditures 1,548,363 (GAAP-basis column). Prior-year nonmajor fund balances restated for removal of a blended component unit (does not affect GF).</t>
        </is>
      </c>
      <c r="AB25" s="62" t="n">
        <v>0</v>
      </c>
    </row>
    <row r="26" ht="60" customHeight="1" s="33">
      <c r="A26" s="40" t="inlineStr">
        <is>
          <t>Austin</t>
        </is>
      </c>
      <c r="B26" s="40" t="inlineStr">
        <is>
          <t>Austin.pdf</t>
        </is>
      </c>
      <c r="C26" s="40" t="inlineStr">
        <is>
          <t>2025-09-30</t>
        </is>
      </c>
      <c r="D26" s="40" t="inlineStr">
        <is>
          <t>thousands</t>
        </is>
      </c>
      <c r="E26" s="60" t="n">
        <v>2231310000</v>
      </c>
      <c r="F26" s="60" t="n">
        <v>1300489000</v>
      </c>
      <c r="G26" s="60" t="n">
        <v>3531799000</v>
      </c>
      <c r="H26" s="60" t="n"/>
      <c r="I26" s="60" t="n">
        <v>771745000</v>
      </c>
      <c r="J26" s="60" t="n">
        <v>545898000</v>
      </c>
      <c r="K26" s="60" t="n">
        <v>1317643000</v>
      </c>
      <c r="L26" s="60" t="n">
        <v>-3116083000</v>
      </c>
      <c r="M26" s="60" t="n">
        <v>-1992266000</v>
      </c>
      <c r="N26" s="60" t="n">
        <v>2706000</v>
      </c>
      <c r="O26" s="60" t="n">
        <v>0</v>
      </c>
      <c r="P26" s="60" t="n">
        <v>0</v>
      </c>
      <c r="Q26" s="60" t="n">
        <v>211090000</v>
      </c>
      <c r="R26" s="60" t="n">
        <v>192102000</v>
      </c>
      <c r="S26" s="60" t="n">
        <v>405898000</v>
      </c>
      <c r="T26" s="60" t="n">
        <v>1255465000</v>
      </c>
      <c r="U26" s="60" t="n">
        <v>1412839000</v>
      </c>
      <c r="V26" s="61" t="n">
        <v>45</v>
      </c>
      <c r="W26" s="61" t="n">
        <v>48</v>
      </c>
      <c r="X26" s="61" t="n">
        <v>50</v>
      </c>
      <c r="Y26" s="46">
        <f>IF(S26="","",SUM(N26:R26)-S26)</f>
        <v/>
      </c>
      <c r="Z26" s="58" t="inlineStr">
        <is>
          <t>Statement pages OCRed (font encoding); figures verified by column footing and MD&amp;A</t>
        </is>
      </c>
      <c r="AA26" s="58" t="inlineStr">
        <is>
          <t>Fiscal year ends September 30, 2025. Statement pages 44-45 (SNP, Exhibit A-1), 48 (Balance Sheet, Exhibit B-1), 50 (Rev/Exp, Exhibit B-2) have row labels rendered in a substituted font in pdftotext; figures taken from OCR and independently verified against the main text file, whose digits are encoded as Greek/Coptic glyphs (Ϭ..ϵ = 0..9, ͕ = comma) — after decoding, every figure on p45/p48/p50 matches the OCR exactly. OPEB: SNP line is 'Other postemployment benefits liability' shown in current liabilities (p45: 33,006 / 23,344 / 56,350) and noncurrent liabilities (p45: 738,739 / 522,554 / 1,261,293); nopeb figures are the sums (gov 771,745 agrees with the p49 reconciliation line 'Other postemployment benefits (771,745)'; total 1,317,643 agrees with the OPEB note p134 'Total OPEB liability at December 31, 2024 $1,317,643'). NPL single line on SNP; p49 reconciliation shows 'Net pension liability (2,231,310)'; pension note p130 gives NPL at 12/31/2024 by plan: COAERS (City of Austin Employees) 2,386,653 + APRS (Police) 795,680 + AFRRF (Fire) 349,466 = 3,531,799, matching the SNP total. Arithmetic checks passed: gov assets 6,005,801 + DO 1,417,864 = liab 5,512,523 + DI 1,477,894 + NP 433,248; same for BTA and total; noncurrent liability subtotals foot; net position components foot to 433,248 / 6,201,840; GF nonspendable 2,706 + assigned 211,090 + unassigned 192,102 = 405,898; GF liab 62,042 + DI 29,653 + FB 405,898 = 497,593 total assets; GF revenues and expenditures foot; 1,255,465 - 1,412,839 = (157,374); +OFS 148,814 = (8,560); 414,458 - 8,560 = 405,898. GF nonspendable is 'Inventories and prepaid items' 2,706 (Permanent funds nonspendable 1,070 is in nonmajor funds only); GF restricted and committed shown as '-' (reported as 0). MD&amp;A cross-checks: p29 Unrestricted (deficit) (3,116,083) / 1,123,817 / (1,992,266); p35 'nonspendable fund balance of $2.7 million, assigned fund balance of $211.1 million, and unassigned fund balance of $192.1 million'. Beginning GF fund balance is 'as restated (see Note 21)'.</t>
        </is>
      </c>
      <c r="AB26" s="60" t="n">
        <v>0</v>
      </c>
    </row>
    <row r="27" ht="60" customHeight="1" s="33">
      <c r="A27" s="48" t="inlineStr">
        <is>
          <t>Portland</t>
        </is>
      </c>
      <c r="B27" s="48" t="inlineStr">
        <is>
          <t>Portland OR.pdf</t>
        </is>
      </c>
      <c r="C27" s="48" t="inlineStr">
        <is>
          <t>2025-06-30</t>
        </is>
      </c>
      <c r="D27" s="48" t="inlineStr">
        <is>
          <t>dollars</t>
        </is>
      </c>
      <c r="E27" s="62" t="n">
        <v>4113023630</v>
      </c>
      <c r="F27" s="62" t="n">
        <v>241311420</v>
      </c>
      <c r="G27" s="62" t="n">
        <v>4354335050</v>
      </c>
      <c r="H27" s="62" t="n"/>
      <c r="I27" s="62" t="n">
        <v>88074824</v>
      </c>
      <c r="J27" s="62" t="n">
        <v>15290891</v>
      </c>
      <c r="K27" s="62" t="n">
        <v>103365715</v>
      </c>
      <c r="L27" s="62" t="n">
        <v>-4697755114</v>
      </c>
      <c r="M27" s="62" t="n">
        <v>-4237647182</v>
      </c>
      <c r="N27" s="62" t="n">
        <v>634629</v>
      </c>
      <c r="O27" s="62" t="n">
        <v>0</v>
      </c>
      <c r="P27" s="62" t="n">
        <v>122231272</v>
      </c>
      <c r="Q27" s="62" t="n">
        <v>58183101</v>
      </c>
      <c r="R27" s="62" t="n">
        <v>0</v>
      </c>
      <c r="S27" s="62" t="n">
        <v>181049002</v>
      </c>
      <c r="T27" s="62" t="n">
        <v>1213157166</v>
      </c>
      <c r="U27" s="62" t="n">
        <v>1196414204</v>
      </c>
      <c r="V27" s="63" t="n">
        <v>69</v>
      </c>
      <c r="W27" s="63" t="n">
        <v>76</v>
      </c>
      <c r="X27" s="63" t="n">
        <v>78</v>
      </c>
      <c r="Y27" s="54">
        <f>IF(S27="","",SUM(N27:R27)-S27)</f>
        <v/>
      </c>
      <c r="Z27" s="59" t="inlineStr">
        <is>
          <t>Statement pages OCRed (font encoding); figures verified by column footing and MD&amp;A</t>
        </is>
      </c>
      <c r="AA27" s="59" t="inlineStr">
        <is>
          <t>Amounts in whole dollars. SNP spans pp.68-70 (assets p68, deferred outflows/liabilities/deferred inflows p69, net position p70). Figures taken from OCR (pp.69-71, 76-84); in the main text file only the page headers are garbled and the numeric rows of p68, p69, p70, p76 and p78 are readable and match the OCR digit-for-digit. NPL is shown on two lines by plan (p69): 'Net pension liability - FPDR' (Fire and Police Disability and Retirement, governmental only) 3,335,601,272 and 'Net pension liability - PERS' (Oregon PERS) 777,422,358 gov / 241,311,420 BTA / 1,018,733,778 total; npl_gov = 3,335,601,272 + 777,422,358 = 4,113,023,630; npl_total = 3,335,601,272 + 1,018,733,778 = 4,354,335,050. Note p155 (long-term liabilities) confirms ending balances FPDR 3,335,601,272, PERS gov 777,422,358, PERS BTA 241,311,420; p188 FPDR NPL 3,335,601,272; p179 PERS government-wide 1,018,733,778. Gov PERS also ties: p77 reconciliation (691,152,461) + internal service funds 86,269,897 (p81) = 777,422,358. OPEB: SNP line 'Other postemployment benefits' (Health Insurance Continuation, HIC, unfunded total OPEB liability) 88,074,824 / 15,290,891 / 103,365,715, confirmed by note p155 ('Other postemployment benefits - HIC' 88,074,824 gov, 15,290,891 BTA) and by p77 reconciliation (83,074,694) + ISF 5,000,130 = 88,074,824. FLAG: OPEB note p170 states 'The City's total HIC OPEB liability of $103,567,789' which exceeds the SNP primary-government total 103,365,715 by 202,074 (unresolved; possibly a portion allocated outside the primary government). The City also reports a net OPEB ASSET (PERS RHIA) on the SNP asset page p68: 'OPEB asset 13,181,584 3,109,147 16,290,731 198,832' (gov/BTA/total/component unit) — not netted into nopeb figures. No net pension asset. Arithmetic checks passed: gov assets 4,999,915,506 + DO 485,707,163 = liab 5,599,904,080 + DI 783,395,239 + NP (897,676,650); BTA and total likewise; noncurrent liability subtotals foot for both columns; net position components foot to (897,676,650) and 4,381,362,286; unrestricted (4,697,755,114) + 460,107,932 = (4,237,647,182); BTA unrestricted = proprietary 456,499,389 + ISF consolidation 3,608,543. GF: nonspendable 634,629 + committed 122,231,272 + assigned 58,183,101 = 181,049,002; GF has NO unassigned (shown '-') and no restricted ('-'); GF liab 90,169,370 + DI 13,333,678 + FB 181,049,002 = 284,552,050 = total assets; GF revenues and expenditures foot; 1,213,157,166 - 1,196,414,204 = 16,742,962; +OFS (33,807,466) = (17,064,504); 198,113,506 - 17,064,504 = 181,049,002. MD&amp;A cross-checks: p43 Unrestricted (deficit) (4,697,755,114); p44 (4,237,647,182); p50 'total fund balance was $181.05 million, of which none is classified as unassigned, $58.18 million ... assigned ... $122.23 million ... committed ... $634,629 ... nonspendable'; 'General Fund balance represents 15.13% of total fund expenditures' (181,049,002/1,196,414,204 = 15.13%). Total governmental-funds unassigned is (59,915,022), entirely the Grants fund deficit. Beginning net position was restated (p71).</t>
        </is>
      </c>
      <c r="AB27" s="62" t="n">
        <v>16290731</v>
      </c>
    </row>
    <row r="28" ht="60" customHeight="1" s="33">
      <c r="A28" s="40" t="inlineStr">
        <is>
          <t>Sacramento</t>
        </is>
      </c>
      <c r="B28" s="40" t="inlineStr">
        <is>
          <t>Sacramento.pdf</t>
        </is>
      </c>
      <c r="C28" s="40" t="inlineStr">
        <is>
          <t>2025-06-30</t>
        </is>
      </c>
      <c r="D28" s="40" t="inlineStr">
        <is>
          <t>thousands</t>
        </is>
      </c>
      <c r="E28" s="60" t="n">
        <v>1180222000</v>
      </c>
      <c r="F28" s="60" t="n">
        <v>149748000</v>
      </c>
      <c r="G28" s="60" t="n">
        <v>1329970000</v>
      </c>
      <c r="H28" s="60" t="n">
        <v>22236000</v>
      </c>
      <c r="I28" s="60" t="n">
        <v>166402000</v>
      </c>
      <c r="J28" s="60" t="n">
        <v>35428000</v>
      </c>
      <c r="K28" s="60" t="n">
        <v>201830000</v>
      </c>
      <c r="L28" s="60" t="n">
        <v>-445798000</v>
      </c>
      <c r="M28" s="60" t="n">
        <v>-77487000</v>
      </c>
      <c r="N28" s="60" t="n">
        <v>2553000</v>
      </c>
      <c r="O28" s="60" t="n">
        <v>0</v>
      </c>
      <c r="P28" s="60" t="n">
        <v>305046000</v>
      </c>
      <c r="Q28" s="60" t="n">
        <v>0</v>
      </c>
      <c r="R28" s="60" t="n">
        <v>27503000</v>
      </c>
      <c r="S28" s="60" t="n">
        <v>335102000</v>
      </c>
      <c r="T28" s="60" t="n">
        <v>672350000</v>
      </c>
      <c r="U28" s="60" t="n">
        <v>701844000</v>
      </c>
      <c r="V28" s="61" t="n">
        <v>35</v>
      </c>
      <c r="W28" s="61" t="n">
        <v>41</v>
      </c>
      <c r="X28" s="61" t="n">
        <v>45</v>
      </c>
      <c r="Y28" s="46">
        <f>IF(S28="","",SUM(N28:R28)-S28)</f>
        <v/>
      </c>
      <c r="Z28" s="58" t="inlineStr">
        <is>
          <t>Pension/OPEB from long-term liabilities note (not itemized on the Statement of Net Position)</t>
        </is>
      </c>
      <c r="AA28" s="58" t="inlineStr">
        <is>
          <t>Header confirmed: City of Sacramento, California, ACFR for fiscal year ended June 30, 2025 (305 \f-delimited pages; no garbled pages). Statement of Net Position (PDF p.35, printed p.19, 'in thousands') does NOT show net pension liability or net OPEB liability as separate lines; they are folded into 'Long-term liabilities: Due in more than one year' (gov 1,980,268 / BTA 1,001,206 / total 2,981,474). The gov/BTA NPL and net OPEB liability figures are therefore taken from Note 7 Long-term Liabilities ending balances (PDF p.97 governmental activities, p.98 business-type activities; 'dollar amounts expressed in thousands'), which tie to the SNP long-term liability totals (Total governmental activities 2,083,113 = 102,845 due within one year + 1,980,268; total long-term liabilities 3,126,515 = 145,041 + 2,981,474). Totals (npl_total 1,329,970; nopeb_total 201,830) are computed sums of the gov + BTA lines; nopeb_total 201,830 matches the RSI Schedule of Changes in Net OPEB Liability ending balance (PDF p.148). Cross-check: Reconciliation of the Balance Sheet to the SNP (PDF p.44) shows NPL (1,161,324) and net OPEB liability (161,582) for governmental funds only; adding the internal service funds' NPL 18,898 and net OPEB liability 4,820 (PDF p.232) gives 1,180,222 and 166,402, matching Note 7. Net pension ASSET line appears on the SNP (p.35): gov 13,017, BTA 9,219, total 22,236 (SCERS single-employer plan). Note 8 (PDF p.106) shows plan-level NPL: CalPERS Miscellaneous Plan 480,936, CalPERS Safety Plan 848,947, SCERS (asset) (22,149), 'Total' 1,307,734 (net of the SCERS asset); Note 7 NPL 1,329,970 less SNP net pension asset 22,236 = 1,307,734, so Note 7 NPL is 87 higher than the sum of the two CalPERS plans (1,329,883) and the SNP net pension asset is 87 higher than the Note 8 SCERS asset -- small internal difference not explained in the text. No net OPEB asset appears on the SNP (nopeb_asset_total = null); OPEB plan is a single trust with net OPEB liability. Unrestricted net position gov (445,798) and total (77,487) are negative. General Fund fund balance (PDF p.41, printed p.24) has no 'Restricted' amounts (all '-') and 'Assigned: Other programs' is blank/'-' for the General Fund, so gf_restricted and gf_assigned are 0; Nonspendable = Prepaid items 424 + Leases 2,129; Committed = Economic uncertainty 74,613 + Capital projects 58,203 + Fire programs 25,088 + OPEB 7,876 + Set-aside for FY26 Budget 26,850 + Other programs 112,416 = 305,046; components sum to Total fund balances 335,102. The balance sheet and revenues statement are each split across two PDF pages ('Page 1 of 2' on p.41/p.45 carries General Fund, Measure U Fund, 2015 Golden 1 Center Lease Revenue Bond Fund; 'Page 2 of 2' on p.42/p.46 carries Other Governmental Funds and Total). Total expenditures 701,844 is the line before Other financing sources (uses). MD&amp;A (PDF p.20, p.26-27) discusses General Fund revenue +$37M and expenditures +$28M vs prior year but gives no restated NPL/fund balance table to cross-check.</t>
        </is>
      </c>
      <c r="AB28" s="60" t="n">
        <v>22236000</v>
      </c>
    </row>
    <row r="29" ht="60" customHeight="1" s="33">
      <c r="A29" s="48" t="inlineStr">
        <is>
          <t>Pittsburgh</t>
        </is>
      </c>
      <c r="B29" s="48" t="inlineStr">
        <is>
          <t>Pittsburgh.pdf</t>
        </is>
      </c>
      <c r="C29" s="48" t="inlineStr">
        <is>
          <t>2025-12-31</t>
        </is>
      </c>
      <c r="D29" s="48" t="inlineStr">
        <is>
          <t>dollars</t>
        </is>
      </c>
      <c r="E29" s="62" t="n">
        <v>710064068</v>
      </c>
      <c r="F29" s="62" t="n"/>
      <c r="G29" s="62" t="n">
        <v>710064068</v>
      </c>
      <c r="H29" s="62" t="n"/>
      <c r="I29" s="62" t="n">
        <v>321862154</v>
      </c>
      <c r="J29" s="62" t="n"/>
      <c r="K29" s="62" t="n">
        <v>321862154</v>
      </c>
      <c r="L29" s="62" t="n">
        <v>-1241050798</v>
      </c>
      <c r="M29" s="62" t="n">
        <v>-1241050798</v>
      </c>
      <c r="N29" s="62" t="n"/>
      <c r="O29" s="62" t="n">
        <v>9275056</v>
      </c>
      <c r="P29" s="62" t="n"/>
      <c r="Q29" s="62" t="n">
        <v>28293445</v>
      </c>
      <c r="R29" s="62" t="n">
        <v>166135120</v>
      </c>
      <c r="S29" s="62" t="n">
        <v>203703621</v>
      </c>
      <c r="T29" s="62" t="n">
        <v>684717264</v>
      </c>
      <c r="U29" s="62" t="n">
        <v>641171815</v>
      </c>
      <c r="V29" s="63" t="n">
        <v>45</v>
      </c>
      <c r="W29" s="63" t="n">
        <v>49</v>
      </c>
      <c r="X29" s="63" t="n">
        <v>51</v>
      </c>
      <c r="Y29" s="54">
        <f>IF(S29="","",SUM(N29:R29)-S29)</f>
        <v/>
      </c>
      <c r="Z29" s="59" t="n"/>
      <c r="AA29" s="59" t="inlineStr">
        <is>
          <t>Calendar fiscal year (December 31, 2025). Statements in whole dollars. Primary government has governmental activities only (no business-type column), so gov = total; BTA fields null. Statement of Net Position spans pp.44-45; liabilities on p.45. Net OPEB liability is split into two plans: 'Net OPEB liability - Retiree' 308,382,940 and 'Net OPEB liability - Disabled Firefighters' 13,479,214; reported sum 321,862,154. A 'Net pension asset' of 7,262,805 appears on p.44 in the Component Units column only (not primary government). NPL detail (Note p121): Municipal 137,693,683 + Police 319,951,778 + Fire 252,418,607 = 710,064,068. MD&amp;A p28 cross-check: NPL $710.1 million, unrestricted deficit $1.2 billion; MD&amp;A p37: GF unassigned $166.1 million. Balance sheet spans pp.48-49 (fund balance on p.49). General Fund has no Nonspendable or Committed line; Restricted is the sum of 'Endowment earnings - expendable' 1,778,201 and 'Employee benefits' 7,496,855; Assigned is 'General government' 28,293,445. Components sum to Total Fund Balance 203,703,621.</t>
        </is>
      </c>
      <c r="AB29" s="62" t="n">
        <v>7262805</v>
      </c>
    </row>
    <row r="30" ht="60" customHeight="1" s="33">
      <c r="A30" s="40" t="inlineStr">
        <is>
          <t>Las Vegas</t>
        </is>
      </c>
      <c r="B30" s="40" t="inlineStr">
        <is>
          <t>Las Vegas.pdf</t>
        </is>
      </c>
      <c r="C30" s="40" t="inlineStr">
        <is>
          <t>2025-06-30</t>
        </is>
      </c>
      <c r="D30" s="40" t="inlineStr">
        <is>
          <t>dollars</t>
        </is>
      </c>
      <c r="E30" s="60" t="n">
        <v>963897555</v>
      </c>
      <c r="F30" s="60" t="n">
        <v>68449973</v>
      </c>
      <c r="G30" s="60" t="n">
        <v>1032347528</v>
      </c>
      <c r="H30" s="60" t="n"/>
      <c r="I30" s="60" t="n">
        <v>49298289</v>
      </c>
      <c r="J30" s="60" t="n">
        <v>1687679</v>
      </c>
      <c r="K30" s="60" t="n">
        <v>50985968</v>
      </c>
      <c r="L30" s="60" t="n">
        <v>-295169041</v>
      </c>
      <c r="M30" s="60" t="n">
        <v>-126209089</v>
      </c>
      <c r="N30" s="60" t="n">
        <v>2937115</v>
      </c>
      <c r="O30" s="60" t="n">
        <v>0</v>
      </c>
      <c r="P30" s="60" t="n">
        <v>2320045</v>
      </c>
      <c r="Q30" s="60" t="n">
        <v>0</v>
      </c>
      <c r="R30" s="60" t="n">
        <v>266763002</v>
      </c>
      <c r="S30" s="60" t="n">
        <v>272020162</v>
      </c>
      <c r="T30" s="60" t="n">
        <v>825236253</v>
      </c>
      <c r="U30" s="60" t="n">
        <v>740272846</v>
      </c>
      <c r="V30" s="61" t="n">
        <v>47</v>
      </c>
      <c r="W30" s="61" t="n">
        <v>52</v>
      </c>
      <c r="X30" s="61" t="n">
        <v>54</v>
      </c>
      <c r="Y30" s="46">
        <f>IF(S30="","",SUM(N30:R30)-S30)</f>
        <v/>
      </c>
      <c r="Z30" s="58" t="n"/>
      <c r="AA30" s="58" t="inlineStr">
        <is>
          <t>Statements in whole dollars. SNP spans p46-48. NPL shown on two lines: 'LVMPD net pension liability' (City's share of Las Vegas Metropolitan Police Department, governmental only) 430,290,145 and 'Net pension liability' (City PERS share) 533,607,410 / 68,449,973 / 602,057,383; reported gov = 963,897,555 (sum), BTA = 68,449,973, total = 1,032,347,528 (sum). OPEB likewise on two lines: 'LVMPD net other post-employment benefits liability' 35,602,168 (gov only) and 'Net other post-employment benefits liability' 13,696,121 / 1,687,679 / 15,383,800; reported gov = 49,298,289, BTA = 1,687,679, total = 50,985,968. Reconciliation p81 ties (LVMPD net OPEB 35,602,168; City net OPEB 12,296,897 excl. ISF; City NPL 483,570,334 excl. ISF; LVMPD NPL 430,290,145). GF Restricted and Assigned shown as '-'. MD&amp;A p27 cross-check: GF total fund balance $272,020,162, unassigned $266,763,002.</t>
        </is>
      </c>
      <c r="AB30" s="60" t="n">
        <v>0</v>
      </c>
    </row>
    <row r="31" ht="60" customHeight="1" s="33">
      <c r="A31" s="48" t="inlineStr">
        <is>
          <t>Cincinnati</t>
        </is>
      </c>
      <c r="B31" s="48" t="inlineStr">
        <is>
          <t>Cincinnati.pdf</t>
        </is>
      </c>
      <c r="C31" s="48" t="inlineStr">
        <is>
          <t>2025-06-30</t>
        </is>
      </c>
      <c r="D31" s="48" t="inlineStr">
        <is>
          <t>thousands</t>
        </is>
      </c>
      <c r="E31" s="62" t="n">
        <v>1276585000</v>
      </c>
      <c r="F31" s="62" t="n">
        <v>156966000</v>
      </c>
      <c r="G31" s="62" t="n">
        <v>1433551000</v>
      </c>
      <c r="H31" s="62" t="n"/>
      <c r="I31" s="62" t="n">
        <v>43210000</v>
      </c>
      <c r="J31" s="62" t="n">
        <v>0</v>
      </c>
      <c r="K31" s="62" t="n">
        <v>43210000</v>
      </c>
      <c r="L31" s="62" t="n">
        <v>-1147247000</v>
      </c>
      <c r="M31" s="62" t="n">
        <v>-984963000</v>
      </c>
      <c r="N31" s="62" t="n">
        <v>3080000</v>
      </c>
      <c r="O31" s="62" t="n">
        <v>0</v>
      </c>
      <c r="P31" s="62" t="n">
        <v>94108000</v>
      </c>
      <c r="Q31" s="62" t="n">
        <v>18411000</v>
      </c>
      <c r="R31" s="62" t="n">
        <v>145229000</v>
      </c>
      <c r="S31" s="62" t="n">
        <v>260828000</v>
      </c>
      <c r="T31" s="62" t="n">
        <v>615301000</v>
      </c>
      <c r="U31" s="62" t="n">
        <v>533880000</v>
      </c>
      <c r="V31" s="63" t="n">
        <v>65</v>
      </c>
      <c r="W31" s="63" t="n">
        <v>67</v>
      </c>
      <c r="X31" s="63" t="n">
        <v>69</v>
      </c>
      <c r="Y31" s="54">
        <f>IF(S31="","",SUM(N31:R31)-S31)</f>
        <v/>
      </c>
      <c r="Z31" s="59" t="n"/>
      <c r="AA31" s="59" t="inlineStr">
        <is>
          <t>Statements '(Amounts in Thousands)'. SNP spans pp.64-65 (liabilities on p65). Line label is 'Net Pension Liabilities' (plural; covers Cincinnati Retirement System, OPERS and Ohio Police &amp; Fire). 'Net Other Postemployment Benefit Liabilities' 43,210 gov / 0 BTA (printed as '0'). No net pension asset line; SNP p64 shows Net OPEB Assets: CRS 109,251 gov / 28,429 BTA / 137,680 total and OPERS 1,026 / 137 / 1,163. General Fund balance sheet: Restricted column is blank for the General Fund (8,746 on that row belongs to the next column); GF components 3,080 + 94,108 + 18,411 + 145,229 = 260,828. MD&amp;A cross-checks: unassigned GF $145.2M, total $260.8M (p50); GF Total Revenues 615,301 / Total Expenditures 533,880 (p60) -- all agree. Source lines whitespace-normalized.</t>
        </is>
      </c>
      <c r="AB31" s="62" t="n">
        <v>138843000</v>
      </c>
    </row>
    <row r="32" ht="60" customHeight="1" s="33">
      <c r="A32" s="40" t="inlineStr">
        <is>
          <t>Kansas City</t>
        </is>
      </c>
      <c r="B32" s="40" t="inlineStr">
        <is>
          <t>Kansas City.pdf</t>
        </is>
      </c>
      <c r="C32" s="40" t="inlineStr">
        <is>
          <t>2025-04-30</t>
        </is>
      </c>
      <c r="D32" s="40" t="inlineStr">
        <is>
          <t>thousands</t>
        </is>
      </c>
      <c r="E32" s="60" t="n">
        <v>1208402000</v>
      </c>
      <c r="F32" s="60" t="n">
        <v>139433000</v>
      </c>
      <c r="G32" s="60" t="n">
        <v>1347835000</v>
      </c>
      <c r="H32" s="60" t="n"/>
      <c r="I32" s="60" t="n">
        <v>138596000</v>
      </c>
      <c r="J32" s="60" t="n">
        <v>33413000</v>
      </c>
      <c r="K32" s="60" t="n">
        <v>172009000</v>
      </c>
      <c r="L32" s="60" t="n">
        <v>-895622000</v>
      </c>
      <c r="M32" s="60" t="n">
        <v>-5617000</v>
      </c>
      <c r="N32" s="60" t="n"/>
      <c r="O32" s="60" t="n">
        <v>0</v>
      </c>
      <c r="P32" s="60" t="n">
        <v>212691000</v>
      </c>
      <c r="Q32" s="60" t="n">
        <v>10060000</v>
      </c>
      <c r="R32" s="60" t="n">
        <v>198391000</v>
      </c>
      <c r="S32" s="60" t="n">
        <v>421142000</v>
      </c>
      <c r="T32" s="60" t="n">
        <v>818824000</v>
      </c>
      <c r="U32" s="60" t="n">
        <v>711441000</v>
      </c>
      <c r="V32" s="61" t="n">
        <v>49</v>
      </c>
      <c r="W32" s="61" t="n">
        <v>52</v>
      </c>
      <c r="X32" s="61" t="n">
        <v>54</v>
      </c>
      <c r="Y32" s="46">
        <f>IF(S32="","",SUM(N32:R32)-S32)</f>
        <v/>
      </c>
      <c r="Z32" s="58" t="inlineStr">
        <is>
          <t>Fiscal year ends April 30, 2025</t>
        </is>
      </c>
      <c r="AA32" s="58" t="inlineStr">
        <is>
          <t>Fiscal year ends April 30, 2025. SNP spans p48-49 ('In thousands of dollars'). OPEB is an unfunded Total OPEB liability (Employee/Firefighter plan, no trust). The SNP face shows only the noncurrent piece: 'Other postemployment benefits due in more than one year' 130,266 / 31,646 / 161,912; the current portion is inside 'Due within one year'. Reported OPEB figures are the full liability: gov 138,596 (Note 7 p117 'Total other postemployment benefit obligation liability ... 138,596, due within one year 8,330'; also reconciliation p53), BTA 33,413 (= 31,646 noncurrent + 1,767 current per proprietary SNP p57), total 172,009 (Note 13 p201: '$172,008,724'). The separate Police/Civilian total OPEB liability of 43,070 belongs to the discretely presented component unit and is excluded. GF balance sheet has no Nonspendable row at all (null); Restricted shown as '-'. MD&amp;A p27/p38 cross-check: GF total fund balance $421.1 million, expenditures $711.4 million.</t>
        </is>
      </c>
      <c r="AB32" s="60" t="n">
        <v>0</v>
      </c>
    </row>
    <row r="33" ht="60" customHeight="1" s="33">
      <c r="A33" s="48" t="inlineStr">
        <is>
          <t>Columbus</t>
        </is>
      </c>
      <c r="B33" s="48" t="inlineStr">
        <is>
          <t>Columbus.pdf</t>
        </is>
      </c>
      <c r="C33" s="48" t="inlineStr">
        <is>
          <t>2025-12-31</t>
        </is>
      </c>
      <c r="D33" s="48" t="inlineStr">
        <is>
          <t>thousands</t>
        </is>
      </c>
      <c r="E33" s="62" t="n"/>
      <c r="F33" s="62" t="n"/>
      <c r="G33" s="62" t="n">
        <v>2047520000</v>
      </c>
      <c r="H33" s="62" t="n"/>
      <c r="I33" s="62" t="n"/>
      <c r="J33" s="62" t="n"/>
      <c r="K33" s="62" t="n">
        <v>94572000</v>
      </c>
      <c r="L33" s="62" t="n">
        <v>-1065663000</v>
      </c>
      <c r="M33" s="62" t="n">
        <v>-276101000</v>
      </c>
      <c r="N33" s="62" t="n"/>
      <c r="O33" s="62" t="n">
        <v>0</v>
      </c>
      <c r="P33" s="62" t="n">
        <v>9826000</v>
      </c>
      <c r="Q33" s="62" t="n">
        <v>16616000</v>
      </c>
      <c r="R33" s="62" t="n">
        <v>254605000</v>
      </c>
      <c r="S33" s="62" t="n">
        <v>281047000</v>
      </c>
      <c r="T33" s="62" t="n">
        <v>1557083000</v>
      </c>
      <c r="U33" s="62" t="n">
        <v>1273275000</v>
      </c>
      <c r="V33" s="63" t="n">
        <v>47</v>
      </c>
      <c r="W33" s="63" t="n">
        <v>50</v>
      </c>
      <c r="X33" s="63" t="n">
        <v>52</v>
      </c>
      <c r="Y33" s="54">
        <f>IF(S33="","",SUM(N33:R33)-S33)</f>
        <v/>
      </c>
      <c r="Z33" s="59" t="inlineStr">
        <is>
          <t>Pension and OPEB reported as one combined line by activity; totals from the notes</t>
        </is>
      </c>
      <c r="AA33" s="59" t="inlineStr">
        <is>
          <t>Statements '(amounts expressed in thousands)'. The SNP (p47, Exhibit 1) reports a COMBINED line 'Net pension &amp; OPEB liability' 2,021,618 gov / 120,474 BTA / 2,142,092 total; it does not split pension from OPEB by activity, and the long-term liabilities note (p84) also uses the combined caption (gov 2,021,618; BTA = water 51,164 + sanitary sewer 48,275 + storm sewer 4,643 + electricity 11,533 + mobility 4,859 = 120,474). Pension note p103 gives Net Pension Liability by plan: OP&amp;F 1,462,122 + OPERS 585,398 = 2,047,520 (total only). OPEB note p110 gives Net OPEB Liability (Asset): OP&amp;F 94,572 liability, OPERS (56,812) asset, net 37,760. 2,047,520 + 94,572 = 2,142,092 = SNP combined total, so npl_total and nopeb_total are derived from the notes; gov/BTA split of each is not reported anywhere (null). Net OPEB asset shown on SNP: 45,167 gov / 11,645 BTA / 56,812 total. No net pension asset. Unrestricted net position on SNP p47 is (1,065,663) / 789,562 / (276,101) (MD&amp;A p31 shows 789,563 / (276,100), rounding). General Fund balance sheet has NO Nonspendable line; Restricted '-' for GF; 9,826 + 16,616 + 254,605 = 281,047. MD&amp;A cross-check (p29): GF total fund balance $281.0M, unassigned $254.6M -- agrees. Source lines whitespace-normalized.</t>
        </is>
      </c>
      <c r="AB33" s="62" t="n">
        <v>56812000</v>
      </c>
    </row>
    <row r="34" ht="60" customHeight="1" s="33">
      <c r="A34" s="40" t="inlineStr">
        <is>
          <t>Indianapolis</t>
        </is>
      </c>
      <c r="B34" s="40" t="inlineStr">
        <is>
          <t>Indianapolis.pdf</t>
        </is>
      </c>
      <c r="C34" s="40" t="inlineStr">
        <is>
          <t>2025-12-31</t>
        </is>
      </c>
      <c r="D34" s="40" t="inlineStr">
        <is>
          <t>thousands</t>
        </is>
      </c>
      <c r="E34" s="60" t="n">
        <v>755583000</v>
      </c>
      <c r="F34" s="60" t="n"/>
      <c r="G34" s="60" t="n">
        <v>755583000</v>
      </c>
      <c r="H34" s="60" t="n"/>
      <c r="I34" s="60" t="n">
        <v>153798000</v>
      </c>
      <c r="J34" s="60" t="n"/>
      <c r="K34" s="60" t="n">
        <v>153798000</v>
      </c>
      <c r="L34" s="60" t="n">
        <v>-864926000</v>
      </c>
      <c r="M34" s="60" t="n">
        <v>-864926000</v>
      </c>
      <c r="N34" s="60" t="n">
        <v>0</v>
      </c>
      <c r="O34" s="60" t="n">
        <v>93108000</v>
      </c>
      <c r="P34" s="60" t="n">
        <v>444000</v>
      </c>
      <c r="Q34" s="60" t="n">
        <v>67193000</v>
      </c>
      <c r="R34" s="60" t="n">
        <v>156768000</v>
      </c>
      <c r="S34" s="60" t="n">
        <v>317513000</v>
      </c>
      <c r="T34" s="60" t="n">
        <v>874240000</v>
      </c>
      <c r="U34" s="60" t="n">
        <v>854602000</v>
      </c>
      <c r="V34" s="61" t="n">
        <v>64</v>
      </c>
      <c r="W34" s="61" t="n">
        <v>66</v>
      </c>
      <c r="X34" s="61" t="n">
        <v>68</v>
      </c>
      <c r="Y34" s="46">
        <f>IF(S34="","",SUM(N34:R34)-S34)</f>
        <v/>
      </c>
      <c r="Z34" s="58" t="inlineStr">
        <is>
          <t>Pension/OPEB from long-term liabilities note (not itemized on the Statement of Net Position)</t>
        </is>
      </c>
      <c r="AA34" s="58" t="inlineStr">
        <is>
          <t>City of Indianapolis (a component unit of the Consolidated City of Indianapolis-Marion County); calendar fiscal year ended Dec 31, 2025. Primary government has governmental activities only (no business-type activities), so BTA fields are null and totals equal governmental. SNP (p63-64) aggregates NPL and OPEB within 'Long-term liabilities: Due in more than one year 3,033,003'; NPL 755,583 and net OPEB liability 153,798 taken from Note 12 long-term liabilities roll-forward (p95); confirmed by Note 12 pension table p122 (Pre-1977 Police 248,597; Pre-1977 Firefighters' 230,122; 1977 Police and Firefighters' 230,820; PERF 46,044; total 755,583), OPEB note p110 ('net OPEB liability of $153,798'), and MD&amp;A p56 (Net pension liabilities $755,583; Postemployment benefit obligation $153,798). MD&amp;A p40 notes ~63% of NPL ($478.7M) will be covered by the State of Indiana. GF Nonspendable shown as '—'. MD&amp;A p49 cross-check: Unassigned $156,768.</t>
        </is>
      </c>
      <c r="AB34" s="60" t="n">
        <v>0</v>
      </c>
    </row>
    <row r="35" ht="60" customHeight="1" s="33">
      <c r="A35" s="48" t="inlineStr">
        <is>
          <t>Nashville</t>
        </is>
      </c>
      <c r="B35" s="48" t="inlineStr">
        <is>
          <t>Nashville.pdf</t>
        </is>
      </c>
      <c r="C35" s="48" t="inlineStr">
        <is>
          <t>2025-06-30</t>
        </is>
      </c>
      <c r="D35" s="48" t="inlineStr">
        <is>
          <t>dollars</t>
        </is>
      </c>
      <c r="E35" s="62" t="n">
        <v>304635258</v>
      </c>
      <c r="F35" s="62" t="n">
        <v>23000994</v>
      </c>
      <c r="G35" s="62" t="n">
        <v>327636252</v>
      </c>
      <c r="H35" s="62" t="n">
        <v>219472603</v>
      </c>
      <c r="I35" s="62" t="n">
        <v>2731415997</v>
      </c>
      <c r="J35" s="62" t="n">
        <v>0</v>
      </c>
      <c r="K35" s="62" t="n">
        <v>2731415997</v>
      </c>
      <c r="L35" s="62" t="n">
        <v>-2026970879</v>
      </c>
      <c r="M35" s="62" t="n">
        <v>-1879030189</v>
      </c>
      <c r="N35" s="62" t="n">
        <v>6294166</v>
      </c>
      <c r="O35" s="62" t="n">
        <v>0</v>
      </c>
      <c r="P35" s="62" t="n">
        <v>0</v>
      </c>
      <c r="Q35" s="62" t="n">
        <v>50944600</v>
      </c>
      <c r="R35" s="62" t="n">
        <v>267251077</v>
      </c>
      <c r="S35" s="62" t="n">
        <v>324489843</v>
      </c>
      <c r="T35" s="62" t="n">
        <v>1587584117</v>
      </c>
      <c r="U35" s="62" t="n">
        <v>1508157197</v>
      </c>
      <c r="V35" s="63" t="n">
        <v>47</v>
      </c>
      <c r="W35" s="63" t="n">
        <v>51</v>
      </c>
      <c r="X35" s="63" t="n">
        <v>55</v>
      </c>
      <c r="Y35" s="54">
        <f>IF(S35="","",SUM(N35:R35)-S35)</f>
        <v/>
      </c>
      <c r="Z35" s="59" t="inlineStr">
        <is>
          <t>Pension/OPEB from long-term liabilities note (not itemized on the Statement of Net Position)</t>
        </is>
      </c>
      <c r="AA35" s="59" t="inlineStr">
        <is>
          <t>Metropolitan Government of Nashville and Davidson County; whole dollars (pdftotext renders a stray ')' after most figures). The face of the Statement of Net Position (p.47-48) does NOT break out NPL or OPEB -- they are inside 'Noncurrent liabilities: Due in more than one year' (6,823,403,486 gov / 1,719,275,180 BTA). NPL/OPEB figures are taken from the Balance Sheet reconciliation (p.54: Net pension liability (304,635,258); OPEB liability (2,731,415,997)), Note 5 long-term liabilities (p.106) and the pension classification table Note N (p.137: gov (304,635,258), BTA (23,000,994), total PG (327,636,252); net pension asset 219,472,603 all governmental). BTA NPL = Water &amp; Sewer 19,169,906 + other BTA 3,831,088. OPEB is an unfunded 'Total OPEB liability' (2,731,415,997 gov, of which 94,775,633 due within one year); no BTA OPEB in Note 5, so nopeb_bta=0. Net pension asset 219,472,603 is inside 'Other noncurrent assets 219,476,796' on the SNP and equals net position 'Restricted for: Pensions'. MD&amp;A p.35 confirms unrestricted net position gov approx negative $2.0 billion including total OPEB liability of $2.7 billion. General Fund: no Restricted or Committed amounts (dashes); Assigned = Specific projects 31,959,700 + Subsequent year budgetary appropriation 18,984,900 = 50,944,600. Balance sheet continues p.52; revenue statement continues p.56-58 (other funds).</t>
        </is>
      </c>
      <c r="AB35" s="62" t="n">
        <v>219472603</v>
      </c>
    </row>
    <row r="36" ht="60" customHeight="1" s="33">
      <c r="A36" s="40" t="inlineStr">
        <is>
          <t>Cleveland</t>
        </is>
      </c>
      <c r="B36" s="40" t="inlineStr">
        <is>
          <t>Cleveland.pdf</t>
        </is>
      </c>
      <c r="C36" s="40" t="inlineStr">
        <is>
          <t>2025-12-31</t>
        </is>
      </c>
      <c r="D36" s="40" t="inlineStr">
        <is>
          <t>thousands</t>
        </is>
      </c>
      <c r="E36" s="60" t="n">
        <v>886433000</v>
      </c>
      <c r="F36" s="60" t="n">
        <v>172033000</v>
      </c>
      <c r="G36" s="60" t="n">
        <v>1058466000</v>
      </c>
      <c r="H36" s="60" t="n"/>
      <c r="I36" s="60" t="n">
        <v>39531000</v>
      </c>
      <c r="J36" s="60" t="n">
        <v>0</v>
      </c>
      <c r="K36" s="60" t="n">
        <v>39531000</v>
      </c>
      <c r="L36" s="60" t="n">
        <v>-122452000</v>
      </c>
      <c r="M36" s="60" t="n">
        <v>615465000</v>
      </c>
      <c r="N36" s="60" t="n">
        <v>12058000</v>
      </c>
      <c r="O36" s="60" t="n">
        <v>0</v>
      </c>
      <c r="P36" s="60" t="n">
        <v>0</v>
      </c>
      <c r="Q36" s="60" t="n">
        <v>260579000</v>
      </c>
      <c r="R36" s="60" t="n">
        <v>154190000</v>
      </c>
      <c r="S36" s="60" t="n">
        <v>426827000</v>
      </c>
      <c r="T36" s="60" t="n">
        <v>787825000</v>
      </c>
      <c r="U36" s="60" t="n">
        <v>731602000</v>
      </c>
      <c r="V36" s="61" t="n">
        <v>60</v>
      </c>
      <c r="W36" s="61" t="n">
        <v>63</v>
      </c>
      <c r="X36" s="61" t="n">
        <v>64</v>
      </c>
      <c r="Y36" s="46">
        <f>IF(S36="","",SUM(N36:R36)-S36)</f>
        <v/>
      </c>
      <c r="Z36" s="58" t="n"/>
      <c r="AA36" s="58" t="inlineStr">
        <is>
          <t>Statements '(Amounts in Thousands)'. SNP spans pp.59-60 (liabilities/net position on p60). Plans: OPERS and Ohio Police &amp; Fire (proportionate shares). Net OPEB liability 39,531 is governmental only (BTA column blank); SNP p59 also shows Net OPEB asset 26,062 gov / 16,288 BTA / 42,350 total (OPERS OPEB). No net pension asset. General Fund balance sheet: Restricted and Committed columns blank for the General Fund; 12,058 + 260,579 + 154,190 = 426,827. MD&amp;A cross-checks: unassigned GF $154.2M and total GF fund balance $426.8M (p49); GF revenues 787,825 / expenditures 731,602 (p50); MD&amp;A condensed SNP (p42) NPL 886,433/172,033/1,058,466 -- all agree. Source lines whitespace-normalized.</t>
        </is>
      </c>
      <c r="AB36" s="60" t="n">
        <v>42350000</v>
      </c>
    </row>
    <row r="38" ht="60" customHeight="1" s="33">
      <c r="A38" s="35" t="inlineStr">
        <is>
          <t>Source: each city's fiscal 2025 Annual Comprehensive Financial Report (audited), primary government, converted to whole dollars (unit as printed shown in column D). Statements: government-wide Statement of Net Position (pension, OPEB, unrestricted net position); Governmental Funds Balance Sheet, General Fund column (fund balance components); Statement of Revenues, Expenditures and Changes in Fund Balances, General Fund column. PDF page numbers count from the first page of the PDF. Verbatim statement lines for every figure are on the ACFR Source Lines tab. Every value on this tab is an input (blue) except the tie-out column.</t>
        </is>
      </c>
    </row>
    <row r="39" ht="60" customHeight="1" s="33">
      <c r="A39" s="35" t="inlineStr">
        <is>
          <t>Where the Statement of Net Position folds pensions and OPEB into aggregate long-term liabilities, the figures come from the long-term liabilities note (Chicago, Dallas, Nashville, St. Louis, Tampa, Denver, San Antonio, Indianapolis, Columbus); see Extraction Notes. OPEB shown as reported: net OPEB liability for funded plans, total OPEB liability for pay-as-you-go plans. Pension and OPEB assets (column H and the notes) are not netted. Blank fund-balance categories mean the statement has no such line for the General Fund; the tie-out column checks that the categories present sum to the printed total.</t>
        </is>
      </c>
    </row>
    <row r="40" ht="60" customHeight="1" s="33">
      <c r="A40" s="35" t="inlineStr">
        <is>
          <t>Column AB: net pension assets plus net OPEB assets reported on the Statement of Net Position (from the extraction notes; blank = no such line). Not netted in the page measures; the Scorecard carries a netted per-resident column for reference. Kansas City fiscal year ends April 30, 2025. Sacramento replaced with the City of Sacramento report on 2026-08-27.</t>
        </is>
      </c>
    </row>
  </sheetData>
  <mergeCells count="3">
    <mergeCell ref="A40:N40"/>
    <mergeCell ref="A38:N38"/>
    <mergeCell ref="A39:N39"/>
  </mergeCell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7.xml><?xml version="1.0" encoding="utf-8"?>
<worksheet xmlns="http://schemas.openxmlformats.org/spreadsheetml/2006/main">
  <sheetPr filterMode="0">
    <outlinePr summaryBelow="1" summaryRight="1"/>
    <pageSetUpPr fitToPage="0"/>
  </sheetPr>
  <dimension ref="A1:C560"/>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6" customWidth="1" style="32" min="1" max="1"/>
    <col width="28" customWidth="1" style="32" min="2" max="2"/>
    <col width="160" customWidth="1" style="32" min="3" max="3"/>
  </cols>
  <sheetData>
    <row r="1" ht="15" customHeight="1" s="33">
      <c r="A1" s="36" t="inlineStr">
        <is>
          <t>City</t>
        </is>
      </c>
      <c r="B1" s="36" t="inlineStr">
        <is>
          <t>Figure</t>
        </is>
      </c>
      <c r="C1" s="36" t="inlineStr">
        <is>
          <t>Verbatim statement line (pdftotext / OCR)</t>
        </is>
      </c>
    </row>
    <row r="2" ht="15" customHeight="1" s="33">
      <c r="A2" s="40" t="inlineStr">
        <is>
          <t>New York</t>
        </is>
      </c>
      <c r="B2" s="40" t="inlineStr">
        <is>
          <t>npl_gov</t>
        </is>
      </c>
      <c r="C2" s="58" t="inlineStr">
        <is>
          <t xml:space="preserve">      Net pension liability . . . . . . . . . . . . . . . . . . . . . . . . . . . . . . . . .                27,064,352          —     27,064,352    1,973,013</t>
        </is>
      </c>
    </row>
    <row r="3" ht="15" customHeight="1" s="33">
      <c r="A3" s="40" t="inlineStr">
        <is>
          <t>New York</t>
        </is>
      </c>
      <c r="B3" s="40" t="inlineStr">
        <is>
          <t>npl_bta</t>
        </is>
      </c>
      <c r="C3" s="58" t="inlineStr">
        <is>
          <t xml:space="preserve">      Net pension liability . . . . . . . . . . . . . . . . . . . . . . . . . . . . . . . . .                27,064,352          —     27,064,352    1,973,013</t>
        </is>
      </c>
    </row>
    <row r="4" ht="15" customHeight="1" s="33">
      <c r="A4" s="40" t="inlineStr">
        <is>
          <t>New York</t>
        </is>
      </c>
      <c r="B4" s="40" t="inlineStr">
        <is>
          <t>npl_total</t>
        </is>
      </c>
      <c r="C4" s="58" t="inlineStr">
        <is>
          <t xml:space="preserve">      Net pension liability . . . . . . . . . . . . . . . . . . . . . . . . . . . . . . . . .                27,064,352          —     27,064,352    1,973,013</t>
        </is>
      </c>
    </row>
    <row r="5" ht="15" customHeight="1" s="33">
      <c r="A5" s="40" t="inlineStr">
        <is>
          <t>New York</t>
        </is>
      </c>
      <c r="B5" s="40" t="inlineStr">
        <is>
          <t>nopeb_gov</t>
        </is>
      </c>
      <c r="C5" s="58" t="inlineStr">
        <is>
          <t xml:space="preserve">      Net OPEB liability . . . . . . . . . . . . . . . . . . . . . . . . . . . . . . . . . .                 96,444,604          —     96,444,604    6,888,470</t>
        </is>
      </c>
    </row>
    <row r="6" ht="15" customHeight="1" s="33">
      <c r="A6" s="40" t="inlineStr">
        <is>
          <t>New York</t>
        </is>
      </c>
      <c r="B6" s="40" t="inlineStr">
        <is>
          <t>nopeb_bta</t>
        </is>
      </c>
      <c r="C6" s="58" t="inlineStr">
        <is>
          <t xml:space="preserve">      Net OPEB liability . . . . . . . . . . . . . . . . . . . . . . . . . . . . . . . . . .                 96,444,604          —     96,444,604    6,888,470</t>
        </is>
      </c>
    </row>
    <row r="7" ht="15" customHeight="1" s="33">
      <c r="A7" s="40" t="inlineStr">
        <is>
          <t>New York</t>
        </is>
      </c>
      <c r="B7" s="40" t="inlineStr">
        <is>
          <t>nopeb_total</t>
        </is>
      </c>
      <c r="C7" s="58" t="inlineStr">
        <is>
          <t xml:space="preserve">      Net OPEB liability . . . . . . . . . . . . . . . . . . . . . . . . . . . . . . . . . .                 96,444,604          —     96,444,604    6,888,470</t>
        </is>
      </c>
    </row>
    <row r="8" ht="15" customHeight="1" s="33">
      <c r="A8" s="40" t="inlineStr">
        <is>
          <t>New York</t>
        </is>
      </c>
      <c r="B8" s="40" t="inlineStr">
        <is>
          <t>unrestricted_np_gov</t>
        </is>
      </c>
      <c r="C8" s="58" t="inlineStr">
        <is>
          <t xml:space="preserve">  Unrestricted (deficit) . . . . . . . . . . . . . . . . . . . . . . . . . . . . . . . . . . . .            (189,207,597) __________  [next lines: — / (189,207,597) / (13,046,134)]</t>
        </is>
      </c>
    </row>
    <row r="9" ht="15" customHeight="1" s="33">
      <c r="A9" s="40" t="inlineStr">
        <is>
          <t>New York</t>
        </is>
      </c>
      <c r="B9" s="40" t="inlineStr">
        <is>
          <t>unrestricted_np_total</t>
        </is>
      </c>
      <c r="C9" s="58" t="inlineStr">
        <is>
          <t xml:space="preserve">  Unrestricted (deficit) . . . . . . . . . . . . . . . . . . . . . . . . . . . . . . . . . . . .            (189,207,597) __________  [next lines: — / (189,207,597) / (13,046,134)]</t>
        </is>
      </c>
    </row>
    <row r="10" ht="15" customHeight="1" s="33">
      <c r="A10" s="40" t="inlineStr">
        <is>
          <t>New York</t>
        </is>
      </c>
      <c r="B10" s="40" t="inlineStr">
        <is>
          <t>gf_nonspendable</t>
        </is>
      </c>
      <c r="C10" s="58" t="inlineStr">
        <is>
          <t xml:space="preserve">  Nonspendable . . . . . . . . . . . . . . . . . .                —                 —             —           12,324             —          12,324</t>
        </is>
      </c>
    </row>
    <row r="11" ht="15" customHeight="1" s="33">
      <c r="A11" s="40" t="inlineStr">
        <is>
          <t>New York</t>
        </is>
      </c>
      <c r="B11" s="40" t="inlineStr">
        <is>
          <t>gf_restricted</t>
        </is>
      </c>
      <c r="C11" s="58" t="inlineStr">
        <is>
          <t xml:space="preserve">    Restricted . . . . . . . . . . . . . . . . . . . .      2,037,323   1,437,382      131,085            2,428,473          —    6,034,263</t>
        </is>
      </c>
    </row>
    <row r="12" ht="15" customHeight="1" s="33">
      <c r="A12" s="40" t="inlineStr">
        <is>
          <t>New York</t>
        </is>
      </c>
      <c r="B12" s="40" t="inlineStr">
        <is>
          <t>gf_committed</t>
        </is>
      </c>
      <c r="C12" s="58" t="inlineStr">
        <is>
          <t xml:space="preserve">    Committed . . . . . . . . . . . . . . . . . . .         1,969,333          —     1,326,396                   —           —    3,295,729</t>
        </is>
      </c>
    </row>
    <row r="13" ht="15" customHeight="1" s="33">
      <c r="A13" s="40" t="inlineStr">
        <is>
          <t>New York</t>
        </is>
      </c>
      <c r="B13" s="40" t="inlineStr">
        <is>
          <t>gf_assigned</t>
        </is>
      </c>
      <c r="C13" s="58" t="inlineStr">
        <is>
          <t xml:space="preserve">    Assigned . . . . . . . . . . . . . . . . . . . .               —           —            —             2,733,352          —    2,733,352</t>
        </is>
      </c>
    </row>
    <row r="14" ht="15" customHeight="1" s="33">
      <c r="A14" s="40" t="inlineStr">
        <is>
          <t>New York</t>
        </is>
      </c>
      <c r="B14" s="40" t="inlineStr">
        <is>
          <t>gf_unassigned</t>
        </is>
      </c>
      <c r="C14" s="58" t="inlineStr">
        <is>
          <t xml:space="preserve">    Unassigned . . . . . . . . . . . . . . . . . . .               — ___________  [next lines: (6,139,387) / — (17,430) / — / (6,156,817)]</t>
        </is>
      </c>
    </row>
    <row r="15" ht="15" customHeight="1" s="33">
      <c r="A15" s="40" t="inlineStr">
        <is>
          <t>New York</t>
        </is>
      </c>
      <c r="B15" s="40" t="inlineStr">
        <is>
          <t>gf_total_fb</t>
        </is>
      </c>
      <c r="C15" s="58" t="inlineStr">
        <is>
          <t xml:space="preserve">           Total fund balances (deficit). . .               4,006,656  (4,702,005)   1,457,481  [next lines: 5,156,719 / — / 5,918,851]</t>
        </is>
      </c>
    </row>
    <row r="16" ht="15" customHeight="1" s="33">
      <c r="A16" s="40" t="inlineStr">
        <is>
          <t>New York</t>
        </is>
      </c>
      <c r="B16" s="40" t="inlineStr">
        <is>
          <t>gf_total_revenues</t>
        </is>
      </c>
      <c r="C16" s="58" t="inlineStr">
        <is>
          <t xml:space="preserve">        Total revenues . . . . . . . . . . . . . . . . . . . . . .            117,208,228  [next lines: 2,810,544 / 61,653 / 7,060,156 / (6,044,340) / 121,096,241]</t>
        </is>
      </c>
    </row>
    <row r="17" ht="15" customHeight="1" s="33">
      <c r="A17" s="40" t="inlineStr">
        <is>
          <t>New York</t>
        </is>
      </c>
      <c r="B17" s="40" t="inlineStr">
        <is>
          <t>gf_total_expenditures</t>
        </is>
      </c>
      <c r="C17" s="58" t="inlineStr">
        <is>
          <t xml:space="preserve">        Total expenditures . . . . . . . . . . . . . . . . . . .              109,610,157  [next lines: 15,578,006 / 4,353,789 / 15,373,313 / (4,933,771) / 139,981,494]</t>
        </is>
      </c>
    </row>
    <row r="18" ht="15" customHeight="1" s="33">
      <c r="A18" s="40" t="inlineStr">
        <is>
          <t>Los Angeles</t>
        </is>
      </c>
      <c r="B18" s="40" t="inlineStr">
        <is>
          <t>npl_gov</t>
        </is>
      </c>
      <c r="C18" s="58" t="inlineStr">
        <is>
          <t xml:space="preserve">      Net Pension Liability                                                                  6,255,626          1,307,095      7,562,721</t>
        </is>
      </c>
    </row>
    <row r="19" ht="15" customHeight="1" s="33">
      <c r="A19" s="40" t="inlineStr">
        <is>
          <t>Los Angeles</t>
        </is>
      </c>
      <c r="B19" s="40" t="inlineStr">
        <is>
          <t>npl_bta</t>
        </is>
      </c>
      <c r="C19" s="58" t="inlineStr">
        <is>
          <t xml:space="preserve">      Net Pension Liability                                                                  6,255,626          1,307,095      7,562,721</t>
        </is>
      </c>
    </row>
    <row r="20" ht="15" customHeight="1" s="33">
      <c r="A20" s="40" t="inlineStr">
        <is>
          <t>Los Angeles</t>
        </is>
      </c>
      <c r="B20" s="40" t="inlineStr">
        <is>
          <t>npl_total</t>
        </is>
      </c>
      <c r="C20" s="58" t="inlineStr">
        <is>
          <t xml:space="preserve">      Net Pension Liability                                                                  6,255,626          1,307,095      7,562,721</t>
        </is>
      </c>
    </row>
    <row r="21" ht="15" customHeight="1" s="33">
      <c r="A21" s="40" t="inlineStr">
        <is>
          <t>Los Angeles</t>
        </is>
      </c>
      <c r="B21" s="40" t="inlineStr">
        <is>
          <t>npa_total</t>
        </is>
      </c>
      <c r="C21" s="58" t="inlineStr">
        <is>
          <t xml:space="preserve"> Net Pension Asset                                                                             245,155             10,201        255,356</t>
        </is>
      </c>
    </row>
    <row r="22" ht="15" customHeight="1" s="33">
      <c r="A22" s="40" t="inlineStr">
        <is>
          <t>Los Angeles</t>
        </is>
      </c>
      <c r="B22" s="40" t="inlineStr">
        <is>
          <t>nopeb_gov</t>
        </is>
      </c>
      <c r="C22" s="58" t="inlineStr">
        <is>
          <t xml:space="preserve">      Net OPEB Liability                                                                       817,224             27,770        844,994</t>
        </is>
      </c>
    </row>
    <row r="23" ht="15" customHeight="1" s="33">
      <c r="A23" s="40" t="inlineStr">
        <is>
          <t>Los Angeles</t>
        </is>
      </c>
      <c r="B23" s="40" t="inlineStr">
        <is>
          <t>nopeb_bta</t>
        </is>
      </c>
      <c r="C23" s="58" t="inlineStr">
        <is>
          <t xml:space="preserve">      Net OPEB Liability                                                                       817,224             27,770        844,994</t>
        </is>
      </c>
    </row>
    <row r="24" ht="15" customHeight="1" s="33">
      <c r="A24" s="40" t="inlineStr">
        <is>
          <t>Los Angeles</t>
        </is>
      </c>
      <c r="B24" s="40" t="inlineStr">
        <is>
          <t>nopeb_total</t>
        </is>
      </c>
      <c r="C24" s="58" t="inlineStr">
        <is>
          <t xml:space="preserve">      Net OPEB Liability                                                                       817,224             27,770        844,994</t>
        </is>
      </c>
    </row>
    <row r="25" ht="15" customHeight="1" s="33">
      <c r="A25" s="40" t="inlineStr">
        <is>
          <t>Los Angeles</t>
        </is>
      </c>
      <c r="B25" s="40" t="inlineStr">
        <is>
          <t>unrestricted_np_gov</t>
        </is>
      </c>
      <c r="C25" s="58" t="inlineStr">
        <is>
          <t xml:space="preserve"> Unrestricted (Deficit)                                                                     (6,249,306)         6,689,183        439,877</t>
        </is>
      </c>
    </row>
    <row r="26" ht="15" customHeight="1" s="33">
      <c r="A26" s="40" t="inlineStr">
        <is>
          <t>Los Angeles</t>
        </is>
      </c>
      <c r="B26" s="40" t="inlineStr">
        <is>
          <t>unrestricted_np_total</t>
        </is>
      </c>
      <c r="C26" s="58" t="inlineStr">
        <is>
          <t xml:space="preserve"> Unrestricted (Deficit)                                                                     (6,249,306)         6,689,183        439,877</t>
        </is>
      </c>
    </row>
    <row r="27" ht="15" customHeight="1" s="33">
      <c r="A27" s="40" t="inlineStr">
        <is>
          <t>Los Angeles</t>
        </is>
      </c>
      <c r="B27" s="40" t="inlineStr">
        <is>
          <t>gf_nonspendable</t>
        </is>
      </c>
      <c r="C27" s="58" t="inlineStr">
        <is>
          <t xml:space="preserve"> Nonspendable                                                                            68,580                   --               --</t>
        </is>
      </c>
    </row>
    <row r="28" ht="15" customHeight="1" s="33">
      <c r="A28" s="40" t="inlineStr">
        <is>
          <t>Los Angeles</t>
        </is>
      </c>
      <c r="B28" s="40" t="inlineStr">
        <is>
          <t>gf_restricted</t>
        </is>
      </c>
      <c r="C28" s="58" t="inlineStr">
        <is>
          <t xml:space="preserve"> Restricted                                                                                   --                  --          45,593</t>
        </is>
      </c>
    </row>
    <row r="29" ht="15" customHeight="1" s="33">
      <c r="A29" s="40" t="inlineStr">
        <is>
          <t>Los Angeles</t>
        </is>
      </c>
      <c r="B29" s="40" t="inlineStr">
        <is>
          <t>gf_committed</t>
        </is>
      </c>
      <c r="C29" s="58" t="inlineStr">
        <is>
          <t xml:space="preserve"> Committed                                                                              115,283                   --               --</t>
        </is>
      </c>
    </row>
    <row r="30" ht="15" customHeight="1" s="33">
      <c r="A30" s="40" t="inlineStr">
        <is>
          <t>Los Angeles</t>
        </is>
      </c>
      <c r="B30" s="40" t="inlineStr">
        <is>
          <t>gf_assigned</t>
        </is>
      </c>
      <c r="C30" s="58" t="inlineStr">
        <is>
          <t xml:space="preserve"> Assigned                                                                               338,048                   --               --</t>
        </is>
      </c>
    </row>
    <row r="31" ht="15" customHeight="1" s="33">
      <c r="A31" s="40" t="inlineStr">
        <is>
          <t>Los Angeles</t>
        </is>
      </c>
      <c r="B31" s="40" t="inlineStr">
        <is>
          <t>gf_unassigned</t>
        </is>
      </c>
      <c r="C31" s="58" t="inlineStr">
        <is>
          <t xml:space="preserve"> Unassigned                                                                             814,936             (17,477)               --</t>
        </is>
      </c>
    </row>
    <row r="32" ht="15" customHeight="1" s="33">
      <c r="A32" s="40" t="inlineStr">
        <is>
          <t>Los Angeles</t>
        </is>
      </c>
      <c r="B32" s="40" t="inlineStr">
        <is>
          <t>gf_total_fb</t>
        </is>
      </c>
      <c r="C32" s="58" t="inlineStr">
        <is>
          <t>TOTAL FUND BALANCES                                                                    1,336,847            (17,477)          45,593</t>
        </is>
      </c>
    </row>
    <row r="33" ht="15" customHeight="1" s="33">
      <c r="A33" s="40" t="inlineStr">
        <is>
          <t>Los Angeles</t>
        </is>
      </c>
      <c r="B33" s="40" t="inlineStr">
        <is>
          <t>gf_total_revenues</t>
        </is>
      </c>
      <c r="C33" s="58" t="inlineStr">
        <is>
          <t>TOTAL REVENUES                                                                    7,180,657               2,148             1,297</t>
        </is>
      </c>
    </row>
    <row r="34" ht="15" customHeight="1" s="33">
      <c r="A34" s="40" t="inlineStr">
        <is>
          <t>Los Angeles</t>
        </is>
      </c>
      <c r="B34" s="40" t="inlineStr">
        <is>
          <t>gf_total_expenditures</t>
        </is>
      </c>
      <c r="C34" s="58" t="inlineStr">
        <is>
          <t>TOTAL EXPENDITURES                                                                6,904,084             203,317           227,894</t>
        </is>
      </c>
    </row>
    <row r="35" ht="15" customHeight="1" s="33">
      <c r="A35" s="40" t="inlineStr">
        <is>
          <t>Chicago</t>
        </is>
      </c>
      <c r="B35" s="40" t="inlineStr">
        <is>
          <t>npl_gov</t>
        </is>
      </c>
      <c r="C35" s="58" t="inlineStr">
        <is>
          <t>p84 (long-term obligations note, Governmental activities): Net pension liability  33,013,389  —  156,746  32,856,643  —</t>
        </is>
      </c>
    </row>
    <row r="36" ht="15" customHeight="1" s="33">
      <c r="A36" s="40" t="inlineStr">
        <is>
          <t>Chicago</t>
        </is>
      </c>
      <c r="B36" s="40" t="inlineStr">
        <is>
          <t>npl_bta</t>
        </is>
      </c>
      <c r="C36" s="58" t="inlineStr">
        <is>
          <t>p84 (Business-type activities): Net pension liability  3,519,664  116,033  65,779  3,569,918  —</t>
        </is>
      </c>
    </row>
    <row r="37" ht="15" customHeight="1" s="33">
      <c r="A37" s="40" t="inlineStr">
        <is>
          <t>Chicago</t>
        </is>
      </c>
      <c r="B37" s="40" t="inlineStr">
        <is>
          <t>npl_total</t>
        </is>
      </c>
      <c r="C37" s="58" t="inlineStr">
        <is>
          <t>p97: Net pension liability-ending (a)-(b)  $ 14,769,878 $ 1,760,939  $ 13,893,194  $ 6,002,550 $ 36,426,561</t>
        </is>
      </c>
    </row>
    <row r="38" ht="15" customHeight="1" s="33">
      <c r="A38" s="40" t="inlineStr">
        <is>
          <t>Chicago</t>
        </is>
      </c>
      <c r="B38" s="40" t="inlineStr">
        <is>
          <t>nopeb_gov</t>
        </is>
      </c>
      <c r="C38" s="58" t="inlineStr">
        <is>
          <t>p84 (Governmental activities): Total other postemployment benefits liability  2,067,352  255,494  —  2,322,846  117,694</t>
        </is>
      </c>
    </row>
    <row r="39" ht="15" customHeight="1" s="33">
      <c r="A39" s="40" t="inlineStr">
        <is>
          <t>Chicago</t>
        </is>
      </c>
      <c r="B39" s="40" t="inlineStr">
        <is>
          <t>nopeb_bta</t>
        </is>
      </c>
      <c r="C39" s="58" t="inlineStr">
        <is>
          <t>(no OPEB liability line in business-type activities on p84 or proprietary SNP p47)</t>
        </is>
      </c>
    </row>
    <row r="40" ht="15" customHeight="1" s="33">
      <c r="A40" s="40" t="inlineStr">
        <is>
          <t>Chicago</t>
        </is>
      </c>
      <c r="B40" s="40" t="inlineStr">
        <is>
          <t>nopeb_total</t>
        </is>
      </c>
      <c r="C40" s="58" t="inlineStr">
        <is>
          <t>p103: Total OPEB liability - ending (a)  $  2,141,412  $  181,434  $  2,322,846</t>
        </is>
      </c>
    </row>
    <row r="41" ht="15" customHeight="1" s="33">
      <c r="A41" s="40" t="inlineStr">
        <is>
          <t>Chicago</t>
        </is>
      </c>
      <c r="B41" s="40" t="inlineStr">
        <is>
          <t>unrestricted_np_gov</t>
        </is>
      </c>
      <c r="C41" s="58" t="inlineStr">
        <is>
          <t>Unrestricted (Deficit)  (37,518,911)  (3,980,513)  (41,499,424)</t>
        </is>
      </c>
    </row>
    <row r="42" ht="15" customHeight="1" s="33">
      <c r="A42" s="40" t="inlineStr">
        <is>
          <t>Chicago</t>
        </is>
      </c>
      <c r="B42" s="40" t="inlineStr">
        <is>
          <t>unrestricted_np_total</t>
        </is>
      </c>
      <c r="C42" s="58" t="inlineStr">
        <is>
          <t>Unrestricted (Deficit)  (37,518,911)  (3,980,513)  (41,499,424)</t>
        </is>
      </c>
    </row>
    <row r="43" ht="15" customHeight="1" s="33">
      <c r="A43" s="40" t="inlineStr">
        <is>
          <t>Chicago</t>
        </is>
      </c>
      <c r="B43" s="40" t="inlineStr">
        <is>
          <t>gf_nonspendable</t>
        </is>
      </c>
      <c r="C43" s="58" t="inlineStr">
        <is>
          <t>Nonspendable  74,689  —  —</t>
        </is>
      </c>
    </row>
    <row r="44" ht="15" customHeight="1" s="33">
      <c r="A44" s="40" t="inlineStr">
        <is>
          <t>Chicago</t>
        </is>
      </c>
      <c r="B44" s="40" t="inlineStr">
        <is>
          <t>gf_restricted</t>
        </is>
      </c>
      <c r="C44" s="58" t="inlineStr">
        <is>
          <t>Restricted  —  14,051  3,348,914</t>
        </is>
      </c>
    </row>
    <row r="45" ht="15" customHeight="1" s="33">
      <c r="A45" s="40" t="inlineStr">
        <is>
          <t>Chicago</t>
        </is>
      </c>
      <c r="B45" s="40" t="inlineStr">
        <is>
          <t>gf_committed</t>
        </is>
      </c>
      <c r="C45" s="58" t="inlineStr">
        <is>
          <t>Committed  —  —  —</t>
        </is>
      </c>
    </row>
    <row r="46" ht="15" customHeight="1" s="33">
      <c r="A46" s="40" t="inlineStr">
        <is>
          <t>Chicago</t>
        </is>
      </c>
      <c r="B46" s="40" t="inlineStr">
        <is>
          <t>gf_assigned</t>
        </is>
      </c>
      <c r="C46" s="58" t="inlineStr">
        <is>
          <t>Assigned  53,568  —  —</t>
        </is>
      </c>
    </row>
    <row r="47" ht="15" customHeight="1" s="33">
      <c r="A47" s="40" t="inlineStr">
        <is>
          <t>Chicago</t>
        </is>
      </c>
      <c r="B47" s="40" t="inlineStr">
        <is>
          <t>gf_unassigned</t>
        </is>
      </c>
      <c r="C47" s="58" t="inlineStr">
        <is>
          <t>Unassigned  (52,626)  (492,749)  —</t>
        </is>
      </c>
    </row>
    <row r="48" ht="15" customHeight="1" s="33">
      <c r="A48" s="40" t="inlineStr">
        <is>
          <t>Chicago</t>
        </is>
      </c>
      <c r="B48" s="40" t="inlineStr">
        <is>
          <t>gf_total_fb</t>
        </is>
      </c>
      <c r="C48" s="58" t="inlineStr">
        <is>
          <t>Total Fund Balance  75,631  (478,698)  3,348,914</t>
        </is>
      </c>
    </row>
    <row r="49" ht="15" customHeight="1" s="33">
      <c r="A49" s="40" t="inlineStr">
        <is>
          <t>Chicago</t>
        </is>
      </c>
      <c r="B49" s="40" t="inlineStr">
        <is>
          <t>gf_total_revenues</t>
        </is>
      </c>
      <c r="C49" s="58" t="inlineStr">
        <is>
          <t>Total Revenues  5,094,342  1,229,313  1,240,419</t>
        </is>
      </c>
    </row>
    <row r="50" ht="15" customHeight="1" s="33">
      <c r="A50" s="40" t="inlineStr">
        <is>
          <t>Chicago</t>
        </is>
      </c>
      <c r="B50" s="40" t="inlineStr">
        <is>
          <t>gf_total_expenditures</t>
        </is>
      </c>
      <c r="C50" s="58" t="inlineStr">
        <is>
          <t>Total Expenditures  5,004,657  998,189  1,269,278</t>
        </is>
      </c>
    </row>
    <row r="51" ht="15" customHeight="1" s="33">
      <c r="A51" s="40" t="inlineStr">
        <is>
          <t>Dallas</t>
        </is>
      </c>
      <c r="B51" s="40" t="inlineStr">
        <is>
          <t>npl_gov</t>
        </is>
      </c>
      <c r="C51" s="58" t="inlineStr">
        <is>
          <t>p119: Net pension liability                               5,367,886            953,090           1,525,314       4,795,662                   -</t>
        </is>
      </c>
    </row>
    <row r="52" ht="15" customHeight="1" s="33">
      <c r="A52" s="40" t="inlineStr">
        <is>
          <t>Dallas</t>
        </is>
      </c>
      <c r="B52" s="40" t="inlineStr">
        <is>
          <t>npl_bta</t>
        </is>
      </c>
      <c r="C52" s="58" t="inlineStr">
        <is>
          <t>p68: Net pension liability                                         318,048          7,683          72,382        123,183            48,423        69,807         639,526</t>
        </is>
      </c>
    </row>
    <row r="53" ht="15" customHeight="1" s="33">
      <c r="A53" s="40" t="inlineStr">
        <is>
          <t>Dallas</t>
        </is>
      </c>
      <c r="B53" s="40" t="inlineStr">
        <is>
          <t>npl_total</t>
        </is>
      </c>
      <c r="C53" s="58" t="inlineStr">
        <is>
          <t>computed: 4,795,662 (p119) + 639,526 (p68) = 5,435,188</t>
        </is>
      </c>
    </row>
    <row r="54" ht="15" customHeight="1" s="33">
      <c r="A54" s="40" t="inlineStr">
        <is>
          <t>Dallas</t>
        </is>
      </c>
      <c r="B54" s="40" t="inlineStr">
        <is>
          <t>nopeb_gov</t>
        </is>
      </c>
      <c r="C54" s="58" t="inlineStr">
        <is>
          <t>p119: Other postemployment benefits                           180,087             13,694              15,191         178,590               9,950  | p165: For governmental activities, the total OPEB liability was $178,590</t>
        </is>
      </c>
    </row>
    <row r="55" ht="15" customHeight="1" s="33">
      <c r="A55" s="40" t="inlineStr">
        <is>
          <t>Dallas</t>
        </is>
      </c>
      <c r="B55" s="40" t="inlineStr">
        <is>
          <t>nopeb_bta</t>
        </is>
      </c>
      <c r="C55" s="58" t="inlineStr">
        <is>
          <t>p165: ...and for business-type activities, $34,105  | p68: Other postemployment benefits 1,110 ... 1,899 (current) + Other postemployment benefits 18,819 ... 32,206 (noncurrent)</t>
        </is>
      </c>
    </row>
    <row r="56" ht="15" customHeight="1" s="33">
      <c r="A56" s="40" t="inlineStr">
        <is>
          <t>Dallas</t>
        </is>
      </c>
      <c r="B56" s="40" t="inlineStr">
        <is>
          <t>nopeb_total</t>
        </is>
      </c>
      <c r="C56" s="58" t="inlineStr">
        <is>
          <t>p165: The City's total OPEB liability of $212,695 was measured as of September 30, 2025</t>
        </is>
      </c>
    </row>
    <row r="57" ht="15" customHeight="1" s="33">
      <c r="A57" s="40" t="inlineStr">
        <is>
          <t>Dallas</t>
        </is>
      </c>
      <c r="B57" s="40" t="inlineStr">
        <is>
          <t>unrestricted_np_gov</t>
        </is>
      </c>
      <c r="C57" s="58" t="inlineStr">
        <is>
          <t>p59: Unrestricted (deficit)                                                                     (4,854,204)           (39,242)    (4,893,446)       (54,319)        157,400</t>
        </is>
      </c>
    </row>
    <row r="58" ht="15" customHeight="1" s="33">
      <c r="A58" s="40" t="inlineStr">
        <is>
          <t>Dallas</t>
        </is>
      </c>
      <c r="B58" s="40" t="inlineStr">
        <is>
          <t>unrestricted_np_total</t>
        </is>
      </c>
      <c r="C58" s="58" t="inlineStr">
        <is>
          <t>p59: Unrestricted (deficit)                                                                     (4,854,204)           (39,242)    (4,893,446)       (54,319)        157,400</t>
        </is>
      </c>
    </row>
    <row r="59" ht="15" customHeight="1" s="33">
      <c r="A59" s="40" t="inlineStr">
        <is>
          <t>Dallas</t>
        </is>
      </c>
      <c r="B59" s="40" t="inlineStr">
        <is>
          <t>gf_nonspendable</t>
        </is>
      </c>
      <c r="C59" s="58" t="inlineStr">
        <is>
          <t>p62: Nonspendable                                               28,001              -            23,508           51,509</t>
        </is>
      </c>
    </row>
    <row r="60" ht="15" customHeight="1" s="33">
      <c r="A60" s="40" t="inlineStr">
        <is>
          <t>Dallas</t>
        </is>
      </c>
      <c r="B60" s="40" t="inlineStr">
        <is>
          <t>gf_restricted</t>
        </is>
      </c>
      <c r="C60" s="58" t="inlineStr">
        <is>
          <t>p62: Restricted                                                      -        115,615         1,802,909        1,918,524</t>
        </is>
      </c>
    </row>
    <row r="61" ht="15" customHeight="1" s="33">
      <c r="A61" s="40" t="inlineStr">
        <is>
          <t>Dallas</t>
        </is>
      </c>
      <c r="B61" s="40" t="inlineStr">
        <is>
          <t>gf_committed</t>
        </is>
      </c>
      <c r="C61" s="58" t="inlineStr">
        <is>
          <t>p62: Committed                                                   6,600              -            60,095           66,695</t>
        </is>
      </c>
    </row>
    <row r="62" ht="15" customHeight="1" s="33">
      <c r="A62" s="40" t="inlineStr">
        <is>
          <t>Dallas</t>
        </is>
      </c>
      <c r="B62" s="40" t="inlineStr">
        <is>
          <t>gf_assigned</t>
        </is>
      </c>
      <c r="C62" s="58" t="inlineStr">
        <is>
          <t>p62: Assigned                                                   33,467              -                 -           33,467</t>
        </is>
      </c>
    </row>
    <row r="63" ht="15" customHeight="1" s="33">
      <c r="A63" s="40" t="inlineStr">
        <is>
          <t>Dallas</t>
        </is>
      </c>
      <c r="B63" s="40" t="inlineStr">
        <is>
          <t>gf_unassigned</t>
        </is>
      </c>
      <c r="C63" s="58" t="inlineStr">
        <is>
          <t>p62: Unassigned                                                399,566              -               (21)         399,545</t>
        </is>
      </c>
    </row>
    <row r="64" ht="15" customHeight="1" s="33">
      <c r="A64" s="40" t="inlineStr">
        <is>
          <t>Dallas</t>
        </is>
      </c>
      <c r="B64" s="40" t="inlineStr">
        <is>
          <t>gf_total_fb</t>
        </is>
      </c>
      <c r="C64" s="58" t="inlineStr">
        <is>
          <t>p62: Total fund balance                                        467,634        115,615         1,886,491        2,469,740</t>
        </is>
      </c>
    </row>
    <row r="65" ht="15" customHeight="1" s="33">
      <c r="A65" s="40" t="inlineStr">
        <is>
          <t>Dallas</t>
        </is>
      </c>
      <c r="B65" s="40" t="inlineStr">
        <is>
          <t>gf_total_revenues</t>
        </is>
      </c>
      <c r="C65" s="58" t="inlineStr">
        <is>
          <t>p64: Total revenues                                                 1,780,766          383,835         547,485      2,712,086</t>
        </is>
      </c>
    </row>
    <row r="66" ht="15" customHeight="1" s="33">
      <c r="A66" s="40" t="inlineStr">
        <is>
          <t>Dallas</t>
        </is>
      </c>
      <c r="B66" s="40" t="inlineStr">
        <is>
          <t>gf_total_expenditures</t>
        </is>
      </c>
      <c r="C66" s="58" t="inlineStr">
        <is>
          <t>p64: Total expenditures                                             1,787,216          410,992         856,470      3,054,678</t>
        </is>
      </c>
    </row>
    <row r="67" ht="23.85" customHeight="1" s="33">
      <c r="A67" s="40" t="inlineStr">
        <is>
          <t>Houston</t>
        </is>
      </c>
      <c r="B67" s="40" t="inlineStr">
        <is>
          <t>npl_gov</t>
        </is>
      </c>
      <c r="C67" s="58" t="inlineStr">
        <is>
          <t>p45: Municipal net pension liability                         823,611             357,635         1,181,246                —            31,266 | Firefighter's net pension liability                       1,272                  —              1,272 | Police officers' net pension liability                  500,912                  —            500,912</t>
        </is>
      </c>
    </row>
    <row r="68" ht="15" customHeight="1" s="33">
      <c r="A68" s="40" t="inlineStr">
        <is>
          <t>Houston</t>
        </is>
      </c>
      <c r="B68" s="40" t="inlineStr">
        <is>
          <t>npl_bta</t>
        </is>
      </c>
      <c r="C68" s="58" t="inlineStr">
        <is>
          <t>p45: Municipal net pension liability                         823,611             357,635         1,181,246                —            31,266</t>
        </is>
      </c>
    </row>
    <row r="69" ht="15" customHeight="1" s="33">
      <c r="A69" s="40" t="inlineStr">
        <is>
          <t>Houston</t>
        </is>
      </c>
      <c r="B69" s="40" t="inlineStr">
        <is>
          <t>npl_total</t>
        </is>
      </c>
      <c r="C69" s="58" t="inlineStr">
        <is>
          <t>p45: Municipal net pension liability ... 1,181,246 | Firefighter's net pension liability ... 1,272 | Police officers' net pension liability ... 500,912 (sum 1,683,430)</t>
        </is>
      </c>
    </row>
    <row r="70" ht="23.85" customHeight="1" s="33">
      <c r="A70" s="40" t="inlineStr">
        <is>
          <t>Houston</t>
        </is>
      </c>
      <c r="B70" s="40" t="inlineStr">
        <is>
          <t>nopeb_gov</t>
        </is>
      </c>
      <c r="C70" s="58" t="inlineStr">
        <is>
          <t>p45: Other post employment benefits liability                48,506               6,068            54,574 (due within one year) | Other post employment benefits liability              1,513,275             183,845         1,697,120 (due in more than one year)</t>
        </is>
      </c>
    </row>
    <row r="71" ht="15" customHeight="1" s="33">
      <c r="A71" s="40" t="inlineStr">
        <is>
          <t>Houston</t>
        </is>
      </c>
      <c r="B71" s="40" t="inlineStr">
        <is>
          <t>nopeb_bta</t>
        </is>
      </c>
      <c r="C71" s="58" t="inlineStr">
        <is>
          <t>p45: same two lines, BTA column 6,068 + 183,845</t>
        </is>
      </c>
    </row>
    <row r="72" ht="15" customHeight="1" s="33">
      <c r="A72" s="40" t="inlineStr">
        <is>
          <t>Houston</t>
        </is>
      </c>
      <c r="B72" s="40" t="inlineStr">
        <is>
          <t>nopeb_total</t>
        </is>
      </c>
      <c r="C72" s="58" t="inlineStr">
        <is>
          <t>p45: same two lines, Total column 54,574 + 1,697,120</t>
        </is>
      </c>
    </row>
    <row r="73" ht="15" customHeight="1" s="33">
      <c r="A73" s="40" t="inlineStr">
        <is>
          <t>Houston</t>
        </is>
      </c>
      <c r="B73" s="40" t="inlineStr">
        <is>
          <t>unrestricted_np_gov</t>
        </is>
      </c>
      <c r="C73" s="58" t="inlineStr">
        <is>
          <t>p45: Unrestricted (deficit)                                         (4,517,630)            816,598        (3,701,032)         (330,234)          84,477</t>
        </is>
      </c>
    </row>
    <row r="74" ht="15" customHeight="1" s="33">
      <c r="A74" s="40" t="inlineStr">
        <is>
          <t>Houston</t>
        </is>
      </c>
      <c r="B74" s="40" t="inlineStr">
        <is>
          <t>unrestricted_np_total</t>
        </is>
      </c>
      <c r="C74" s="58" t="inlineStr">
        <is>
          <t>p45: Unrestricted (deficit)                                         (4,517,630)            816,598        (3,701,032)         (330,234)          84,477</t>
        </is>
      </c>
    </row>
    <row r="75" ht="15" customHeight="1" s="33">
      <c r="A75" s="40" t="inlineStr">
        <is>
          <t>Houston</t>
        </is>
      </c>
      <c r="B75" s="40" t="inlineStr">
        <is>
          <t>gf_nonspendable</t>
        </is>
      </c>
      <c r="C75" s="58" t="inlineStr">
        <is>
          <t>p48: Prepaids                                                                   3,350 | Inventory                                                                 22,275</t>
        </is>
      </c>
    </row>
    <row r="76" ht="15" customHeight="1" s="33">
      <c r="A76" s="40" t="inlineStr">
        <is>
          <t>Houston</t>
        </is>
      </c>
      <c r="B76" s="40" t="inlineStr">
        <is>
          <t>gf_restricted</t>
        </is>
      </c>
      <c r="C76" s="58" t="inlineStr">
        <is>
          <t>p48: Restricted                                                                   2,311                 238,804                    23,038</t>
        </is>
      </c>
    </row>
    <row r="77" ht="15" customHeight="1" s="33">
      <c r="A77" s="40" t="inlineStr">
        <is>
          <t>Houston</t>
        </is>
      </c>
      <c r="B77" s="40" t="inlineStr">
        <is>
          <t>gf_committed</t>
        </is>
      </c>
      <c r="C77" s="58" t="inlineStr">
        <is>
          <t>p48: Committed                                                                   21,369                      —                         —</t>
        </is>
      </c>
    </row>
    <row r="78" ht="15" customHeight="1" s="33">
      <c r="A78" s="40" t="inlineStr">
        <is>
          <t>Houston</t>
        </is>
      </c>
      <c r="B78" s="40" t="inlineStr">
        <is>
          <t>gf_assigned</t>
        </is>
      </c>
      <c r="C78" s="58" t="inlineStr">
        <is>
          <t>p48: Assigned                                                                        —                       —                   200,686</t>
        </is>
      </c>
    </row>
    <row r="79" ht="15" customHeight="1" s="33">
      <c r="A79" s="40" t="inlineStr">
        <is>
          <t>Houston</t>
        </is>
      </c>
      <c r="B79" s="40" t="inlineStr">
        <is>
          <t>gf_unassigned</t>
        </is>
      </c>
      <c r="C79" s="58" t="inlineStr">
        <is>
          <t>p48: Unassigned                                                                 527,145                      —                         —</t>
        </is>
      </c>
    </row>
    <row r="80" ht="15" customHeight="1" s="33">
      <c r="A80" s="40" t="inlineStr">
        <is>
          <t>Houston</t>
        </is>
      </c>
      <c r="B80" s="40" t="inlineStr">
        <is>
          <t>gf_total_fb</t>
        </is>
      </c>
      <c r="C80" s="58" t="inlineStr">
        <is>
          <t>p48: Total fund balances                                                576,450                 238,804                   224,046</t>
        </is>
      </c>
    </row>
    <row r="81" ht="15" customHeight="1" s="33">
      <c r="A81" s="40" t="inlineStr">
        <is>
          <t>Houston</t>
        </is>
      </c>
      <c r="B81" s="40" t="inlineStr">
        <is>
          <t>gf_total_revenues</t>
        </is>
      </c>
      <c r="C81" s="58" t="inlineStr">
        <is>
          <t>p50: Total revenues                                                     2,585,318                  392,681                    83,319</t>
        </is>
      </c>
    </row>
    <row r="82" ht="15" customHeight="1" s="33">
      <c r="A82" s="40" t="inlineStr">
        <is>
          <t>Houston</t>
        </is>
      </c>
      <c r="B82" s="40" t="inlineStr">
        <is>
          <t>gf_total_expenditures</t>
        </is>
      </c>
      <c r="C82" s="58" t="inlineStr">
        <is>
          <t>p50: Total expenditures                                                 3,297,292                  467,918                   317,605</t>
        </is>
      </c>
    </row>
    <row r="83" ht="15" customHeight="1" s="33">
      <c r="A83" s="40" t="inlineStr">
        <is>
          <t>Atlanta</t>
        </is>
      </c>
      <c r="B83" s="40" t="inlineStr">
        <is>
          <t>npl_gov</t>
        </is>
      </c>
      <c r="C83" s="58" t="inlineStr">
        <is>
          <t>p56 (OCR): Net pension liability 999,748 405,152 1,404,900 _</t>
        </is>
      </c>
    </row>
    <row r="84" ht="15" customHeight="1" s="33">
      <c r="A84" s="40" t="inlineStr">
        <is>
          <t>Atlanta</t>
        </is>
      </c>
      <c r="B84" s="40" t="inlineStr">
        <is>
          <t>npl_bta</t>
        </is>
      </c>
      <c r="C84" s="58" t="inlineStr">
        <is>
          <t>p56 (OCR): Net pension liability 999,748 405,152 1,404,900 _</t>
        </is>
      </c>
    </row>
    <row r="85" ht="15" customHeight="1" s="33">
      <c r="A85" s="40" t="inlineStr">
        <is>
          <t>Atlanta</t>
        </is>
      </c>
      <c r="B85" s="40" t="inlineStr">
        <is>
          <t>npl_total</t>
        </is>
      </c>
      <c r="C85" s="58" t="inlineStr">
        <is>
          <t>p56 (OCR): Net pension liability 999,748 405,152 1,404,900 _</t>
        </is>
      </c>
    </row>
    <row r="86" ht="23.85" customHeight="1" s="33">
      <c r="A86" s="40" t="inlineStr">
        <is>
          <t>Atlanta</t>
        </is>
      </c>
      <c r="B86" s="40" t="inlineStr">
        <is>
          <t>nopeb_gov</t>
        </is>
      </c>
      <c r="C86" s="58" t="inlineStr">
        <is>
          <t>p56 (OCR): Current portion of total OPEB liability 22,387 10,383 32,770 —_— | Noncurrent portion of total OPEB liability 649,816 239,467 889,283 —_— (sum 672,203; p60 reconciliation: Total OPEB liability (672,203))</t>
        </is>
      </c>
    </row>
    <row r="87" ht="15" customHeight="1" s="33">
      <c r="A87" s="40" t="inlineStr">
        <is>
          <t>Atlanta</t>
        </is>
      </c>
      <c r="B87" s="40" t="inlineStr">
        <is>
          <t>nopeb_bta</t>
        </is>
      </c>
      <c r="C87" s="58" t="inlineStr">
        <is>
          <t>p56 (OCR): Current portion of total OPEB liability 22,387 10,383 32,770 —_— | Noncurrent portion of total OPEB liability 649,816 239,467 889,283 —_— (sum 249,850)</t>
        </is>
      </c>
    </row>
    <row r="88" ht="15" customHeight="1" s="33">
      <c r="A88" s="40" t="inlineStr">
        <is>
          <t>Atlanta</t>
        </is>
      </c>
      <c r="B88" s="40" t="inlineStr">
        <is>
          <t>nopeb_total</t>
        </is>
      </c>
      <c r="C88" s="58" t="inlineStr">
        <is>
          <t>p56 (OCR): Current portion of total OPEB liability 22,387 10,383 32,770 —_— | Noncurrent portion of total OPEB liability 649,816 239,467 889,283 —_— (sum 922,053)</t>
        </is>
      </c>
    </row>
    <row r="89" ht="15" customHeight="1" s="33">
      <c r="A89" s="40" t="inlineStr">
        <is>
          <t>Atlanta</t>
        </is>
      </c>
      <c r="B89" s="40" t="inlineStr">
        <is>
          <t>unrestricted_np_gov</t>
        </is>
      </c>
      <c r="C89" s="58" t="inlineStr">
        <is>
          <t>p56 (OCR): Unrestricted (deficit) (1,236,739) 1,104,230 (132,509) 92,913</t>
        </is>
      </c>
    </row>
    <row r="90" ht="15" customHeight="1" s="33">
      <c r="A90" s="40" t="inlineStr">
        <is>
          <t>Atlanta</t>
        </is>
      </c>
      <c r="B90" s="40" t="inlineStr">
        <is>
          <t>unrestricted_np_total</t>
        </is>
      </c>
      <c r="C90" s="58" t="inlineStr">
        <is>
          <t>p56 (OCR): Unrestricted (deficit) (1,236,739) 1,104,230 (132,509) 92,913</t>
        </is>
      </c>
    </row>
    <row r="91" ht="15" customHeight="1" s="33">
      <c r="A91" s="40" t="inlineStr">
        <is>
          <t>Atlanta</t>
        </is>
      </c>
      <c r="B91" s="40" t="inlineStr">
        <is>
          <t>gf_nonspendable</t>
        </is>
      </c>
      <c r="C91" s="58" t="inlineStr">
        <is>
          <t>p59 (OCR): Nonspendable 61,713 23 — 61,736</t>
        </is>
      </c>
    </row>
    <row r="92" ht="15" customHeight="1" s="33">
      <c r="A92" s="40" t="inlineStr">
        <is>
          <t>Atlanta</t>
        </is>
      </c>
      <c r="B92" s="40" t="inlineStr">
        <is>
          <t>gf_restricted</t>
        </is>
      </c>
      <c r="C92" s="58" t="inlineStr">
        <is>
          <t>p59 (OCR): Restricted — 637,359 1,520,754 2,158,113</t>
        </is>
      </c>
    </row>
    <row r="93" ht="15" customHeight="1" s="33">
      <c r="A93" s="40" t="inlineStr">
        <is>
          <t>Atlanta</t>
        </is>
      </c>
      <c r="B93" s="40" t="inlineStr">
        <is>
          <t>gf_committed</t>
        </is>
      </c>
      <c r="C93" s="58" t="inlineStr">
        <is>
          <t>p59 (OCR): Committed 1,201 — — 1,201</t>
        </is>
      </c>
    </row>
    <row r="94" ht="15" customHeight="1" s="33">
      <c r="A94" s="40" t="inlineStr">
        <is>
          <t>Atlanta</t>
        </is>
      </c>
      <c r="B94" s="40" t="inlineStr">
        <is>
          <t>gf_assigned</t>
        </is>
      </c>
      <c r="C94" s="58" t="inlineStr">
        <is>
          <t>p59 (OCR): Assigned 14,481 — — 14,481</t>
        </is>
      </c>
    </row>
    <row r="95" ht="15" customHeight="1" s="33">
      <c r="A95" s="40" t="inlineStr">
        <is>
          <t>Atlanta</t>
        </is>
      </c>
      <c r="B95" s="40" t="inlineStr">
        <is>
          <t>gf_unassigned</t>
        </is>
      </c>
      <c r="C95" s="58" t="inlineStr">
        <is>
          <t>p59 (OCR): Unassigned 127,695 — (319) 127,376</t>
        </is>
      </c>
    </row>
    <row r="96" ht="15" customHeight="1" s="33">
      <c r="A96" s="40" t="inlineStr">
        <is>
          <t>Atlanta</t>
        </is>
      </c>
      <c r="B96" s="40" t="inlineStr">
        <is>
          <t>gf_total_fb</t>
        </is>
      </c>
      <c r="C96" s="58" t="inlineStr">
        <is>
          <t>p59 (OCR): Total fund balances 205,090 637,382 1,520,435 2,362,907</t>
        </is>
      </c>
    </row>
    <row r="97" ht="15" customHeight="1" s="33">
      <c r="A97" s="40" t="inlineStr">
        <is>
          <t>Atlanta</t>
        </is>
      </c>
      <c r="B97" s="40" t="inlineStr">
        <is>
          <t>gf_total_revenues</t>
        </is>
      </c>
      <c r="C97" s="58" t="inlineStr">
        <is>
          <t>p61 (OCR): Total revenues 833,798 32,129 823,086 1,689,013</t>
        </is>
      </c>
    </row>
    <row r="98" ht="15" customHeight="1" s="33">
      <c r="A98" s="40" t="inlineStr">
        <is>
          <t>Atlanta</t>
        </is>
      </c>
      <c r="B98" s="40" t="inlineStr">
        <is>
          <t>gf_total_expenditures</t>
        </is>
      </c>
      <c r="C98" s="58" t="inlineStr">
        <is>
          <t>p61 (OCR): Total Expenditures 874,567 208,641 729,153 1,812,361</t>
        </is>
      </c>
    </row>
    <row r="99" ht="15" customHeight="1" s="33">
      <c r="A99" s="40" t="inlineStr">
        <is>
          <t>Washington</t>
        </is>
      </c>
      <c r="B99" s="40" t="inlineStr">
        <is>
          <t>npl_gov</t>
        </is>
      </c>
      <c r="C99" s="58" t="inlineStr">
        <is>
          <t>p146: Net pension liability                                                    22,769                  -        (22,769)                     -                -</t>
        </is>
      </c>
    </row>
    <row r="100" ht="15" customHeight="1" s="33">
      <c r="A100" s="40" t="inlineStr">
        <is>
          <t>Washington</t>
        </is>
      </c>
      <c r="B100" s="40" t="inlineStr">
        <is>
          <t>npl_bta</t>
        </is>
      </c>
      <c r="C100" s="58" t="inlineStr">
        <is>
          <t>p69: (no pension liability line; business-type long-term liabilities are compensated absences only)</t>
        </is>
      </c>
    </row>
    <row r="101" ht="15" customHeight="1" s="33">
      <c r="A101" s="40" t="inlineStr">
        <is>
          <t>Washington</t>
        </is>
      </c>
      <c r="B101" s="40" t="inlineStr">
        <is>
          <t>npl_total</t>
        </is>
      </c>
      <c r="C101" s="58" t="inlineStr">
        <is>
          <t>p155: Net pension liabilities (assets)                                               (72,098)               (1,365,128)             (1,437,226)</t>
        </is>
      </c>
    </row>
    <row r="102" ht="23.85" customHeight="1" s="33">
      <c r="A102" s="40" t="inlineStr">
        <is>
          <t>Washington</t>
        </is>
      </c>
      <c r="B102" s="40" t="inlineStr">
        <is>
          <t>npa_total</t>
        </is>
      </c>
      <c r="C102" s="58" t="inlineStr">
        <is>
          <t>p155: Net pension liabilities (assets)                                               (72,098)               (1,365,128)             (1,437,226) | p69: Net pension and OPEB assets                                           1,606,474                 -          1,606,474        1,342,583               -</t>
        </is>
      </c>
    </row>
    <row r="103" ht="15" customHeight="1" s="33">
      <c r="A103" s="40" t="inlineStr">
        <is>
          <t>Washington</t>
        </is>
      </c>
      <c r="B103" s="40" t="inlineStr">
        <is>
          <t>nopeb_gov</t>
        </is>
      </c>
      <c r="C103" s="58" t="inlineStr">
        <is>
          <t>p163: Balances at September 30, 2025                                    $      2,362,994        $     2,532,242    $        (169,248)  (net OPEB asset)</t>
        </is>
      </c>
    </row>
    <row r="104" ht="15" customHeight="1" s="33">
      <c r="A104" s="40" t="inlineStr">
        <is>
          <t>Washington</t>
        </is>
      </c>
      <c r="B104" s="40" t="inlineStr">
        <is>
          <t>nopeb_bta</t>
        </is>
      </c>
      <c r="C104" s="58" t="inlineStr">
        <is>
          <t>p69: (none)</t>
        </is>
      </c>
    </row>
    <row r="105" ht="15" customHeight="1" s="33">
      <c r="A105" s="40" t="inlineStr">
        <is>
          <t>Washington</t>
        </is>
      </c>
      <c r="B105" s="40" t="inlineStr">
        <is>
          <t>nopeb_total</t>
        </is>
      </c>
      <c r="C105" s="58" t="inlineStr">
        <is>
          <t>p163: Balances at September 30, 2025                                    $      2,362,994        $     2,532,242    $        (169,248)</t>
        </is>
      </c>
    </row>
    <row r="106" ht="15" customHeight="1" s="33">
      <c r="A106" s="40" t="inlineStr">
        <is>
          <t>Washington</t>
        </is>
      </c>
      <c r="B106" s="40" t="inlineStr">
        <is>
          <t>unrestricted_np_gov</t>
        </is>
      </c>
      <c r="C106" s="58" t="inlineStr">
        <is>
          <t>Unrestricted                                                                 582,789          3,891            586,680        1,693,451         592,140</t>
        </is>
      </c>
    </row>
    <row r="107" ht="15" customHeight="1" s="33">
      <c r="A107" s="40" t="inlineStr">
        <is>
          <t>Washington</t>
        </is>
      </c>
      <c r="B107" s="40" t="inlineStr">
        <is>
          <t>unrestricted_np_total</t>
        </is>
      </c>
      <c r="C107" s="58" t="inlineStr">
        <is>
          <t>Unrestricted                                                                 582,789          3,891            586,680        1,693,451         592,140</t>
        </is>
      </c>
    </row>
    <row r="108" ht="15" customHeight="1" s="33">
      <c r="A108" s="40" t="inlineStr">
        <is>
          <t>Washington</t>
        </is>
      </c>
      <c r="B108" s="40" t="inlineStr">
        <is>
          <t>gf_nonspendable</t>
        </is>
      </c>
      <c r="C108" s="58" t="inlineStr">
        <is>
          <t>Nonspendable                                       24,383            32,891                   -                    -                -             57,274                 44,238</t>
        </is>
      </c>
    </row>
    <row r="109" ht="15" customHeight="1" s="33">
      <c r="A109" s="40" t="inlineStr">
        <is>
          <t>Washington</t>
        </is>
      </c>
      <c r="B109" s="40" t="inlineStr">
        <is>
          <t>gf_restricted</t>
        </is>
      </c>
      <c r="C109" s="58" t="inlineStr">
        <is>
          <t>Restricted                                      1,309,462                 -             325,805                    -          331,966          1,967,233              2,115,267</t>
        </is>
      </c>
    </row>
    <row r="110" ht="15" customHeight="1" s="33">
      <c r="A110" s="40" t="inlineStr">
        <is>
          <t>Washington</t>
        </is>
      </c>
      <c r="B110" s="40" t="inlineStr">
        <is>
          <t>gf_committed</t>
        </is>
      </c>
      <c r="C110" s="58" t="inlineStr">
        <is>
          <t>Committed                                       3,491,422                 -                   -                    -                -          3,491,422              3,786,204</t>
        </is>
      </c>
    </row>
    <row r="111" ht="15" customHeight="1" s="33">
      <c r="A111" s="40" t="inlineStr">
        <is>
          <t>Washington</t>
        </is>
      </c>
      <c r="B111" s="40" t="inlineStr">
        <is>
          <t>gf_assigned</t>
        </is>
      </c>
      <c r="C111" s="58" t="inlineStr">
        <is>
          <t>(no Assigned line on Exhibit 2-a)</t>
        </is>
      </c>
    </row>
    <row r="112" ht="15" customHeight="1" s="33">
      <c r="A112" s="40" t="inlineStr">
        <is>
          <t>Washington</t>
        </is>
      </c>
      <c r="B112" s="40" t="inlineStr">
        <is>
          <t>gf_unassigned</t>
        </is>
      </c>
      <c r="C112" s="58" t="inlineStr">
        <is>
          <t>Unassigned                                              -          (455,476)                  -             (341,564)               -           (797,040)            (1,432,549)</t>
        </is>
      </c>
    </row>
    <row r="113" ht="15" customHeight="1" s="33">
      <c r="A113" s="40" t="inlineStr">
        <is>
          <t>Washington</t>
        </is>
      </c>
      <c r="B113" s="40" t="inlineStr">
        <is>
          <t>gf_total_fb</t>
        </is>
      </c>
      <c r="C113" s="58" t="inlineStr">
        <is>
          <t>Total fund balances (deficits)                     4,825,267          (422,585)            325,805             (341,564)         331,966          4,718,889              4,513,160</t>
        </is>
      </c>
    </row>
    <row r="114" ht="15" customHeight="1" s="33">
      <c r="A114" s="40" t="inlineStr">
        <is>
          <t>Washington</t>
        </is>
      </c>
      <c r="B114" s="40" t="inlineStr">
        <is>
          <t>gf_total_revenues</t>
        </is>
      </c>
      <c r="C114" s="58" t="inlineStr">
        <is>
          <t>Total revenues                                   12,756,235         5,835,653         99,144           278,362          354,837      19,324,231     18,626,352</t>
        </is>
      </c>
    </row>
    <row r="115" ht="15" customHeight="1" s="33">
      <c r="A115" s="40" t="inlineStr">
        <is>
          <t>Washington</t>
        </is>
      </c>
      <c r="B115" s="40" t="inlineStr">
        <is>
          <t>gf_total_expenditures</t>
        </is>
      </c>
      <c r="C115" s="58" t="inlineStr">
        <is>
          <t>Total expenditures                              13,058,497          5,795,823        237,829         2,139,710          473,242      21,705,101         20,599,440</t>
        </is>
      </c>
    </row>
    <row r="116" ht="15" customHeight="1" s="33">
      <c r="A116" s="40" t="inlineStr">
        <is>
          <t>Miami</t>
        </is>
      </c>
      <c r="B116" s="40" t="inlineStr">
        <is>
          <t>npl_gov</t>
        </is>
      </c>
      <c r="C116" s="58" t="inlineStr">
        <is>
          <t xml:space="preserve">                                   Net Pension Liability                                                               1,444,488,246                        -</t>
        </is>
      </c>
    </row>
    <row r="117" ht="15" customHeight="1" s="33">
      <c r="A117" s="40" t="inlineStr">
        <is>
          <t>Miami</t>
        </is>
      </c>
      <c r="B117" s="40" t="inlineStr">
        <is>
          <t>npl_total</t>
        </is>
      </c>
      <c r="C117" s="58" t="inlineStr">
        <is>
          <t xml:space="preserve">                                   Net Pension Liability                                                               1,444,488,246                        -</t>
        </is>
      </c>
    </row>
    <row r="118" ht="23.85" customHeight="1" s="33">
      <c r="A118" s="40" t="inlineStr">
        <is>
          <t>Miami</t>
        </is>
      </c>
      <c r="B118" s="40" t="inlineStr">
        <is>
          <t>nopeb_gov</t>
        </is>
      </c>
      <c r="C118" s="58" t="inlineStr">
        <is>
          <t xml:space="preserve">                                   Other Post Employment Benefits                                                         27,734,302                        -  [Due Within One Year] + Other Post Employment Benefits                                                      1,065,900,934                  182,187  [Due In More Than One Year]</t>
        </is>
      </c>
    </row>
    <row r="119" ht="15" customHeight="1" s="33">
      <c r="A119" s="40" t="inlineStr">
        <is>
          <t>Miami</t>
        </is>
      </c>
      <c r="B119" s="40" t="inlineStr">
        <is>
          <t>nopeb_total</t>
        </is>
      </c>
      <c r="C119" s="58" t="inlineStr">
        <is>
          <t>Total OPEB Liability                                                                   (1,093,635,236)  [p.47 reconciliation]</t>
        </is>
      </c>
    </row>
    <row r="120" ht="15" customHeight="1" s="33">
      <c r="A120" s="40" t="inlineStr">
        <is>
          <t>Miami</t>
        </is>
      </c>
      <c r="B120" s="40" t="inlineStr">
        <is>
          <t>unrestricted_np_gov</t>
        </is>
      </c>
      <c r="C120" s="58" t="inlineStr">
        <is>
          <t xml:space="preserve">                              Unrestricted (Deficit)                                                                  (2,341,148,763)             128,241,188</t>
        </is>
      </c>
    </row>
    <row r="121" ht="15" customHeight="1" s="33">
      <c r="A121" s="40" t="inlineStr">
        <is>
          <t>Miami</t>
        </is>
      </c>
      <c r="B121" s="40" t="inlineStr">
        <is>
          <t>unrestricted_np_total</t>
        </is>
      </c>
      <c r="C121" s="58" t="inlineStr">
        <is>
          <t xml:space="preserve">                              Unrestricted (Deficit)                                                                  (2,341,148,763)             128,241,188</t>
        </is>
      </c>
    </row>
    <row r="122" ht="15" customHeight="1" s="33">
      <c r="A122" s="40" t="inlineStr">
        <is>
          <t>Miami</t>
        </is>
      </c>
      <c r="B122" s="40" t="inlineStr">
        <is>
          <t>gf_nonspendable</t>
        </is>
      </c>
      <c r="C122" s="58" t="inlineStr">
        <is>
          <t xml:space="preserve">         Non Spendable                                       45,717,960           3,299,160                 -                -        2,519,674       51,536,794</t>
        </is>
      </c>
    </row>
    <row r="123" ht="15" customHeight="1" s="33">
      <c r="A123" s="40" t="inlineStr">
        <is>
          <t>Miami</t>
        </is>
      </c>
      <c r="B123" s="40" t="inlineStr">
        <is>
          <t>gf_restricted</t>
        </is>
      </c>
      <c r="C123" s="58" t="inlineStr">
        <is>
          <t xml:space="preserve">         Restricted                                          32,569,646         349,551,133        8,816,872       186,984,462      540,419,284    1,118,341,397</t>
        </is>
      </c>
    </row>
    <row r="124" ht="15" customHeight="1" s="33">
      <c r="A124" s="40" t="inlineStr">
        <is>
          <t>Miami</t>
        </is>
      </c>
      <c r="B124" s="40" t="inlineStr">
        <is>
          <t>gf_committed</t>
        </is>
      </c>
      <c r="C124" s="58" t="inlineStr">
        <is>
          <t xml:space="preserve">         Committed                                                    -          71,270,199                -                 -      130,384,800      201,654,999</t>
        </is>
      </c>
    </row>
    <row r="125" ht="15" customHeight="1" s="33">
      <c r="A125" s="40" t="inlineStr">
        <is>
          <t>Miami</t>
        </is>
      </c>
      <c r="B125" s="40" t="inlineStr">
        <is>
          <t>gf_assigned</t>
        </is>
      </c>
      <c r="C125" s="58" t="inlineStr">
        <is>
          <t xml:space="preserve">         Assigned                                            58,224,678           5,913,948                -                 -        3,770,030       67,908,656</t>
        </is>
      </c>
    </row>
    <row r="126" ht="15" customHeight="1" s="33">
      <c r="A126" s="40" t="inlineStr">
        <is>
          <t>Miami</t>
        </is>
      </c>
      <c r="B126" s="40" t="inlineStr">
        <is>
          <t>gf_unassigned</t>
        </is>
      </c>
      <c r="C126" s="58" t="inlineStr">
        <is>
          <t xml:space="preserve">         Unassigned (deficit)                               100,858,514                   -                -                 -                -      100,858,514</t>
        </is>
      </c>
    </row>
    <row r="127" ht="15" customHeight="1" s="33">
      <c r="A127" s="40" t="inlineStr">
        <is>
          <t>Miami</t>
        </is>
      </c>
      <c r="B127" s="40" t="inlineStr">
        <is>
          <t>gf_total_fb</t>
        </is>
      </c>
      <c r="C127" s="58" t="inlineStr">
        <is>
          <t xml:space="preserve">         Total Fund Balances                                237,370,798         430,034,440        8,816,872       186,984,462      677,093,788    1,540,300,360</t>
        </is>
      </c>
    </row>
    <row r="128" ht="15" customHeight="1" s="33">
      <c r="A128" s="40" t="inlineStr">
        <is>
          <t>Miami</t>
        </is>
      </c>
      <c r="B128" s="40" t="inlineStr">
        <is>
          <t>gf_total_revenues</t>
        </is>
      </c>
      <c r="C128" s="58" t="inlineStr">
        <is>
          <t xml:space="preserve">          Total Revenues                                 1,162,394,295          30,026,506         14,598,832           9,336,953       371,645,635       1,588,002,221</t>
        </is>
      </c>
    </row>
    <row r="129" ht="15" customHeight="1" s="33">
      <c r="A129" s="40" t="inlineStr">
        <is>
          <t>Miami</t>
        </is>
      </c>
      <c r="B129" s="40" t="inlineStr">
        <is>
          <t>gf_total_expenditures</t>
        </is>
      </c>
      <c r="C129" s="58" t="inlineStr">
        <is>
          <t xml:space="preserve">         Total Expenditures                               1,089,928,227         146,452,230           13,593,989          29,362,729       420,949,666       1,700,286,841</t>
        </is>
      </c>
    </row>
    <row r="130" ht="15" customHeight="1" s="33">
      <c r="A130" s="40" t="inlineStr">
        <is>
          <t>Philadelphia</t>
        </is>
      </c>
      <c r="B130" s="40" t="inlineStr">
        <is>
          <t>npl_gov</t>
        </is>
      </c>
      <c r="C130" s="58" t="inlineStr">
        <is>
          <t xml:space="preserve">     Net Pension Liability                                                3,264,618                     381,783      3,646,401                  250,462</t>
        </is>
      </c>
    </row>
    <row r="131" ht="15" customHeight="1" s="33">
      <c r="A131" s="40" t="inlineStr">
        <is>
          <t>Philadelphia</t>
        </is>
      </c>
      <c r="B131" s="40" t="inlineStr">
        <is>
          <t>npl_bta</t>
        </is>
      </c>
      <c r="C131" s="58" t="inlineStr">
        <is>
          <t xml:space="preserve">     Net Pension Liability                                                3,264,618                     381,783      3,646,401                  250,462</t>
        </is>
      </c>
    </row>
    <row r="132" ht="15" customHeight="1" s="33">
      <c r="A132" s="40" t="inlineStr">
        <is>
          <t>Philadelphia</t>
        </is>
      </c>
      <c r="B132" s="40" t="inlineStr">
        <is>
          <t>npl_total</t>
        </is>
      </c>
      <c r="C132" s="58" t="inlineStr">
        <is>
          <t xml:space="preserve">     Net Pension Liability                                                3,264,618                     381,783      3,646,401                  250,462</t>
        </is>
      </c>
    </row>
    <row r="133" ht="23.85" customHeight="1" s="33">
      <c r="A133" s="40" t="inlineStr">
        <is>
          <t>Philadelphia</t>
        </is>
      </c>
      <c r="B133" s="40" t="inlineStr">
        <is>
          <t>nopeb_gov</t>
        </is>
      </c>
      <c r="C133" s="58" t="inlineStr">
        <is>
          <t xml:space="preserve">     Total OPEB Liability                                                        71,903                   8,816        80,719                          - | Total OPEB Liability                                                 1,361,678                     167,920      1,529,598                  273,836</t>
        </is>
      </c>
    </row>
    <row r="134" ht="23.85" customHeight="1" s="33">
      <c r="A134" s="40" t="inlineStr">
        <is>
          <t>Philadelphia</t>
        </is>
      </c>
      <c r="B134" s="40" t="inlineStr">
        <is>
          <t>nopeb_bta</t>
        </is>
      </c>
      <c r="C134" s="58" t="inlineStr">
        <is>
          <t xml:space="preserve">     Total OPEB Liability                                                        71,903                   8,816        80,719                          - | Total OPEB Liability                                                 1,361,678                     167,920      1,529,598                  273,836</t>
        </is>
      </c>
    </row>
    <row r="135" ht="23.85" customHeight="1" s="33">
      <c r="A135" s="40" t="inlineStr">
        <is>
          <t>Philadelphia</t>
        </is>
      </c>
      <c r="B135" s="40" t="inlineStr">
        <is>
          <t>nopeb_total</t>
        </is>
      </c>
      <c r="C135" s="58" t="inlineStr">
        <is>
          <t xml:space="preserve">     Total OPEB Liability                                                        71,903                   8,816        80,719                          - | Total OPEB Liability                                                 1,361,678                     167,920      1,529,598                  273,836</t>
        </is>
      </c>
    </row>
    <row r="136" ht="15" customHeight="1" s="33">
      <c r="A136" s="40" t="inlineStr">
        <is>
          <t>Philadelphia</t>
        </is>
      </c>
      <c r="B136" s="40" t="inlineStr">
        <is>
          <t>unrestricted_np_gov</t>
        </is>
      </c>
      <c r="C136" s="58" t="inlineStr">
        <is>
          <t xml:space="preserve">  Unrestricted(Deficit)                                                   (5,873,646)                   237,540     (5,636,106)              (2,279,812)</t>
        </is>
      </c>
    </row>
    <row r="137" ht="15" customHeight="1" s="33">
      <c r="A137" s="40" t="inlineStr">
        <is>
          <t>Philadelphia</t>
        </is>
      </c>
      <c r="B137" s="40" t="inlineStr">
        <is>
          <t>unrestricted_np_total</t>
        </is>
      </c>
      <c r="C137" s="58" t="inlineStr">
        <is>
          <t xml:space="preserve">  Unrestricted(Deficit)                                                   (5,873,646)                   237,540     (5,636,106)              (2,279,812)</t>
        </is>
      </c>
    </row>
    <row r="138" ht="15" customHeight="1" s="33">
      <c r="A138" s="40" t="inlineStr">
        <is>
          <t>Philadelphia</t>
        </is>
      </c>
      <c r="B138" s="40" t="inlineStr">
        <is>
          <t>gf_nonspendable</t>
        </is>
      </c>
      <c r="C138" s="58" t="inlineStr">
        <is>
          <t xml:space="preserve">    Nonspendable                                                    -                  -                -                  6,747                     6,747</t>
        </is>
      </c>
    </row>
    <row r="139" ht="15" customHeight="1" s="33">
      <c r="A139" s="40" t="inlineStr">
        <is>
          <t>Philadelphia</t>
        </is>
      </c>
      <c r="B139" s="40" t="inlineStr">
        <is>
          <t>gf_restricted</t>
        </is>
      </c>
      <c r="C139" s="58" t="inlineStr">
        <is>
          <t xml:space="preserve">    Restricted                                                249,866            281,161          125,991                633,381                 1,290,399</t>
        </is>
      </c>
    </row>
    <row r="140" ht="15" customHeight="1" s="33">
      <c r="A140" s="40" t="inlineStr">
        <is>
          <t>Philadelphia</t>
        </is>
      </c>
      <c r="B140" s="40" t="inlineStr">
        <is>
          <t>gf_committed</t>
        </is>
      </c>
      <c r="C140" s="58" t="inlineStr">
        <is>
          <t xml:space="preserve">    Committed                                                 178,890                  -                -                  9,984                   188,874</t>
        </is>
      </c>
    </row>
    <row r="141" ht="15" customHeight="1" s="33">
      <c r="A141" s="40" t="inlineStr">
        <is>
          <t>Philadelphia</t>
        </is>
      </c>
      <c r="B141" s="40" t="inlineStr">
        <is>
          <t>gf_assigned</t>
        </is>
      </c>
      <c r="C141" s="58" t="inlineStr">
        <is>
          <t xml:space="preserve">    Assigned                                                  640,005                  -                -                      -                   640,005</t>
        </is>
      </c>
    </row>
    <row r="142" ht="15" customHeight="1" s="33">
      <c r="A142" s="40" t="inlineStr">
        <is>
          <t>Philadelphia</t>
        </is>
      </c>
      <c r="B142" s="40" t="inlineStr">
        <is>
          <t>gf_unassigned</t>
        </is>
      </c>
      <c r="C142" s="58" t="inlineStr">
        <is>
          <t xml:space="preserve">    Unassigned                                                876,679                  -         (781,950)               (31,583)                   63,146</t>
        </is>
      </c>
    </row>
    <row r="143" ht="15" customHeight="1" s="33">
      <c r="A143" s="40" t="inlineStr">
        <is>
          <t>Philadelphia</t>
        </is>
      </c>
      <c r="B143" s="40" t="inlineStr">
        <is>
          <t>gf_total_fb</t>
        </is>
      </c>
      <c r="C143" s="58" t="inlineStr">
        <is>
          <t xml:space="preserve">                       Total Fund Balances                  1,945,440            281,161         (655,959)               618,529                 2,189,171</t>
        </is>
      </c>
    </row>
    <row r="144" ht="15" customHeight="1" s="33">
      <c r="A144" s="40" t="inlineStr">
        <is>
          <t>Philadelphia</t>
        </is>
      </c>
      <c r="B144" s="40" t="inlineStr">
        <is>
          <t>gf_total_revenues</t>
        </is>
      </c>
      <c r="C144" s="58" t="inlineStr">
        <is>
          <t xml:space="preserve">                                      Total Revenues                 5,324,237            1,272,721         1,790,934          1,514,846                9,902,738</t>
        </is>
      </c>
    </row>
    <row r="145" ht="15" customHeight="1" s="33">
      <c r="A145" s="40" t="inlineStr">
        <is>
          <t>Philadelphia</t>
        </is>
      </c>
      <c r="B145" s="40" t="inlineStr">
        <is>
          <t>gf_total_expenditures</t>
        </is>
      </c>
      <c r="C145" s="58" t="inlineStr">
        <is>
          <t xml:space="preserve">                                  Total Expenditures                 6,112,370            1,372,455         1,297,665          1,431,439              10,213,929</t>
        </is>
      </c>
    </row>
    <row r="146" ht="15" customHeight="1" s="33">
      <c r="A146" s="40" t="inlineStr">
        <is>
          <t>Phoenix</t>
        </is>
      </c>
      <c r="B146" s="40" t="inlineStr">
        <is>
          <t>npl_gov</t>
        </is>
      </c>
      <c r="C146" s="58" t="inlineStr">
        <is>
          <t xml:space="preserve">        Net Pension Liability                           4,765,842 275,3645,041,206 - -</t>
        </is>
      </c>
    </row>
    <row r="147" ht="15" customHeight="1" s="33">
      <c r="A147" s="40" t="inlineStr">
        <is>
          <t>Phoenix</t>
        </is>
      </c>
      <c r="B147" s="40" t="inlineStr">
        <is>
          <t>npl_bta</t>
        </is>
      </c>
      <c r="C147" s="58" t="inlineStr">
        <is>
          <t xml:space="preserve">        Net Pension Liability                           4,765,842 275,3645,041,206 - -</t>
        </is>
      </c>
    </row>
    <row r="148" ht="15" customHeight="1" s="33">
      <c r="A148" s="40" t="inlineStr">
        <is>
          <t>Phoenix</t>
        </is>
      </c>
      <c r="B148" s="40" t="inlineStr">
        <is>
          <t>npl_total</t>
        </is>
      </c>
      <c r="C148" s="58" t="inlineStr">
        <is>
          <t xml:space="preserve">        Net Pension Liability                           4,765,842 275,3645,041,206 - -</t>
        </is>
      </c>
    </row>
    <row r="149" ht="15" customHeight="1" s="33">
      <c r="A149" s="40" t="inlineStr">
        <is>
          <t>Phoenix</t>
        </is>
      </c>
      <c r="B149" s="40" t="inlineStr">
        <is>
          <t>nopeb_gov</t>
        </is>
      </c>
      <c r="C149" s="58" t="inlineStr">
        <is>
          <t xml:space="preserve">        Net OPEB Liability                              66,317 18,14084,457 - -</t>
        </is>
      </c>
    </row>
    <row r="150" ht="15" customHeight="1" s="33">
      <c r="A150" s="40" t="inlineStr">
        <is>
          <t>Phoenix</t>
        </is>
      </c>
      <c r="B150" s="40" t="inlineStr">
        <is>
          <t>nopeb_bta</t>
        </is>
      </c>
      <c r="C150" s="58" t="inlineStr">
        <is>
          <t xml:space="preserve">        Net OPEB Liability                              66,317 18,14084,457 - -</t>
        </is>
      </c>
    </row>
    <row r="151" ht="15" customHeight="1" s="33">
      <c r="A151" s="40" t="inlineStr">
        <is>
          <t>Phoenix</t>
        </is>
      </c>
      <c r="B151" s="40" t="inlineStr">
        <is>
          <t>nopeb_total</t>
        </is>
      </c>
      <c r="C151" s="58" t="inlineStr">
        <is>
          <t xml:space="preserve">        Net OPEB Liability                              66,317 18,14084,457 - -</t>
        </is>
      </c>
    </row>
    <row r="152" ht="15" customHeight="1" s="33">
      <c r="A152" s="40" t="inlineStr">
        <is>
          <t>Phoenix</t>
        </is>
      </c>
      <c r="B152" s="40" t="inlineStr">
        <is>
          <t>net_opeb_asset</t>
        </is>
      </c>
      <c r="C152" s="58" t="inlineStr">
        <is>
          <t>Net OPEB Asset                                   88,7298,96297,691--</t>
        </is>
      </c>
    </row>
    <row r="153" ht="15" customHeight="1" s="33">
      <c r="A153" s="40" t="inlineStr">
        <is>
          <t>Phoenix</t>
        </is>
      </c>
      <c r="B153" s="40" t="inlineStr">
        <is>
          <t>unrestricted_np_gov</t>
        </is>
      </c>
      <c r="C153" s="58" t="inlineStr">
        <is>
          <t>Unrestricted (Deficit)                                  (1,836,786)1,753,789(82,997)30,528 27,103</t>
        </is>
      </c>
    </row>
    <row r="154" ht="15" customHeight="1" s="33">
      <c r="A154" s="40" t="inlineStr">
        <is>
          <t>Phoenix</t>
        </is>
      </c>
      <c r="B154" s="40" t="inlineStr">
        <is>
          <t>unrestricted_np_total</t>
        </is>
      </c>
      <c r="C154" s="58" t="inlineStr">
        <is>
          <t>Unrestricted (Deficit)                                  (1,836,786)1,753,789(82,997)30,528 27,103</t>
        </is>
      </c>
    </row>
    <row r="155" ht="15" customHeight="1" s="33">
      <c r="A155" s="40" t="inlineStr">
        <is>
          <t>Phoenix</t>
        </is>
      </c>
      <c r="B155" s="40" t="inlineStr">
        <is>
          <t>gf_nonspendable</t>
        </is>
      </c>
      <c r="C155" s="58" t="inlineStr">
        <is>
          <t xml:space="preserve">     Inventories                                           38,411354-268 39,033 | Prepaid Items                                           314331-- 645</t>
        </is>
      </c>
    </row>
    <row r="156" ht="15" customHeight="1" s="33">
      <c r="A156" s="40" t="inlineStr">
        <is>
          <t>Phoenix</t>
        </is>
      </c>
      <c r="B156" s="40" t="inlineStr">
        <is>
          <t>gf_restricted</t>
        </is>
      </c>
      <c r="C156" s="58" t="inlineStr">
        <is>
          <t xml:space="preserve">  Restricted                                               55,222530,1308,8441,179,409 1,773,605</t>
        </is>
      </c>
    </row>
    <row r="157" ht="15" customHeight="1" s="33">
      <c r="A157" s="40" t="inlineStr">
        <is>
          <t>Phoenix</t>
        </is>
      </c>
      <c r="B157" s="40" t="inlineStr">
        <is>
          <t>gf_committed</t>
        </is>
      </c>
      <c r="C157" s="58" t="inlineStr">
        <is>
          <t xml:space="preserve">  Committed                                                ---167,219 167,219</t>
        </is>
      </c>
    </row>
    <row r="158" ht="15" customHeight="1" s="33">
      <c r="A158" s="40" t="inlineStr">
        <is>
          <t>Phoenix</t>
        </is>
      </c>
      <c r="B158" s="40" t="inlineStr">
        <is>
          <t>gf_assigned</t>
        </is>
      </c>
      <c r="C158" s="58" t="inlineStr">
        <is>
          <t xml:space="preserve">  Assigned                                                 230,546--244,218 474,764</t>
        </is>
      </c>
    </row>
    <row r="159" ht="15" customHeight="1" s="33">
      <c r="A159" s="40" t="inlineStr">
        <is>
          <t>Phoenix</t>
        </is>
      </c>
      <c r="B159" s="40" t="inlineStr">
        <is>
          <t>gf_unassigned</t>
        </is>
      </c>
      <c r="C159" s="58" t="inlineStr">
        <is>
          <t xml:space="preserve">  Unassigned (Deficit)                                     276,798--(71,051)205,747</t>
        </is>
      </c>
    </row>
    <row r="160" ht="15" customHeight="1" s="33">
      <c r="A160" s="40" t="inlineStr">
        <is>
          <t>Phoenix</t>
        </is>
      </c>
      <c r="B160" s="40" t="inlineStr">
        <is>
          <t>gf_total_fb</t>
        </is>
      </c>
      <c r="C160" s="58" t="inlineStr">
        <is>
          <t xml:space="preserve">        Total Fund Balances                                601,291530,8158,8441,520,063 2,661,013</t>
        </is>
      </c>
    </row>
    <row r="161" ht="15" customHeight="1" s="33">
      <c r="A161" s="40" t="inlineStr">
        <is>
          <t>Phoenix</t>
        </is>
      </c>
      <c r="B161" s="40" t="inlineStr">
        <is>
          <t>gf_total_revenues</t>
        </is>
      </c>
      <c r="C161" s="58" t="inlineStr">
        <is>
          <t xml:space="preserve">        Total Revenues                              1,922,294           551,534           141,793            1,330,907     3,946,528</t>
        </is>
      </c>
    </row>
    <row r="162" ht="15" customHeight="1" s="33">
      <c r="A162" s="40" t="inlineStr">
        <is>
          <t>Phoenix</t>
        </is>
      </c>
      <c r="B162" s="40" t="inlineStr">
        <is>
          <t>gf_total_expenditures</t>
        </is>
      </c>
      <c r="C162" s="58" t="inlineStr">
        <is>
          <t xml:space="preserve">        Total Expenditures                          1,832,951           470,128           141,247            1,578,100     4,022,426</t>
        </is>
      </c>
    </row>
    <row r="163" ht="15" customHeight="1" s="33">
      <c r="A163" s="40" t="inlineStr">
        <is>
          <t>Boston</t>
        </is>
      </c>
      <c r="B163" s="40" t="inlineStr">
        <is>
          <t>npl_gov</t>
        </is>
      </c>
      <c r="C163" s="58" t="inlineStr">
        <is>
          <t>Net pension liability                                                              1,170,112                                            88,832</t>
        </is>
      </c>
    </row>
    <row r="164" ht="15" customHeight="1" s="33">
      <c r="A164" s="40" t="inlineStr">
        <is>
          <t>Boston</t>
        </is>
      </c>
      <c r="B164" s="40" t="inlineStr">
        <is>
          <t>npl_total</t>
        </is>
      </c>
      <c r="C164" s="58" t="inlineStr">
        <is>
          <t>Net pension liability                                                              1,170,112                                            88,832</t>
        </is>
      </c>
    </row>
    <row r="165" ht="15" customHeight="1" s="33">
      <c r="A165" s="40" t="inlineStr">
        <is>
          <t>Boston</t>
        </is>
      </c>
      <c r="B165" s="40" t="inlineStr">
        <is>
          <t>nopeb_gov</t>
        </is>
      </c>
      <c r="C165" s="58" t="inlineStr">
        <is>
          <t>Net OPEB Liability                                                                 2,757,019                                            87,244</t>
        </is>
      </c>
    </row>
    <row r="166" ht="15" customHeight="1" s="33">
      <c r="A166" s="40" t="inlineStr">
        <is>
          <t>Boston</t>
        </is>
      </c>
      <c r="B166" s="40" t="inlineStr">
        <is>
          <t>nopeb_total</t>
        </is>
      </c>
      <c r="C166" s="58" t="inlineStr">
        <is>
          <t>Net OPEB Liability                                                                 2,757,019                                            87,244</t>
        </is>
      </c>
    </row>
    <row r="167" ht="15" customHeight="1" s="33">
      <c r="A167" s="40" t="inlineStr">
        <is>
          <t>Boston</t>
        </is>
      </c>
      <c r="B167" s="40" t="inlineStr">
        <is>
          <t>unrestricted_np_gov</t>
        </is>
      </c>
      <c r="C167" s="58" t="inlineStr">
        <is>
          <t>Unrestricted surplus (deficit)                                                          (2,216,445)                                         201,538</t>
        </is>
      </c>
    </row>
    <row r="168" ht="15" customHeight="1" s="33">
      <c r="A168" s="40" t="inlineStr">
        <is>
          <t>Boston</t>
        </is>
      </c>
      <c r="B168" s="40" t="inlineStr">
        <is>
          <t>unrestricted_np_total</t>
        </is>
      </c>
      <c r="C168" s="58" t="inlineStr">
        <is>
          <t>Unrestricted surplus (deficit)                                                          (2,216,445)                                         201,538</t>
        </is>
      </c>
    </row>
    <row r="169" ht="15" customHeight="1" s="33">
      <c r="A169" s="40" t="inlineStr">
        <is>
          <t>Boston</t>
        </is>
      </c>
      <c r="B169" s="40" t="inlineStr">
        <is>
          <t>gf_nonspendable</t>
        </is>
      </c>
      <c r="C169" s="58" t="inlineStr">
        <is>
          <t>Nonspendable                                                      -           -        -                 21,504                                     21,504</t>
        </is>
      </c>
    </row>
    <row r="170" ht="15" customHeight="1" s="33">
      <c r="A170" s="40" t="inlineStr">
        <is>
          <t>Boston</t>
        </is>
      </c>
      <c r="B170" s="40" t="inlineStr">
        <is>
          <t>gf_restricted</t>
        </is>
      </c>
      <c r="C170" s="58" t="inlineStr">
        <is>
          <t>Restricted                                                        -     486,567 181,793                  114,516                                    782,876</t>
        </is>
      </c>
    </row>
    <row r="171" ht="15" customHeight="1" s="33">
      <c r="A171" s="40" t="inlineStr">
        <is>
          <t>Boston</t>
        </is>
      </c>
      <c r="B171" s="40" t="inlineStr">
        <is>
          <t>gf_committed</t>
        </is>
      </c>
      <c r="C171" s="58" t="inlineStr">
        <is>
          <t>(no Committed line on the Governmental Funds balance sheet)</t>
        </is>
      </c>
    </row>
    <row r="172" ht="15" customHeight="1" s="33">
      <c r="A172" s="40" t="inlineStr">
        <is>
          <t>Boston</t>
        </is>
      </c>
      <c r="B172" s="40" t="inlineStr">
        <is>
          <t>gf_assigned</t>
        </is>
      </c>
      <c r="C172" s="58" t="inlineStr">
        <is>
          <t>Assigned                                                   560,155             -        -                       -                                    560,155</t>
        </is>
      </c>
    </row>
    <row r="173" ht="15" customHeight="1" s="33">
      <c r="A173" s="40" t="inlineStr">
        <is>
          <t>Boston</t>
        </is>
      </c>
      <c r="B173" s="40" t="inlineStr">
        <is>
          <t>gf_unassigned</t>
        </is>
      </c>
      <c r="C173" s="58" t="inlineStr">
        <is>
          <t>Unassigned                                                 1,224,613           -       -                       -                                    1,224,613</t>
        </is>
      </c>
    </row>
    <row r="174" ht="15" customHeight="1" s="33">
      <c r="A174" s="40" t="inlineStr">
        <is>
          <t>Boston</t>
        </is>
      </c>
      <c r="B174" s="40" t="inlineStr">
        <is>
          <t>gf_total_fb</t>
        </is>
      </c>
      <c r="C174" s="58" t="inlineStr">
        <is>
          <t>Total fund balances                                    1,784,768     486,567 181,793                 136,020                                    2,589,148</t>
        </is>
      </c>
    </row>
    <row r="175" ht="15" customHeight="1" s="33">
      <c r="A175" s="40" t="inlineStr">
        <is>
          <t>Boston</t>
        </is>
      </c>
      <c r="B175" s="40" t="inlineStr">
        <is>
          <t>gf_total_revenues</t>
        </is>
      </c>
      <c r="C175" s="58" t="inlineStr">
        <is>
          <t>Total revenues                                 4,924,860 710,804 78,496 27,360 5,741,520</t>
        </is>
      </c>
    </row>
    <row r="176" ht="15" customHeight="1" s="33">
      <c r="A176" s="40" t="inlineStr">
        <is>
          <t>Boston</t>
        </is>
      </c>
      <c r="B176" s="40" t="inlineStr">
        <is>
          <t>gf_total_expenditures</t>
        </is>
      </c>
      <c r="C176" s="58" t="inlineStr">
        <is>
          <t>Total expenditures                             5,034,874 691,909 561,709 37,246 6,325,738</t>
        </is>
      </c>
    </row>
    <row r="177" ht="15" customHeight="1" s="33">
      <c r="A177" s="40" t="inlineStr">
        <is>
          <t>Riverside</t>
        </is>
      </c>
      <c r="B177" s="40" t="inlineStr">
        <is>
          <t>npl_gov</t>
        </is>
      </c>
      <c r="C177" s="58" t="inlineStr">
        <is>
          <t xml:space="preserve">     Net pension liability                                                      247,598              90,448        338,046</t>
        </is>
      </c>
    </row>
    <row r="178" ht="15" customHeight="1" s="33">
      <c r="A178" s="40" t="inlineStr">
        <is>
          <t>Riverside</t>
        </is>
      </c>
      <c r="B178" s="40" t="inlineStr">
        <is>
          <t>npl_bta</t>
        </is>
      </c>
      <c r="C178" s="58" t="inlineStr">
        <is>
          <t xml:space="preserve">     Net pension liability                                                      247,598              90,448        338,046</t>
        </is>
      </c>
    </row>
    <row r="179" ht="15" customHeight="1" s="33">
      <c r="A179" s="40" t="inlineStr">
        <is>
          <t>Riverside</t>
        </is>
      </c>
      <c r="B179" s="40" t="inlineStr">
        <is>
          <t>npl_total</t>
        </is>
      </c>
      <c r="C179" s="58" t="inlineStr">
        <is>
          <t xml:space="preserve">     Net pension liability                                                      247,598              90,448        338,046</t>
        </is>
      </c>
    </row>
    <row r="180" ht="15" customHeight="1" s="33">
      <c r="A180" s="40" t="inlineStr">
        <is>
          <t>Riverside</t>
        </is>
      </c>
      <c r="B180" s="40" t="inlineStr">
        <is>
          <t>nopeb_gov</t>
        </is>
      </c>
      <c r="C180" s="58" t="inlineStr">
        <is>
          <t xml:space="preserve">     OPEB liability                                                              1,238                 616           1,854 | OPEB liability                                                              28,537              20,338         48,875</t>
        </is>
      </c>
    </row>
    <row r="181" ht="15" customHeight="1" s="33">
      <c r="A181" s="40" t="inlineStr">
        <is>
          <t>Riverside</t>
        </is>
      </c>
      <c r="B181" s="40" t="inlineStr">
        <is>
          <t>nopeb_bta</t>
        </is>
      </c>
      <c r="C181" s="58" t="inlineStr">
        <is>
          <t xml:space="preserve">     OPEB liability                                                              1,238                 616           1,854 | OPEB liability                                                              28,537              20,338         48,875</t>
        </is>
      </c>
    </row>
    <row r="182" ht="15" customHeight="1" s="33">
      <c r="A182" s="40" t="inlineStr">
        <is>
          <t>Riverside</t>
        </is>
      </c>
      <c r="B182" s="40" t="inlineStr">
        <is>
          <t>nopeb_total</t>
        </is>
      </c>
      <c r="C182" s="58" t="inlineStr">
        <is>
          <t xml:space="preserve">     OPEB liability                                                              1,238                 616           1,854 | OPEB liability                                                              28,537              20,338         48,875</t>
        </is>
      </c>
    </row>
    <row r="183" ht="15" customHeight="1" s="33">
      <c r="A183" s="40" t="inlineStr">
        <is>
          <t>Riverside</t>
        </is>
      </c>
      <c r="B183" s="40" t="inlineStr">
        <is>
          <t>unrestricted_np_gov</t>
        </is>
      </c>
      <c r="C183" s="58" t="inlineStr">
        <is>
          <t>Unrestricted/(deficit)                                                         (317,101)            336,205         19,104</t>
        </is>
      </c>
    </row>
    <row r="184" ht="15" customHeight="1" s="33">
      <c r="A184" s="40" t="inlineStr">
        <is>
          <t>Riverside</t>
        </is>
      </c>
      <c r="B184" s="40" t="inlineStr">
        <is>
          <t>unrestricted_np_total</t>
        </is>
      </c>
      <c r="C184" s="58" t="inlineStr">
        <is>
          <t>Unrestricted/(deficit)                                                         (317,101)            336,205         19,104</t>
        </is>
      </c>
    </row>
    <row r="185" ht="23.85" customHeight="1" s="33">
      <c r="A185" s="40" t="inlineStr">
        <is>
          <t>Riverside</t>
        </is>
      </c>
      <c r="B185" s="40" t="inlineStr">
        <is>
          <t>gf_nonspendable</t>
        </is>
      </c>
      <c r="C185" s="58" t="inlineStr">
        <is>
          <t xml:space="preserve">   Inventories, prepaids, and deposits                                 991           11              -               51              1,053 | Advances and notes                                                5,660            -              -                -              5,660 | Land and improvements held for resale                               175            -              -                -                175</t>
        </is>
      </c>
    </row>
    <row r="186" ht="15" customHeight="1" s="33">
      <c r="A186" s="40" t="inlineStr">
        <is>
          <t>Riverside</t>
        </is>
      </c>
      <c r="B186" s="40" t="inlineStr">
        <is>
          <t>gf_restricted</t>
        </is>
      </c>
      <c r="C186" s="58" t="inlineStr">
        <is>
          <t xml:space="preserve">   Unfunded accrued liability                                       76,851             -            -                 -             76,851</t>
        </is>
      </c>
    </row>
    <row r="187" ht="23.85" customHeight="1" s="33">
      <c r="A187" s="40" t="inlineStr">
        <is>
          <t>Riverside</t>
        </is>
      </c>
      <c r="B187" s="40" t="inlineStr">
        <is>
          <t>gf_committed</t>
        </is>
      </c>
      <c r="C187" s="58" t="inlineStr">
        <is>
          <t xml:space="preserve">   Economic contingency                                             81,431             -             -                   -          81,431 | Other purposes                                                   64,323        20,960             -                   -          85,283</t>
        </is>
      </c>
    </row>
    <row r="188" ht="23.85" customHeight="1" s="33">
      <c r="A188" s="40" t="inlineStr">
        <is>
          <t>Riverside</t>
        </is>
      </c>
      <c r="B188" s="40" t="inlineStr">
        <is>
          <t>gf_assigned</t>
        </is>
      </c>
      <c r="C188" s="58" t="inlineStr">
        <is>
          <t xml:space="preserve">   General government 11,767 | Public safety 11,425 | Highways and streets 4,367 | Culture and recreation 1,943 | Continuing projects                                              22,454        33,004             -                -             55,458</t>
        </is>
      </c>
    </row>
    <row r="189" ht="15" customHeight="1" s="33">
      <c r="A189" s="40" t="inlineStr">
        <is>
          <t>Riverside</t>
        </is>
      </c>
      <c r="B189" s="40" t="inlineStr">
        <is>
          <t>gf_unassigned</t>
        </is>
      </c>
      <c r="C189" s="58" t="inlineStr">
        <is>
          <t xml:space="preserve"> Unassigned                                                         45,578             -             -           (2,581)            42,997</t>
        </is>
      </c>
    </row>
    <row r="190" ht="15" customHeight="1" s="33">
      <c r="A190" s="40" t="inlineStr">
        <is>
          <t>Riverside</t>
        </is>
      </c>
      <c r="B190" s="40" t="inlineStr">
        <is>
          <t>gf_total_fb</t>
        </is>
      </c>
      <c r="C190" s="58" t="inlineStr">
        <is>
          <t xml:space="preserve">        Total fund balances                                        326,965        96,279       57,567            57,479            538,290</t>
        </is>
      </c>
    </row>
    <row r="191" ht="15" customHeight="1" s="33">
      <c r="A191" s="40" t="inlineStr">
        <is>
          <t>Riverside</t>
        </is>
      </c>
      <c r="B191" s="40" t="inlineStr">
        <is>
          <t>gf_total_revenues</t>
        </is>
      </c>
      <c r="C191" s="58" t="inlineStr">
        <is>
          <t xml:space="preserve">        Total revenues                             383,174        43,732        1,866        100,167         528,939</t>
        </is>
      </c>
    </row>
    <row r="192" ht="15" customHeight="1" s="33">
      <c r="A192" s="40" t="inlineStr">
        <is>
          <t>Riverside</t>
        </is>
      </c>
      <c r="B192" s="40" t="inlineStr">
        <is>
          <t>gf_total_expenditures</t>
        </is>
      </c>
      <c r="C192" s="58" t="inlineStr">
        <is>
          <t xml:space="preserve">        Total expenditures                         361,623        74,134       40,248         73,940         549,945</t>
        </is>
      </c>
    </row>
    <row r="193" ht="15" customHeight="1" s="33">
      <c r="A193" s="40" t="inlineStr">
        <is>
          <t>San Francisco</t>
        </is>
      </c>
      <c r="B193" s="40" t="inlineStr">
        <is>
          <t>npl_gov</t>
        </is>
      </c>
      <c r="C193" s="58" t="inlineStr">
        <is>
          <t>Net pension liability..............................................................            2,650,359           1,614,092         4,264,451                  3</t>
        </is>
      </c>
    </row>
    <row r="194" ht="15" customHeight="1" s="33">
      <c r="A194" s="40" t="inlineStr">
        <is>
          <t>San Francisco</t>
        </is>
      </c>
      <c r="B194" s="40" t="inlineStr">
        <is>
          <t>npl_bta</t>
        </is>
      </c>
      <c r="C194" s="58" t="inlineStr">
        <is>
          <t>Net pension liability..............................................................            2,650,359           1,614,092         4,264,451                  3</t>
        </is>
      </c>
    </row>
    <row r="195" ht="15" customHeight="1" s="33">
      <c r="A195" s="40" t="inlineStr">
        <is>
          <t>San Francisco</t>
        </is>
      </c>
      <c r="B195" s="40" t="inlineStr">
        <is>
          <t>npl_total</t>
        </is>
      </c>
      <c r="C195" s="58" t="inlineStr">
        <is>
          <t>Net pension liability..............................................................            2,650,359           1,614,092         4,264,451                  3</t>
        </is>
      </c>
    </row>
    <row r="196" ht="15" customHeight="1" s="33">
      <c r="A196" s="40" t="inlineStr">
        <is>
          <t>San Francisco</t>
        </is>
      </c>
      <c r="B196" s="40" t="inlineStr">
        <is>
          <t>npa_total</t>
        </is>
      </c>
      <c r="C196" s="58" t="inlineStr">
        <is>
          <t>Net pension asset................................................................            20,088                      -            20,088                 -</t>
        </is>
      </c>
    </row>
    <row r="197" ht="15" customHeight="1" s="33">
      <c r="A197" s="40" t="inlineStr">
        <is>
          <t>San Francisco</t>
        </is>
      </c>
      <c r="B197" s="40" t="inlineStr">
        <is>
          <t>nopeb_gov</t>
        </is>
      </c>
      <c r="C197" s="58" t="inlineStr">
        <is>
          <t>Net other postemployment benefits (OPEB) liability...........                                  2,171,052           1,737,617         3,908,669                  -</t>
        </is>
      </c>
    </row>
    <row r="198" ht="15" customHeight="1" s="33">
      <c r="A198" s="40" t="inlineStr">
        <is>
          <t>San Francisco</t>
        </is>
      </c>
      <c r="B198" s="40" t="inlineStr">
        <is>
          <t>nopeb_bta</t>
        </is>
      </c>
      <c r="C198" s="58" t="inlineStr">
        <is>
          <t>Net other postemployment benefits (OPEB) liability...........                                  2,171,052           1,737,617         3,908,669                  -</t>
        </is>
      </c>
    </row>
    <row r="199" ht="15" customHeight="1" s="33">
      <c r="A199" s="40" t="inlineStr">
        <is>
          <t>San Francisco</t>
        </is>
      </c>
      <c r="B199" s="40" t="inlineStr">
        <is>
          <t>nopeb_total</t>
        </is>
      </c>
      <c r="C199" s="58" t="inlineStr">
        <is>
          <t>Net other postemployment benefits (OPEB) liability...........                                  2,171,052           1,737,617         3,908,669                  -</t>
        </is>
      </c>
    </row>
    <row r="200" ht="15" customHeight="1" s="33">
      <c r="A200" s="40" t="inlineStr">
        <is>
          <t>San Francisco</t>
        </is>
      </c>
      <c r="B200" s="40" t="inlineStr">
        <is>
          <t>unrestricted_np_gov</t>
        </is>
      </c>
      <c r="C200" s="58" t="inlineStr">
        <is>
          <t>Unrestricted (deficit), Note 10(d)...........................................                  (2,516,580)            650,222        (1,202,017)          (12,892)</t>
        </is>
      </c>
    </row>
    <row r="201" ht="15" customHeight="1" s="33">
      <c r="A201" s="40" t="inlineStr">
        <is>
          <t>San Francisco</t>
        </is>
      </c>
      <c r="B201" s="40" t="inlineStr">
        <is>
          <t>unrestricted_np_total</t>
        </is>
      </c>
      <c r="C201" s="58" t="inlineStr">
        <is>
          <t>Unrestricted (deficit), Note 10(d)...........................................                  (2,516,580)            650,222        (1,202,017)          (12,892)</t>
        </is>
      </c>
    </row>
    <row r="202" ht="15" customHeight="1" s="33">
      <c r="A202" s="40" t="inlineStr">
        <is>
          <t>San Francisco</t>
        </is>
      </c>
      <c r="B202" s="40" t="inlineStr">
        <is>
          <t>gf_nonspendable</t>
        </is>
      </c>
      <c r="C202" s="58" t="inlineStr">
        <is>
          <t>Nonspendable.........................................................................            1,503               -             1,503</t>
        </is>
      </c>
    </row>
    <row r="203" ht="15" customHeight="1" s="33">
      <c r="A203" s="40" t="inlineStr">
        <is>
          <t>San Francisco</t>
        </is>
      </c>
      <c r="B203" s="40" t="inlineStr">
        <is>
          <t>gf_restricted</t>
        </is>
      </c>
      <c r="C203" s="58" t="inlineStr">
        <is>
          <t>Restricted................................................................................     114,539       3,687,021         3,801,560</t>
        </is>
      </c>
    </row>
    <row r="204" ht="15" customHeight="1" s="33">
      <c r="A204" s="40" t="inlineStr">
        <is>
          <t>San Francisco</t>
        </is>
      </c>
      <c r="B204" s="40" t="inlineStr">
        <is>
          <t>gf_committed</t>
        </is>
      </c>
      <c r="C204" s="58" t="inlineStr">
        <is>
          <t>Committed...............................................................................       445,745               -           445,745</t>
        </is>
      </c>
    </row>
    <row r="205" ht="15" customHeight="1" s="33">
      <c r="A205" s="40" t="inlineStr">
        <is>
          <t>San Francisco</t>
        </is>
      </c>
      <c r="B205" s="40" t="inlineStr">
        <is>
          <t>gf_assigned</t>
        </is>
      </c>
      <c r="C205" s="58" t="inlineStr">
        <is>
          <t>Assigned..................................................................................   1,447,431         281,631         1,729,062</t>
        </is>
      </c>
    </row>
    <row r="206" ht="15" customHeight="1" s="33">
      <c r="A206" s="40" t="inlineStr">
        <is>
          <t>San Francisco</t>
        </is>
      </c>
      <c r="B206" s="40" t="inlineStr">
        <is>
          <t>gf_unassigned</t>
        </is>
      </c>
      <c r="C206" s="58" t="inlineStr">
        <is>
          <t>Unassigned.............................................................................        608,011          (1,381)          606,630</t>
        </is>
      </c>
    </row>
    <row r="207" ht="15" customHeight="1" s="33">
      <c r="A207" s="40" t="inlineStr">
        <is>
          <t>San Francisco</t>
        </is>
      </c>
      <c r="B207" s="40" t="inlineStr">
        <is>
          <t>gf_total_fb</t>
        </is>
      </c>
      <c r="C207" s="58" t="inlineStr">
        <is>
          <t xml:space="preserve">     Total fund balances........................................................             2,617,229       3,967,271         6,584,500</t>
        </is>
      </c>
    </row>
    <row r="208" ht="15" customHeight="1" s="33">
      <c r="A208" s="40" t="inlineStr">
        <is>
          <t>San Francisco</t>
        </is>
      </c>
      <c r="B208" s="40" t="inlineStr">
        <is>
          <t>gf_total_revenues</t>
        </is>
      </c>
      <c r="C208" s="58" t="inlineStr">
        <is>
          <t xml:space="preserve">       Total revenues.........................................................           6,619,395        2,741,362      9,360,757</t>
        </is>
      </c>
    </row>
    <row r="209" ht="15" customHeight="1" s="33">
      <c r="A209" s="40" t="inlineStr">
        <is>
          <t>San Francisco</t>
        </is>
      </c>
      <c r="B209" s="40" t="inlineStr">
        <is>
          <t>gf_total_expenditures</t>
        </is>
      </c>
      <c r="C209" s="58" t="inlineStr">
        <is>
          <t xml:space="preserve">       Total expenditures...................................................             5,443,711        3,411,564      8,855,275</t>
        </is>
      </c>
    </row>
    <row r="210" ht="15" customHeight="1" s="33">
      <c r="A210" s="40" t="inlineStr">
        <is>
          <t>Detroit</t>
        </is>
      </c>
      <c r="B210" s="40" t="inlineStr">
        <is>
          <t>npl_gov</t>
        </is>
      </c>
      <c r="C210" s="58" t="inlineStr">
        <is>
          <t>p44: Net pension liability                                              1,289,280,175         286,245,087    1,575,525,262         2,381,041</t>
        </is>
      </c>
    </row>
    <row r="211" ht="15" customHeight="1" s="33">
      <c r="A211" s="40" t="inlineStr">
        <is>
          <t>Detroit</t>
        </is>
      </c>
      <c r="B211" s="40" t="inlineStr">
        <is>
          <t>npl_bta</t>
        </is>
      </c>
      <c r="C211" s="58" t="inlineStr">
        <is>
          <t>p44: Net pension liability                                              1,289,280,175         286,245,087    1,575,525,262         2,381,041</t>
        </is>
      </c>
    </row>
    <row r="212" ht="15" customHeight="1" s="33">
      <c r="A212" s="40" t="inlineStr">
        <is>
          <t>Detroit</t>
        </is>
      </c>
      <c r="B212" s="40" t="inlineStr">
        <is>
          <t>npl_total</t>
        </is>
      </c>
      <c r="C212" s="58" t="inlineStr">
        <is>
          <t>p44: Net pension liability                                              1,289,280,175         286,245,087    1,575,525,262         2,381,041</t>
        </is>
      </c>
    </row>
    <row r="213" ht="15" customHeight="1" s="33">
      <c r="A213" s="40" t="inlineStr">
        <is>
          <t>Detroit</t>
        </is>
      </c>
      <c r="B213" s="40" t="inlineStr">
        <is>
          <t>npa_total</t>
        </is>
      </c>
      <c r="C213" s="58" t="inlineStr">
        <is>
          <t>p44: Net pension asset                                                                26,056,124          3,418,607        29,474,731         4,067,909</t>
        </is>
      </c>
    </row>
    <row r="214" ht="15" customHeight="1" s="33">
      <c r="A214" s="40" t="inlineStr">
        <is>
          <t>Detroit</t>
        </is>
      </c>
      <c r="B214" s="40" t="inlineStr">
        <is>
          <t>nopeb_gov</t>
        </is>
      </c>
      <c r="C214" s="58" t="inlineStr">
        <is>
          <t>p44: Net death benefit liability                                              244,526              95,028          339,554                -</t>
        </is>
      </c>
    </row>
    <row r="215" ht="15" customHeight="1" s="33">
      <c r="A215" s="40" t="inlineStr">
        <is>
          <t>Detroit</t>
        </is>
      </c>
      <c r="B215" s="40" t="inlineStr">
        <is>
          <t>nopeb_bta</t>
        </is>
      </c>
      <c r="C215" s="58" t="inlineStr">
        <is>
          <t>p44: Net death benefit liability                                              244,526              95,028          339,554                -  | p44: Net death benefit asset  -  304  304  -</t>
        </is>
      </c>
    </row>
    <row r="216" ht="15" customHeight="1" s="33">
      <c r="A216" s="40" t="inlineStr">
        <is>
          <t>Detroit</t>
        </is>
      </c>
      <c r="B216" s="40" t="inlineStr">
        <is>
          <t>nopeb_total</t>
        </is>
      </c>
      <c r="C216" s="58" t="inlineStr">
        <is>
          <t>p44: Net death benefit liability                                              244,526              95,028          339,554                -</t>
        </is>
      </c>
    </row>
    <row r="217" ht="15" customHeight="1" s="33">
      <c r="A217" s="40" t="inlineStr">
        <is>
          <t>Detroit</t>
        </is>
      </c>
      <c r="B217" s="40" t="inlineStr">
        <is>
          <t>unrestricted_np_gov</t>
        </is>
      </c>
      <c r="C217" s="58" t="inlineStr">
        <is>
          <t>p45: Unrestricted                                                 (1,083,388,244)        966,912,709       (116,475,535)       136,764,615</t>
        </is>
      </c>
    </row>
    <row r="218" ht="15" customHeight="1" s="33">
      <c r="A218" s="40" t="inlineStr">
        <is>
          <t>Detroit</t>
        </is>
      </c>
      <c r="B218" s="40" t="inlineStr">
        <is>
          <t>unrestricted_np_total</t>
        </is>
      </c>
      <c r="C218" s="58" t="inlineStr">
        <is>
          <t>p45: Unrestricted                                                 (1,083,388,244)        966,912,709       (116,475,535)       136,764,615</t>
        </is>
      </c>
    </row>
    <row r="219" ht="15" customHeight="1" s="33">
      <c r="A219" s="40" t="inlineStr">
        <is>
          <t>Detroit</t>
        </is>
      </c>
      <c r="B219" s="40" t="inlineStr">
        <is>
          <t>gf_nonspendable</t>
        </is>
      </c>
      <c r="C219" s="58" t="inlineStr">
        <is>
          <t>p49: Prepaids                                  $       2,512,648 ... | Long-term advances                               32,554,313 (sum 35,066,961)</t>
        </is>
      </c>
    </row>
    <row r="220" ht="15" customHeight="1" s="33">
      <c r="A220" s="40" t="inlineStr">
        <is>
          <t>Detroit</t>
        </is>
      </c>
      <c r="B220" s="40" t="inlineStr">
        <is>
          <t>gf_restricted</t>
        </is>
      </c>
      <c r="C220" s="58" t="inlineStr">
        <is>
          <t>p49: Debt service                                    30,917,824 ... | Retiree Protection Trust                       354,266,099 (sum 385,183,923)</t>
        </is>
      </c>
    </row>
    <row r="221" ht="15" customHeight="1" s="33">
      <c r="A221" s="40" t="inlineStr">
        <is>
          <t>Detroit</t>
        </is>
      </c>
      <c r="B221" s="40" t="inlineStr">
        <is>
          <t>gf_committed</t>
        </is>
      </c>
      <c r="C221" s="58" t="inlineStr">
        <is>
          <t>p49: Risk management                                  20,000,000                -                 -                   -        20,000,000</t>
        </is>
      </c>
    </row>
    <row r="222" ht="23.85" customHeight="1" s="33">
      <c r="A222" s="40" t="inlineStr">
        <is>
          <t>Detroit</t>
        </is>
      </c>
      <c r="B222" s="40" t="inlineStr">
        <is>
          <t>gf_assigned</t>
        </is>
      </c>
      <c r="C222" s="58" t="inlineStr">
        <is>
          <t>p49: Budget reserve 150,000,000 | Continuing appropriations 129,062,213 | Subsequent year budget 106,691,154 | Risk management operations 55,521,085 | Corporate income tax reserve 42,000,000 (sum 483,274,452)</t>
        </is>
      </c>
    </row>
    <row r="223" ht="15" customHeight="1" s="33">
      <c r="A223" s="40" t="inlineStr">
        <is>
          <t>Detroit</t>
        </is>
      </c>
      <c r="B223" s="40" t="inlineStr">
        <is>
          <t>gf_unassigned</t>
        </is>
      </c>
      <c r="C223" s="58" t="inlineStr">
        <is>
          <t>p49: Unassigned                                         104,731,167                 -         (14,638,984)                -        90,092,183</t>
        </is>
      </c>
    </row>
    <row r="224" ht="15" customHeight="1" s="33">
      <c r="A224" s="40" t="inlineStr">
        <is>
          <t>Detroit</t>
        </is>
      </c>
      <c r="B224" s="40" t="inlineStr">
        <is>
          <t>gf_total_fb</t>
        </is>
      </c>
      <c r="C224" s="58" t="inlineStr">
        <is>
          <t>p49: Total fund balances (deficit)       1,028,256,503        108,998,520       (14,638,984)       213,524,835    1,336,140,874</t>
        </is>
      </c>
    </row>
    <row r="225" ht="15" customHeight="1" s="33">
      <c r="A225" s="40" t="inlineStr">
        <is>
          <t>Detroit</t>
        </is>
      </c>
      <c r="B225" s="40" t="inlineStr">
        <is>
          <t>gf_total_revenues</t>
        </is>
      </c>
      <c r="C225" s="58" t="inlineStr">
        <is>
          <t>p51: Total revenue                           1,450,177,578         10,383,519         287,992,170             465,789,063      2,214,342,330</t>
        </is>
      </c>
    </row>
    <row r="226" ht="15" customHeight="1" s="33">
      <c r="A226" s="40" t="inlineStr">
        <is>
          <t>Detroit</t>
        </is>
      </c>
      <c r="B226" s="40" t="inlineStr">
        <is>
          <t>gf_total_expenditures</t>
        </is>
      </c>
      <c r="C226" s="58" t="inlineStr">
        <is>
          <t>p51: Total expenditures                      1,381,038,863        110,295,645         292,357,365             489,019,789      2,272,711,662</t>
        </is>
      </c>
    </row>
    <row r="227" ht="15" customHeight="1" s="33">
      <c r="A227" s="40" t="inlineStr">
        <is>
          <t>Seattle</t>
        </is>
      </c>
      <c r="B227" s="40" t="inlineStr">
        <is>
          <t>npl_gov</t>
        </is>
      </c>
      <c r="C227" s="58" t="inlineStr">
        <is>
          <t>Net Pension Liability                                         971,219               542,251        1,513,470                  —</t>
        </is>
      </c>
    </row>
    <row r="228" ht="15" customHeight="1" s="33">
      <c r="A228" s="40" t="inlineStr">
        <is>
          <t>Seattle</t>
        </is>
      </c>
      <c r="B228" s="40" t="inlineStr">
        <is>
          <t>npl_bta</t>
        </is>
      </c>
      <c r="C228" s="58" t="inlineStr">
        <is>
          <t>Net Pension Liability                                         971,219               542,251        1,513,470                  —</t>
        </is>
      </c>
    </row>
    <row r="229" ht="15" customHeight="1" s="33">
      <c r="A229" s="40" t="inlineStr">
        <is>
          <t>Seattle</t>
        </is>
      </c>
      <c r="B229" s="40" t="inlineStr">
        <is>
          <t>npl_total</t>
        </is>
      </c>
      <c r="C229" s="58" t="inlineStr">
        <is>
          <t>Net Pension Liability                                         971,219               542,251        1,513,470                  —</t>
        </is>
      </c>
    </row>
    <row r="230" ht="15" customHeight="1" s="33">
      <c r="A230" s="40" t="inlineStr">
        <is>
          <t>Seattle</t>
        </is>
      </c>
      <c r="B230" s="40" t="inlineStr">
        <is>
          <t>npa_total</t>
        </is>
      </c>
      <c r="C230" s="58" t="inlineStr">
        <is>
          <t>Net Pension Asset                                              283,676                     —          283,676                   —</t>
        </is>
      </c>
    </row>
    <row r="231" ht="23.85" customHeight="1" s="33">
      <c r="A231" s="40" t="inlineStr">
        <is>
          <t>Seattle</t>
        </is>
      </c>
      <c r="B231" s="40" t="inlineStr">
        <is>
          <t>nopeb_gov</t>
        </is>
      </c>
      <c r="C231" s="58" t="inlineStr">
        <is>
          <t>Total Current Portion of OPEB Liability                      32,387                 1,085          33,472                   — | Total Other Post Employment Benefits Liability                458,958                23,419         482,377                   —</t>
        </is>
      </c>
    </row>
    <row r="232" ht="23.85" customHeight="1" s="33">
      <c r="A232" s="40" t="inlineStr">
        <is>
          <t>Seattle</t>
        </is>
      </c>
      <c r="B232" s="40" t="inlineStr">
        <is>
          <t>nopeb_bta</t>
        </is>
      </c>
      <c r="C232" s="58" t="inlineStr">
        <is>
          <t>Total Current Portion of OPEB Liability                      32,387                 1,085          33,472                   — | Total Other Post Employment Benefits Liability                458,958                23,419         482,377                   —</t>
        </is>
      </c>
    </row>
    <row r="233" ht="23.85" customHeight="1" s="33">
      <c r="A233" s="40" t="inlineStr">
        <is>
          <t>Seattle</t>
        </is>
      </c>
      <c r="B233" s="40" t="inlineStr">
        <is>
          <t>nopeb_total</t>
        </is>
      </c>
      <c r="C233" s="58" t="inlineStr">
        <is>
          <t>Total Current Portion of OPEB Liability                      32,387                 1,085          33,472                   — | Total Other Post Employment Benefits Liability                458,958                23,419         482,377                   —</t>
        </is>
      </c>
    </row>
    <row r="234" ht="15" customHeight="1" s="33">
      <c r="A234" s="40" t="inlineStr">
        <is>
          <t>Seattle</t>
        </is>
      </c>
      <c r="B234" s="40" t="inlineStr">
        <is>
          <t>unrestricted_np_gov</t>
        </is>
      </c>
      <c r="C234" s="58" t="inlineStr">
        <is>
          <t>Unrestricted                                                    (596,971)              924,934         327,963               40,266</t>
        </is>
      </c>
    </row>
    <row r="235" ht="15" customHeight="1" s="33">
      <c r="A235" s="40" t="inlineStr">
        <is>
          <t>Seattle</t>
        </is>
      </c>
      <c r="B235" s="40" t="inlineStr">
        <is>
          <t>unrestricted_np_total</t>
        </is>
      </c>
      <c r="C235" s="58" t="inlineStr">
        <is>
          <t>Unrestricted                                                    (596,971)              924,934         327,963               40,266</t>
        </is>
      </c>
    </row>
    <row r="236" ht="15" customHeight="1" s="33">
      <c r="A236" s="40" t="inlineStr">
        <is>
          <t>Seattle</t>
        </is>
      </c>
      <c r="B236" s="40" t="inlineStr">
        <is>
          <t>gf_nonspendable</t>
        </is>
      </c>
      <c r="C236" s="58" t="inlineStr">
        <is>
          <t>Nonspendable                                                $             61   $           —    $            585     $           646</t>
        </is>
      </c>
    </row>
    <row r="237" ht="15" customHeight="1" s="33">
      <c r="A237" s="40" t="inlineStr">
        <is>
          <t>Seattle</t>
        </is>
      </c>
      <c r="B237" s="40" t="inlineStr">
        <is>
          <t>gf_restricted</t>
        </is>
      </c>
      <c r="C237" s="58" t="inlineStr">
        <is>
          <t>Restricted                                                          200,082          151,441             841,091         1,192,614</t>
        </is>
      </c>
    </row>
    <row r="238" ht="15" customHeight="1" s="33">
      <c r="A238" s="40" t="inlineStr">
        <is>
          <t>Seattle</t>
        </is>
      </c>
      <c r="B238" s="40" t="inlineStr">
        <is>
          <t>gf_committed</t>
        </is>
      </c>
      <c r="C238" s="58" t="inlineStr">
        <is>
          <t>Committed                                                           548,676             1,060              12,119           561,855</t>
        </is>
      </c>
    </row>
    <row r="239" ht="15" customHeight="1" s="33">
      <c r="A239" s="40" t="inlineStr">
        <is>
          <t>Seattle</t>
        </is>
      </c>
      <c r="B239" s="40" t="inlineStr">
        <is>
          <t>gf_assigned</t>
        </is>
      </c>
      <c r="C239" s="58" t="inlineStr">
        <is>
          <t>Assigned                                                            115,297                —             170,225           285,522</t>
        </is>
      </c>
    </row>
    <row r="240" ht="15" customHeight="1" s="33">
      <c r="A240" s="40" t="inlineStr">
        <is>
          <t>Seattle</t>
        </is>
      </c>
      <c r="B240" s="40" t="inlineStr">
        <is>
          <t>gf_unassigned</t>
        </is>
      </c>
      <c r="C240" s="58" t="inlineStr">
        <is>
          <t>Unassigned                                                          303,358                —             (26,936)         276,422</t>
        </is>
      </c>
    </row>
    <row r="241" ht="15" customHeight="1" s="33">
      <c r="A241" s="40" t="inlineStr">
        <is>
          <t>Seattle</t>
        </is>
      </c>
      <c r="B241" s="40" t="inlineStr">
        <is>
          <t>gf_total_fb</t>
        </is>
      </c>
      <c r="C241" s="58" t="inlineStr">
        <is>
          <t>Total Fund Balances                                                   1,167,474          152,501            997,084         2,317,059</t>
        </is>
      </c>
    </row>
    <row r="242" ht="15" customHeight="1" s="33">
      <c r="A242" s="40" t="inlineStr">
        <is>
          <t>Seattle</t>
        </is>
      </c>
      <c r="B242" s="40" t="inlineStr">
        <is>
          <t>gf_total_revenues</t>
        </is>
      </c>
      <c r="C242" s="58" t="inlineStr">
        <is>
          <t>Total Revenues                                                          2,407,090           463,659          955,728         3,826,477</t>
        </is>
      </c>
    </row>
    <row r="243" ht="15" customHeight="1" s="33">
      <c r="A243" s="40" t="inlineStr">
        <is>
          <t>Seattle</t>
        </is>
      </c>
      <c r="B243" s="40" t="inlineStr">
        <is>
          <t>gf_total_expenditures</t>
        </is>
      </c>
      <c r="C243" s="58" t="inlineStr">
        <is>
          <t>Total Expenditures                                                      2,300,612           410,743          988,098         3,699,453</t>
        </is>
      </c>
    </row>
    <row r="244" ht="15" customHeight="1" s="33">
      <c r="A244" s="40" t="inlineStr">
        <is>
          <t>Minneapolis</t>
        </is>
      </c>
      <c r="B244" s="40" t="inlineStr">
        <is>
          <t>npl_gov</t>
        </is>
      </c>
      <c r="C244" s="58" t="inlineStr">
        <is>
          <t xml:space="preserve">  Net pension liability                                                 327,343             31,777            359,120             38,052          397,172</t>
        </is>
      </c>
    </row>
    <row r="245" ht="15" customHeight="1" s="33">
      <c r="A245" s="40" t="inlineStr">
        <is>
          <t>Minneapolis</t>
        </is>
      </c>
      <c r="B245" s="40" t="inlineStr">
        <is>
          <t>npl_bta</t>
        </is>
      </c>
      <c r="C245" s="58" t="inlineStr">
        <is>
          <t xml:space="preserve">  Net pension liability                                                 327,343             31,777            359,120             38,052          397,172</t>
        </is>
      </c>
    </row>
    <row r="246" ht="15" customHeight="1" s="33">
      <c r="A246" s="40" t="inlineStr">
        <is>
          <t>Minneapolis</t>
        </is>
      </c>
      <c r="B246" s="40" t="inlineStr">
        <is>
          <t>npl_total</t>
        </is>
      </c>
      <c r="C246" s="58" t="inlineStr">
        <is>
          <t xml:space="preserve">  Net pension liability                                                 327,343             31,777            359,120             38,052          397,172</t>
        </is>
      </c>
    </row>
    <row r="247" ht="23.85" customHeight="1" s="33">
      <c r="A247" s="40" t="inlineStr">
        <is>
          <t>Minneapolis</t>
        </is>
      </c>
      <c r="B247" s="40" t="inlineStr">
        <is>
          <t>nopeb_gov</t>
        </is>
      </c>
      <c r="C247" s="58" t="inlineStr">
        <is>
          <t xml:space="preserve">    Due within one year                                                   7,108              1,187              8,295                167            8,462  +     Due beyond one year                                                  98,800             16,495            115,295              1,687          116,982  [under 'Other postemployment benefits:']</t>
        </is>
      </c>
    </row>
    <row r="248" ht="23.85" customHeight="1" s="33">
      <c r="A248" s="40" t="inlineStr">
        <is>
          <t>Minneapolis</t>
        </is>
      </c>
      <c r="B248" s="40" t="inlineStr">
        <is>
          <t>nopeb_bta</t>
        </is>
      </c>
      <c r="C248" s="58" t="inlineStr">
        <is>
          <t xml:space="preserve">    Due within one year                                                   7,108              1,187              8,295                167            8,462  +     Due beyond one year                                                  98,800             16,495            115,295              1,687          116,982</t>
        </is>
      </c>
    </row>
    <row r="249" ht="23.85" customHeight="1" s="33">
      <c r="A249" s="40" t="inlineStr">
        <is>
          <t>Minneapolis</t>
        </is>
      </c>
      <c r="B249" s="40" t="inlineStr">
        <is>
          <t>nopeb_total</t>
        </is>
      </c>
      <c r="C249" s="58" t="inlineStr">
        <is>
          <t xml:space="preserve">    Due within one year                                                   7,108              1,187              8,295                167            8,462  +     Due beyond one year                                                  98,800             16,495            115,295              1,687          116,982</t>
        </is>
      </c>
    </row>
    <row r="250" ht="15" customHeight="1" s="33">
      <c r="A250" s="40" t="inlineStr">
        <is>
          <t>Minneapolis</t>
        </is>
      </c>
      <c r="B250" s="40" t="inlineStr">
        <is>
          <t>unrestricted_np_gov</t>
        </is>
      </c>
      <c r="C250" s="58" t="inlineStr">
        <is>
          <t>Unrestricted                                                            (71,218)            52,824            (18,394)           (17,479)         (35,873)</t>
        </is>
      </c>
    </row>
    <row r="251" ht="15" customHeight="1" s="33">
      <c r="A251" s="40" t="inlineStr">
        <is>
          <t>Minneapolis</t>
        </is>
      </c>
      <c r="B251" s="40" t="inlineStr">
        <is>
          <t>unrestricted_np_total</t>
        </is>
      </c>
      <c r="C251" s="58" t="inlineStr">
        <is>
          <t>Unrestricted                                                            (71,218)            52,824            (18,394)           (17,479)         (35,873)</t>
        </is>
      </c>
    </row>
    <row r="252" ht="15" customHeight="1" s="33">
      <c r="A252" s="40" t="inlineStr">
        <is>
          <t>Minneapolis</t>
        </is>
      </c>
      <c r="B252" s="40" t="inlineStr">
        <is>
          <t>gf_restricted</t>
        </is>
      </c>
      <c r="C252" s="58" t="inlineStr">
        <is>
          <t xml:space="preserve">   Restricted                                            10,173         149,918         10,225          5,263         96,216        26,184        32,772        330,751</t>
        </is>
      </c>
    </row>
    <row r="253" ht="15" customHeight="1" s="33">
      <c r="A253" s="40" t="inlineStr">
        <is>
          <t>Minneapolis</t>
        </is>
      </c>
      <c r="B253" s="40" t="inlineStr">
        <is>
          <t>gf_assigned</t>
        </is>
      </c>
      <c r="C253" s="58" t="inlineStr">
        <is>
          <t xml:space="preserve">   Assigned                                              10,718          84,573            -              -              -             -         149,248        244,539</t>
        </is>
      </c>
    </row>
    <row r="254" ht="15" customHeight="1" s="33">
      <c r="A254" s="40" t="inlineStr">
        <is>
          <t>Minneapolis</t>
        </is>
      </c>
      <c r="B254" s="40" t="inlineStr">
        <is>
          <t>gf_unassigned</t>
        </is>
      </c>
      <c r="C254" s="58" t="inlineStr">
        <is>
          <t xml:space="preserve">   Unassigned                                           116,654             -              -              -          (22,070)          -          (2,722)        91,862</t>
        </is>
      </c>
    </row>
    <row r="255" ht="15" customHeight="1" s="33">
      <c r="A255" s="40" t="inlineStr">
        <is>
          <t>Minneapolis</t>
        </is>
      </c>
      <c r="B255" s="40" t="inlineStr">
        <is>
          <t>gf_total_fb</t>
        </is>
      </c>
      <c r="C255" s="58" t="inlineStr">
        <is>
          <t>Total fund balances                                     137,545          234,491           10,225          5,263         74,146        26,184       179,298        667,152</t>
        </is>
      </c>
    </row>
    <row r="256" ht="15" customHeight="1" s="33">
      <c r="A256" s="40" t="inlineStr">
        <is>
          <t>Minneapolis</t>
        </is>
      </c>
      <c r="B256" s="40" t="inlineStr">
        <is>
          <t>gf_total_revenues</t>
        </is>
      </c>
      <c r="C256" s="58" t="inlineStr">
        <is>
          <t xml:space="preserve">    Total revenues                                                 612,193           39,944           33,022         25,081         77,039         14,008       252,398         1,053,685</t>
        </is>
      </c>
    </row>
    <row r="257" ht="15" customHeight="1" s="33">
      <c r="A257" s="40" t="inlineStr">
        <is>
          <t>Minneapolis</t>
        </is>
      </c>
      <c r="B257" s="40" t="inlineStr">
        <is>
          <t>gf_total_expenditures</t>
        </is>
      </c>
      <c r="C257" s="58" t="inlineStr">
        <is>
          <t xml:space="preserve">      Total expenditures                                           708,643           39,431           35,610         25,156        190,754         11,966       241,434         1,252,994</t>
        </is>
      </c>
    </row>
    <row r="258" ht="23.85" customHeight="1" s="33">
      <c r="A258" s="40" t="inlineStr">
        <is>
          <t>Tampa</t>
        </is>
      </c>
      <c r="B258" s="40" t="inlineStr">
        <is>
          <t>npl_gov</t>
        </is>
      </c>
      <c r="C258" s="58" t="inlineStr">
        <is>
          <t>p140: General Employees' Pension                           165,740,529                      -         (23,539,975)       142,200,554                    - | Firefighters and Police Officers' Pension            164,098,194                      -         (44,442,964)       119,655,230                    - | p68: Net Pension Liability                                                                                              (261,855,784)</t>
        </is>
      </c>
    </row>
    <row r="259" ht="15" customHeight="1" s="33">
      <c r="A259" s="40" t="inlineStr">
        <is>
          <t>Tampa</t>
        </is>
      </c>
      <c r="B259" s="40" t="inlineStr">
        <is>
          <t>npl_bta</t>
        </is>
      </c>
      <c r="C259" s="58" t="inlineStr">
        <is>
          <t>p141: General Employees' Pension                             41,435,132           35,550,138           (41,435,132)          35,550,138                     -</t>
        </is>
      </c>
    </row>
    <row r="260" ht="15" customHeight="1" s="33">
      <c r="A260" s="40" t="inlineStr">
        <is>
          <t>Tampa</t>
        </is>
      </c>
      <c r="B260" s="40" t="inlineStr">
        <is>
          <t>npl_total</t>
        </is>
      </c>
      <c r="C260" s="58" t="inlineStr">
        <is>
          <t>COMPUTED 261,855,784 + 35,550,138 = 297,405,922 (p178: City's Net Pension Liability $ 177,750,692 GE employer reporting; p169 F&amp;P 119,655,230)</t>
        </is>
      </c>
    </row>
    <row r="261" ht="15" customHeight="1" s="33">
      <c r="A261" s="40" t="inlineStr">
        <is>
          <t>Tampa</t>
        </is>
      </c>
      <c r="B261" s="40" t="inlineStr">
        <is>
          <t>nopeb_gov</t>
        </is>
      </c>
      <c r="C261" s="58" t="inlineStr">
        <is>
          <t>p140: OPEB Liability                                        55,654,187             2,628,625                     -        58,282,812          2,116,458</t>
        </is>
      </c>
    </row>
    <row r="262" ht="15" customHeight="1" s="33">
      <c r="A262" s="40" t="inlineStr">
        <is>
          <t>Tampa</t>
        </is>
      </c>
      <c r="B262" s="40" t="inlineStr">
        <is>
          <t>nopeb_bta</t>
        </is>
      </c>
      <c r="C262" s="58" t="inlineStr">
        <is>
          <t>p141: OPEB Liability                                         13,478,961              657,156                      -         14,136,117            529,115</t>
        </is>
      </c>
    </row>
    <row r="263" ht="15" customHeight="1" s="33">
      <c r="A263" s="40" t="inlineStr">
        <is>
          <t>Tampa</t>
        </is>
      </c>
      <c r="B263" s="40" t="inlineStr">
        <is>
          <t>nopeb_total</t>
        </is>
      </c>
      <c r="C263" s="58" t="inlineStr">
        <is>
          <t>p160: The Total OPEB Liability reported as of Fiscal Year-end, September 30, 2025 is $72,418,929.</t>
        </is>
      </c>
    </row>
    <row r="264" ht="15" customHeight="1" s="33">
      <c r="A264" s="40" t="inlineStr">
        <is>
          <t>Tampa</t>
        </is>
      </c>
      <c r="B264" s="40" t="inlineStr">
        <is>
          <t>unrestricted_np_gov</t>
        </is>
      </c>
      <c r="C264" s="58" t="inlineStr">
        <is>
          <t>Unrestricted                                                                    209,193,24            631,738,566          840,931,790                   1,447   (last digit dropped in text; derived 209,193,224)</t>
        </is>
      </c>
    </row>
    <row r="265" ht="15" customHeight="1" s="33">
      <c r="A265" s="40" t="inlineStr">
        <is>
          <t>Tampa</t>
        </is>
      </c>
      <c r="B265" s="40" t="inlineStr">
        <is>
          <t>unrestricted_np_total</t>
        </is>
      </c>
      <c r="C265" s="58" t="inlineStr">
        <is>
          <t>Unrestricted                                                                    209,193,24            631,738,566          840,931,790                   1,447</t>
        </is>
      </c>
    </row>
    <row r="266" ht="15" customHeight="1" s="33">
      <c r="A266" s="40" t="inlineStr">
        <is>
          <t>Tampa</t>
        </is>
      </c>
      <c r="B266" s="40" t="inlineStr">
        <is>
          <t>gf_nonspendable</t>
        </is>
      </c>
      <c r="C266" s="58" t="inlineStr">
        <is>
          <t>Non Spendable                                                  1,208,360                      -          536,614        1,744,974</t>
        </is>
      </c>
    </row>
    <row r="267" ht="15" customHeight="1" s="33">
      <c r="A267" s="40" t="inlineStr">
        <is>
          <t>Tampa</t>
        </is>
      </c>
      <c r="B267" s="40" t="inlineStr">
        <is>
          <t>gf_restricted</t>
        </is>
      </c>
      <c r="C267" s="58" t="inlineStr">
        <is>
          <t>Restricted                                                             -            218,266,905      434,429,636      652,696,541</t>
        </is>
      </c>
    </row>
    <row r="268" ht="15" customHeight="1" s="33">
      <c r="A268" s="40" t="inlineStr">
        <is>
          <t>Tampa</t>
        </is>
      </c>
      <c r="B268" s="40" t="inlineStr">
        <is>
          <t>gf_committed</t>
        </is>
      </c>
      <c r="C268" s="58" t="inlineStr">
        <is>
          <t>Committed                                                      6,637,984                      -        7,045,561       13,683,545</t>
        </is>
      </c>
    </row>
    <row r="269" ht="15" customHeight="1" s="33">
      <c r="A269" s="40" t="inlineStr">
        <is>
          <t>Tampa</t>
        </is>
      </c>
      <c r="B269" s="40" t="inlineStr">
        <is>
          <t>gf_assigned</t>
        </is>
      </c>
      <c r="C269" s="58" t="inlineStr">
        <is>
          <t>Assigned                                                      45,731,999                      -                -       45,731,999</t>
        </is>
      </c>
    </row>
    <row r="270" ht="15" customHeight="1" s="33">
      <c r="A270" s="40" t="inlineStr">
        <is>
          <t>Tampa</t>
        </is>
      </c>
      <c r="B270" s="40" t="inlineStr">
        <is>
          <t>gf_unassigned</t>
        </is>
      </c>
      <c r="C270" s="58" t="inlineStr">
        <is>
          <t>Unassigned                                                   159,500,000                      -                -      159,500,000</t>
        </is>
      </c>
    </row>
    <row r="271" ht="15" customHeight="1" s="33">
      <c r="A271" s="40" t="inlineStr">
        <is>
          <t>Tampa</t>
        </is>
      </c>
      <c r="B271" s="40" t="inlineStr">
        <is>
          <t>gf_total_fb</t>
        </is>
      </c>
      <c r="C271" s="58" t="inlineStr">
        <is>
          <t>TOTAL FUND BALANCES                                    213,078,343          218,266,905      442,011,811      873,357,059</t>
        </is>
      </c>
    </row>
    <row r="272" ht="15" customHeight="1" s="33">
      <c r="A272" s="40" t="inlineStr">
        <is>
          <t>Tampa</t>
        </is>
      </c>
      <c r="B272" s="40" t="inlineStr">
        <is>
          <t>gf_total_revenues</t>
        </is>
      </c>
      <c r="C272" s="58" t="inlineStr">
        <is>
          <t>TOTAL REVENUES                                                           675,537,095           82,608,684             294,853,853         1,052,999,632</t>
        </is>
      </c>
    </row>
    <row r="273" ht="15" customHeight="1" s="33">
      <c r="A273" s="40" t="inlineStr">
        <is>
          <t>Tampa</t>
        </is>
      </c>
      <c r="B273" s="40" t="inlineStr">
        <is>
          <t>gf_total_expenditures</t>
        </is>
      </c>
      <c r="C273" s="58" t="inlineStr">
        <is>
          <t>TOTAL EXPENDITURES                                                        671,998,585           30,357,234             375,355,571         1,077,711,390</t>
        </is>
      </c>
    </row>
    <row r="274" ht="15" customHeight="1" s="33">
      <c r="A274" s="40" t="inlineStr">
        <is>
          <t>San Diego</t>
        </is>
      </c>
      <c r="B274" s="40" t="inlineStr">
        <is>
          <t>npl_gov</t>
        </is>
      </c>
      <c r="C274" s="58" t="inlineStr">
        <is>
          <t xml:space="preserve">            Pension Liabilities ........................................................................................           2,590,735             575,389        3,166,124                 —</t>
        </is>
      </c>
    </row>
    <row r="275" ht="15" customHeight="1" s="33">
      <c r="A275" s="40" t="inlineStr">
        <is>
          <t>San Diego</t>
        </is>
      </c>
      <c r="B275" s="40" t="inlineStr">
        <is>
          <t>npl_bta</t>
        </is>
      </c>
      <c r="C275" s="58" t="inlineStr">
        <is>
          <t xml:space="preserve">            Pension Liabilities ........................................................................................           2,590,735             575,389        3,166,124                 —</t>
        </is>
      </c>
    </row>
    <row r="276" ht="15" customHeight="1" s="33">
      <c r="A276" s="40" t="inlineStr">
        <is>
          <t>San Diego</t>
        </is>
      </c>
      <c r="B276" s="40" t="inlineStr">
        <is>
          <t>npl_total</t>
        </is>
      </c>
      <c r="C276" s="58" t="inlineStr">
        <is>
          <t xml:space="preserve">            Pension Liabilities ........................................................................................           2,590,735             575,389        3,166,124                 —</t>
        </is>
      </c>
    </row>
    <row r="277" ht="15" customHeight="1" s="33">
      <c r="A277" s="40" t="inlineStr">
        <is>
          <t>San Diego</t>
        </is>
      </c>
      <c r="B277" s="40" t="inlineStr">
        <is>
          <t>nopeb_gov</t>
        </is>
      </c>
      <c r="C277" s="58" t="inlineStr">
        <is>
          <t xml:space="preserve">            Net Other Postemployment Benefits Liability...................................................                           316,415              92,501          408,916                 —</t>
        </is>
      </c>
    </row>
    <row r="278" ht="15" customHeight="1" s="33">
      <c r="A278" s="40" t="inlineStr">
        <is>
          <t>San Diego</t>
        </is>
      </c>
      <c r="B278" s="40" t="inlineStr">
        <is>
          <t>nopeb_bta</t>
        </is>
      </c>
      <c r="C278" s="58" t="inlineStr">
        <is>
          <t xml:space="preserve">            Net Other Postemployment Benefits Liability...................................................                           316,415              92,501          408,916                 —</t>
        </is>
      </c>
    </row>
    <row r="279" ht="15" customHeight="1" s="33">
      <c r="A279" s="40" t="inlineStr">
        <is>
          <t>San Diego</t>
        </is>
      </c>
      <c r="B279" s="40" t="inlineStr">
        <is>
          <t>nopeb_total</t>
        </is>
      </c>
      <c r="C279" s="58" t="inlineStr">
        <is>
          <t xml:space="preserve">            Net Other Postemployment Benefits Liability...................................................                           316,415              92,501          408,916                 —</t>
        </is>
      </c>
    </row>
    <row r="280" ht="15" customHeight="1" s="33">
      <c r="A280" s="40" t="inlineStr">
        <is>
          <t>San Diego</t>
        </is>
      </c>
      <c r="B280" s="40" t="inlineStr">
        <is>
          <t>unrestricted_np_gov</t>
        </is>
      </c>
      <c r="C280" s="58" t="inlineStr">
        <is>
          <t xml:space="preserve">           Unrestricted (Deficit) .......................................................................................          (2,136,731)           232,304       (1,904,427)           400,276</t>
        </is>
      </c>
    </row>
    <row r="281" ht="15" customHeight="1" s="33">
      <c r="A281" s="40" t="inlineStr">
        <is>
          <t>San Diego</t>
        </is>
      </c>
      <c r="B281" s="40" t="inlineStr">
        <is>
          <t>unrestricted_np_total</t>
        </is>
      </c>
      <c r="C281" s="58" t="inlineStr">
        <is>
          <t xml:space="preserve">           Unrestricted (Deficit) .......................................................................................          (2,136,731)           232,304       (1,904,427)           400,276</t>
        </is>
      </c>
    </row>
    <row r="282" ht="15" customHeight="1" s="33">
      <c r="A282" s="40" t="inlineStr">
        <is>
          <t>San Diego</t>
        </is>
      </c>
      <c r="B282" s="40" t="inlineStr">
        <is>
          <t>gf_nonspendable</t>
        </is>
      </c>
      <c r="C282" s="58" t="inlineStr">
        <is>
          <t xml:space="preserve">        Nonspendable ..............................................................................................................        $           2,404    $          20,806     $          23,210</t>
        </is>
      </c>
    </row>
    <row r="283" ht="15" customHeight="1" s="33">
      <c r="A283" s="40" t="inlineStr">
        <is>
          <t>San Diego</t>
        </is>
      </c>
      <c r="B283" s="40" t="inlineStr">
        <is>
          <t>gf_restricted</t>
        </is>
      </c>
      <c r="C283" s="58" t="inlineStr">
        <is>
          <t xml:space="preserve">        Restricted .....................................................................................................................              50,591             1,960,238             2,010,829</t>
        </is>
      </c>
    </row>
    <row r="284" ht="15" customHeight="1" s="33">
      <c r="A284" s="40" t="inlineStr">
        <is>
          <t>San Diego</t>
        </is>
      </c>
      <c r="B284" s="40" t="inlineStr">
        <is>
          <t>gf_committed</t>
        </is>
      </c>
      <c r="C284" s="58" t="inlineStr">
        <is>
          <t xml:space="preserve">        Committed ....................................................................................................................               221,851               81,422               303,273</t>
        </is>
      </c>
    </row>
    <row r="285" ht="15" customHeight="1" s="33">
      <c r="A285" s="40" t="inlineStr">
        <is>
          <t>San Diego</t>
        </is>
      </c>
      <c r="B285" s="40" t="inlineStr">
        <is>
          <t>gf_assigned</t>
        </is>
      </c>
      <c r="C285" s="58" t="inlineStr">
        <is>
          <t xml:space="preserve">        Assigned ......................................................................................................................                  916                    —                   916</t>
        </is>
      </c>
    </row>
    <row r="286" ht="15" customHeight="1" s="33">
      <c r="A286" s="40" t="inlineStr">
        <is>
          <t>San Diego</t>
        </is>
      </c>
      <c r="B286" s="40" t="inlineStr">
        <is>
          <t>gf_unassigned</t>
        </is>
      </c>
      <c r="C286" s="58" t="inlineStr">
        <is>
          <t xml:space="preserve">        Unassigned (Deficit) ......................................................................................................                  138,898              (246,237)             (107,339)</t>
        </is>
      </c>
    </row>
    <row r="287" ht="15" customHeight="1" s="33">
      <c r="A287" s="40" t="inlineStr">
        <is>
          <t>San Diego</t>
        </is>
      </c>
      <c r="B287" s="40" t="inlineStr">
        <is>
          <t>gf_total_fb</t>
        </is>
      </c>
      <c r="C287" s="58" t="inlineStr">
        <is>
          <t xml:space="preserve">      TOTAL FUND BALANCES ...............................................................................................                            414,660             1,816,229             2,230,889</t>
        </is>
      </c>
    </row>
    <row r="288" ht="15" customHeight="1" s="33">
      <c r="A288" s="40" t="inlineStr">
        <is>
          <t>San Diego</t>
        </is>
      </c>
      <c r="B288" s="40" t="inlineStr">
        <is>
          <t>gf_total_revenues</t>
        </is>
      </c>
      <c r="C288" s="58" t="inlineStr">
        <is>
          <t xml:space="preserve">      TOTAL REVENUES.........................................................................................................                        2,435,245              842,753              3,277,998</t>
        </is>
      </c>
    </row>
    <row r="289" ht="15" customHeight="1" s="33">
      <c r="A289" s="40" t="inlineStr">
        <is>
          <t>San Diego</t>
        </is>
      </c>
      <c r="B289" s="40" t="inlineStr">
        <is>
          <t>gf_total_expenditures</t>
        </is>
      </c>
      <c r="C289" s="58" t="inlineStr">
        <is>
          <t xml:space="preserve">      TOTAL EXPENDITURES .................................................................................................                           2,580,262             1,057,701             3,637,963</t>
        </is>
      </c>
    </row>
    <row r="290" ht="15" customHeight="1" s="33">
      <c r="A290" s="40" t="inlineStr">
        <is>
          <t>Denver</t>
        </is>
      </c>
      <c r="B290" s="40" t="inlineStr">
        <is>
          <t>npl_gov</t>
        </is>
      </c>
      <c r="C290" s="58" t="inlineStr">
        <is>
          <t>p120: Net pension liability                                    1,642,145 - 55,316 1,586,829                                             186,568</t>
        </is>
      </c>
    </row>
    <row r="291" ht="23.85" customHeight="1" s="33">
      <c r="A291" s="40" t="inlineStr">
        <is>
          <t>Denver</t>
        </is>
      </c>
      <c r="B291" s="40" t="inlineStr">
        <is>
          <t>npl_bta</t>
        </is>
      </c>
      <c r="C291" s="58" t="inlineStr">
        <is>
          <t>p121: Net pension liability                          62,603        -           5,223       57,380       5,811 | Net pension liability                          218,656       10,068      -           228,724      25,124 | Net pension liability                          17,642     -              1,871       15,771       1,655</t>
        </is>
      </c>
    </row>
    <row r="292" ht="15" customHeight="1" s="33">
      <c r="A292" s="40" t="inlineStr">
        <is>
          <t>Denver</t>
        </is>
      </c>
      <c r="B292" s="40" t="inlineStr">
        <is>
          <t>npl_total</t>
        </is>
      </c>
      <c r="C292" s="58" t="inlineStr">
        <is>
          <t>COMPUTED 1,586,829 + 301,875 = 1,888,704 (p133 DERP only: Net pension liability                   $1,320,085 $301,875 $1,621,960)</t>
        </is>
      </c>
    </row>
    <row r="293" ht="23.85" customHeight="1" s="33">
      <c r="A293" s="40" t="inlineStr">
        <is>
          <t>Denver</t>
        </is>
      </c>
      <c r="B293" s="40" t="inlineStr">
        <is>
          <t>nopeb_gov</t>
        </is>
      </c>
      <c r="C293" s="58" t="inlineStr">
        <is>
          <t>p120: Net OPEB liability                                       77,711 - 8,035 69,676                                                    6,295 | OPEB implicit rate subsidy liability                     131,683 8,709 - 140,392                                                  8,461</t>
        </is>
      </c>
    </row>
    <row r="294" ht="23.85" customHeight="1" s="33">
      <c r="A294" s="40" t="inlineStr">
        <is>
          <t>Denver</t>
        </is>
      </c>
      <c r="B294" s="40" t="inlineStr">
        <is>
          <t>nopeb_bta</t>
        </is>
      </c>
      <c r="C294" s="58" t="inlineStr">
        <is>
          <t>p121: Net OPEB liability 2,887 - 363 2,524 227 | Net OPEB liability 10,084 - 23 10,061 983 | Net OPEB liability 813 - 119 694 65 | OPEB implicit rate subsidy liability 3,120 224 - 3,344 249 | OPEB implicit rate subsidy liability 11,848 2,313 - 14,161 1,056 | OPEB implicit rate subsidy liability 950 105 - 1,055 78</t>
        </is>
      </c>
    </row>
    <row r="295" ht="15" customHeight="1" s="33">
      <c r="A295" s="40" t="inlineStr">
        <is>
          <t>Denver</t>
        </is>
      </c>
      <c r="B295" s="40" t="inlineStr">
        <is>
          <t>nopeb_total</t>
        </is>
      </c>
      <c r="C295" s="58" t="inlineStr">
        <is>
          <t>COMPUTED 210,068 + 31,839 = 241,907</t>
        </is>
      </c>
    </row>
    <row r="296" ht="15" customHeight="1" s="33">
      <c r="A296" s="40" t="inlineStr">
        <is>
          <t>Denver</t>
        </is>
      </c>
      <c r="B296" s="40" t="inlineStr">
        <is>
          <t>unrestricted_np_gov</t>
        </is>
      </c>
      <c r="C296" s="58" t="inlineStr">
        <is>
          <t>Unrestricted (deficit)                                           (1,212,324)2,093,123880,799154,510</t>
        </is>
      </c>
    </row>
    <row r="297" ht="15" customHeight="1" s="33">
      <c r="A297" s="40" t="inlineStr">
        <is>
          <t>Denver</t>
        </is>
      </c>
      <c r="B297" s="40" t="inlineStr">
        <is>
          <t>unrestricted_np_total</t>
        </is>
      </c>
      <c r="C297" s="58" t="inlineStr">
        <is>
          <t>Unrestricted (deficit)                                           (1,212,324)2,093,123880,799154,510</t>
        </is>
      </c>
    </row>
    <row r="298" ht="15" customHeight="1" s="33">
      <c r="A298" s="40" t="inlineStr">
        <is>
          <t>Denver</t>
        </is>
      </c>
      <c r="B298" s="40" t="inlineStr">
        <is>
          <t>gf_nonspendable</t>
        </is>
      </c>
      <c r="C298" s="58" t="inlineStr">
        <is>
          <t>Nonspendable                                                13,406           117             6,644 20,167</t>
        </is>
      </c>
    </row>
    <row r="299" ht="15" customHeight="1" s="33">
      <c r="A299" s="40" t="inlineStr">
        <is>
          <t>Denver</t>
        </is>
      </c>
      <c r="B299" s="40" t="inlineStr">
        <is>
          <t>gf_restricted</t>
        </is>
      </c>
      <c r="C299" s="58" t="inlineStr">
        <is>
          <t>Restricted                                                  83,036           62,846          2,146,276 2,292,158</t>
        </is>
      </c>
    </row>
    <row r="300" ht="15" customHeight="1" s="33">
      <c r="A300" s="40" t="inlineStr">
        <is>
          <t>Denver</t>
        </is>
      </c>
      <c r="B300" s="40" t="inlineStr">
        <is>
          <t>gf_committed</t>
        </is>
      </c>
      <c r="C300" s="58" t="inlineStr">
        <is>
          <t>Committed                                                   86,741           -               117,376 204,117</t>
        </is>
      </c>
    </row>
    <row r="301" ht="15" customHeight="1" s="33">
      <c r="A301" s="40" t="inlineStr">
        <is>
          <t>Denver</t>
        </is>
      </c>
      <c r="B301" s="40" t="inlineStr">
        <is>
          <t>gf_assigned</t>
        </is>
      </c>
      <c r="C301" s="58" t="inlineStr">
        <is>
          <t>Assigned                                                    -                -               3,746 3,746</t>
        </is>
      </c>
    </row>
    <row r="302" ht="15" customHeight="1" s="33">
      <c r="A302" s="40" t="inlineStr">
        <is>
          <t>Denver</t>
        </is>
      </c>
      <c r="B302" s="40" t="inlineStr">
        <is>
          <t>gf_unassigned</t>
        </is>
      </c>
      <c r="C302" s="58" t="inlineStr">
        <is>
          <t>Unassigned (deficit)                                        113,140          -               (4,779)108,361</t>
        </is>
      </c>
    </row>
    <row r="303" ht="15" customHeight="1" s="33">
      <c r="A303" s="40" t="inlineStr">
        <is>
          <t>Denver</t>
        </is>
      </c>
      <c r="B303" s="40" t="inlineStr">
        <is>
          <t>gf_total_fb</t>
        </is>
      </c>
      <c r="C303" s="58" t="inlineStr">
        <is>
          <t>Total Fund Balances                                         296,323          62,963          2,269,263 2,628,549</t>
        </is>
      </c>
    </row>
    <row r="304" ht="15" customHeight="1" s="33">
      <c r="A304" s="40" t="inlineStr">
        <is>
          <t>Denver</t>
        </is>
      </c>
      <c r="B304" s="40" t="inlineStr">
        <is>
          <t>gf_total_revenues</t>
        </is>
      </c>
      <c r="C304" s="58" t="inlineStr">
        <is>
          <t>Total Revenues                                         1,667,594      193,364       -             1,536,151        3,397,109</t>
        </is>
      </c>
    </row>
    <row r="305" ht="15" customHeight="1" s="33">
      <c r="A305" s="40" t="inlineStr">
        <is>
          <t>Denver</t>
        </is>
      </c>
      <c r="B305" s="40" t="inlineStr">
        <is>
          <t>gf_total_expenditures</t>
        </is>
      </c>
      <c r="C305" s="58" t="inlineStr">
        <is>
          <t>Total Expenditures                                     1,788,876      215,514       -                1,601,217     3,605,607</t>
        </is>
      </c>
    </row>
    <row r="306" ht="15" customHeight="1" s="33">
      <c r="A306" s="40" t="inlineStr">
        <is>
          <t>Orlando</t>
        </is>
      </c>
      <c r="B306" s="40" t="inlineStr">
        <is>
          <t>npl_gov</t>
        </is>
      </c>
      <c r="C306" s="58" t="inlineStr">
        <is>
          <t xml:space="preserve">      Net Pension Liability                                         300,748,836                 10,352,261            311,101,097                  -</t>
        </is>
      </c>
    </row>
    <row r="307" ht="15" customHeight="1" s="33">
      <c r="A307" s="40" t="inlineStr">
        <is>
          <t>Orlando</t>
        </is>
      </c>
      <c r="B307" s="40" t="inlineStr">
        <is>
          <t>npl_bta</t>
        </is>
      </c>
      <c r="C307" s="58" t="inlineStr">
        <is>
          <t xml:space="preserve">      Net Pension Liability                                         300,748,836                 10,352,261            311,101,097                  -</t>
        </is>
      </c>
    </row>
    <row r="308" ht="15" customHeight="1" s="33">
      <c r="A308" s="40" t="inlineStr">
        <is>
          <t>Orlando</t>
        </is>
      </c>
      <c r="B308" s="40" t="inlineStr">
        <is>
          <t>npl_total</t>
        </is>
      </c>
      <c r="C308" s="58" t="inlineStr">
        <is>
          <t xml:space="preserve">      Net Pension Liability                                         300,748,836                 10,352,261            311,101,097                  -</t>
        </is>
      </c>
    </row>
    <row r="309" ht="15" customHeight="1" s="33">
      <c r="A309" s="40" t="inlineStr">
        <is>
          <t>Orlando</t>
        </is>
      </c>
      <c r="B309" s="40" t="inlineStr">
        <is>
          <t>nopeb_gov</t>
        </is>
      </c>
      <c r="C309" s="58" t="inlineStr">
        <is>
          <t xml:space="preserve">      Net OPEB Liability                                            216,248,911                 47,594,661            263,843,572                  -</t>
        </is>
      </c>
    </row>
    <row r="310" ht="15" customHeight="1" s="33">
      <c r="A310" s="40" t="inlineStr">
        <is>
          <t>Orlando</t>
        </is>
      </c>
      <c r="B310" s="40" t="inlineStr">
        <is>
          <t>nopeb_bta</t>
        </is>
      </c>
      <c r="C310" s="58" t="inlineStr">
        <is>
          <t xml:space="preserve">      Net OPEB Liability                                            216,248,911                 47,594,661            263,843,572                  -</t>
        </is>
      </c>
    </row>
    <row r="311" ht="15" customHeight="1" s="33">
      <c r="A311" s="40" t="inlineStr">
        <is>
          <t>Orlando</t>
        </is>
      </c>
      <c r="B311" s="40" t="inlineStr">
        <is>
          <t>nopeb_total</t>
        </is>
      </c>
      <c r="C311" s="58" t="inlineStr">
        <is>
          <t xml:space="preserve">      Net OPEB Liability                                            216,248,911                 47,594,661            263,843,572                  -</t>
        </is>
      </c>
    </row>
    <row r="312" ht="15" customHeight="1" s="33">
      <c r="A312" s="40" t="inlineStr">
        <is>
          <t>Orlando</t>
        </is>
      </c>
      <c r="B312" s="40" t="inlineStr">
        <is>
          <t>unrestricted_np_gov</t>
        </is>
      </c>
      <c r="C312" s="58" t="inlineStr">
        <is>
          <t xml:space="preserve"> Unrestricted                                                       170,616,276               196,276,041            366,892,317            3,053,202</t>
        </is>
      </c>
    </row>
    <row r="313" ht="15" customHeight="1" s="33">
      <c r="A313" s="40" t="inlineStr">
        <is>
          <t>Orlando</t>
        </is>
      </c>
      <c r="B313" s="40" t="inlineStr">
        <is>
          <t>unrestricted_np_total</t>
        </is>
      </c>
      <c r="C313" s="58" t="inlineStr">
        <is>
          <t xml:space="preserve"> Unrestricted                                                       170,616,276               196,276,041            366,892,317            3,053,202</t>
        </is>
      </c>
    </row>
    <row r="314" ht="15" customHeight="1" s="33">
      <c r="A314" s="40" t="inlineStr">
        <is>
          <t>Orlando</t>
        </is>
      </c>
      <c r="B314" s="40" t="inlineStr">
        <is>
          <t>gf_nonspendable</t>
        </is>
      </c>
      <c r="C314" s="58" t="inlineStr">
        <is>
          <t xml:space="preserve">    Nonspendable                                5,984,002                      -                       -                         -                   -            5,984,002</t>
        </is>
      </c>
    </row>
    <row r="315" ht="15" customHeight="1" s="33">
      <c r="A315" s="40" t="inlineStr">
        <is>
          <t>Orlando</t>
        </is>
      </c>
      <c r="B315" s="40" t="inlineStr">
        <is>
          <t>gf_restricted</t>
        </is>
      </c>
      <c r="C315" s="58" t="inlineStr">
        <is>
          <t xml:space="preserve">    Restricted                                 17,698,079            116,467,651                       -                         -         135,566,672          269,732,402</t>
        </is>
      </c>
    </row>
    <row r="316" ht="15" customHeight="1" s="33">
      <c r="A316" s="40" t="inlineStr">
        <is>
          <t>Orlando</t>
        </is>
      </c>
      <c r="B316" s="40" t="inlineStr">
        <is>
          <t>gf_committed</t>
        </is>
      </c>
      <c r="C316" s="58" t="inlineStr">
        <is>
          <t xml:space="preserve">    Committed                                  55,688,930                      -             221,299,516                         -           5,777,737          282,766,183</t>
        </is>
      </c>
    </row>
    <row r="317" ht="15" customHeight="1" s="33">
      <c r="A317" s="40" t="inlineStr">
        <is>
          <t>Orlando</t>
        </is>
      </c>
      <c r="B317" s="40" t="inlineStr">
        <is>
          <t>gf_assigned</t>
        </is>
      </c>
      <c r="C317" s="58" t="inlineStr">
        <is>
          <t xml:space="preserve">    Assigned                                   76,457,605                      -              46,662,108                 2,626,809                   -          125,746,522</t>
        </is>
      </c>
    </row>
    <row r="318" ht="15" customHeight="1" s="33">
      <c r="A318" s="40" t="inlineStr">
        <is>
          <t>Orlando</t>
        </is>
      </c>
      <c r="B318" s="40" t="inlineStr">
        <is>
          <t>gf_unassigned</t>
        </is>
      </c>
      <c r="C318" s="58" t="inlineStr">
        <is>
          <t xml:space="preserve">    Unassigned (Deficit)                      185,681,882                      -                       -                         -          (1,077,092)          184,604,790</t>
        </is>
      </c>
    </row>
    <row r="319" ht="15" customHeight="1" s="33">
      <c r="A319" s="40" t="inlineStr">
        <is>
          <t>Orlando</t>
        </is>
      </c>
      <c r="B319" s="40" t="inlineStr">
        <is>
          <t>gf_total_fb</t>
        </is>
      </c>
      <c r="C319" s="58" t="inlineStr">
        <is>
          <t xml:space="preserve">       Total Fund Balances                    341,510,498            116,467,651             267,961,624                 2,626,809         140,267,317          868,833,899</t>
        </is>
      </c>
    </row>
    <row r="320" ht="15" customHeight="1" s="33">
      <c r="A320" s="40" t="inlineStr">
        <is>
          <t>Orlando</t>
        </is>
      </c>
      <c r="B320" s="40" t="inlineStr">
        <is>
          <t>gf_total_revenues</t>
        </is>
      </c>
      <c r="C320" s="58" t="inlineStr">
        <is>
          <t xml:space="preserve">     Total Revenues                            766,379,429             89,791,534              10,428,442            153,030,240            103,806,236        1,123,435,881</t>
        </is>
      </c>
    </row>
    <row r="321" ht="15" customHeight="1" s="33">
      <c r="A321" s="40" t="inlineStr">
        <is>
          <t>Orlando</t>
        </is>
      </c>
      <c r="B321" s="40" t="inlineStr">
        <is>
          <t>gf_total_expenditures</t>
        </is>
      </c>
      <c r="C321" s="58" t="inlineStr">
        <is>
          <t xml:space="preserve">     Total Expenditures                        698,885,146             94,290,819              66,230,860            152,709,581            105,128,373        1,117,244,779</t>
        </is>
      </c>
    </row>
    <row r="322" ht="15" customHeight="1" s="33">
      <c r="A322" s="40" t="inlineStr">
        <is>
          <t>Charlotte</t>
        </is>
      </c>
      <c r="B322" s="40" t="inlineStr">
        <is>
          <t>npl_gov</t>
        </is>
      </c>
      <c r="C322" s="58" t="inlineStr">
        <is>
          <t>Pension liability (Note 5)  951,834  147,435  1,099,269  17,660</t>
        </is>
      </c>
    </row>
    <row r="323" ht="15" customHeight="1" s="33">
      <c r="A323" s="40" t="inlineStr">
        <is>
          <t>Charlotte</t>
        </is>
      </c>
      <c r="B323" s="40" t="inlineStr">
        <is>
          <t>npl_bta</t>
        </is>
      </c>
      <c r="C323" s="58" t="inlineStr">
        <is>
          <t>Pension liability (Note 5)  951,834  147,435  1,099,269  17,660</t>
        </is>
      </c>
    </row>
    <row r="324" ht="15" customHeight="1" s="33">
      <c r="A324" s="40" t="inlineStr">
        <is>
          <t>Charlotte</t>
        </is>
      </c>
      <c r="B324" s="40" t="inlineStr">
        <is>
          <t>npl_total</t>
        </is>
      </c>
      <c r="C324" s="58" t="inlineStr">
        <is>
          <t>Pension liability (Note 5)  951,834  147,435  1,099,269  17,660</t>
        </is>
      </c>
    </row>
    <row r="325" ht="15" customHeight="1" s="33">
      <c r="A325" s="40" t="inlineStr">
        <is>
          <t>Charlotte</t>
        </is>
      </c>
      <c r="B325" s="40" t="inlineStr">
        <is>
          <t>nopeb_gov</t>
        </is>
      </c>
      <c r="C325" s="58" t="inlineStr">
        <is>
          <t>Net OPEB liability (Note 5.f.)  210,614  861  211,475  20,744</t>
        </is>
      </c>
    </row>
    <row r="326" ht="15" customHeight="1" s="33">
      <c r="A326" s="40" t="inlineStr">
        <is>
          <t>Charlotte</t>
        </is>
      </c>
      <c r="B326" s="40" t="inlineStr">
        <is>
          <t>nopeb_bta</t>
        </is>
      </c>
      <c r="C326" s="58" t="inlineStr">
        <is>
          <t>Net OPEB liability (Note 5.f.)  210,614  861  211,475  20,744</t>
        </is>
      </c>
    </row>
    <row r="327" ht="15" customHeight="1" s="33">
      <c r="A327" s="40" t="inlineStr">
        <is>
          <t>Charlotte</t>
        </is>
      </c>
      <c r="B327" s="40" t="inlineStr">
        <is>
          <t>nopeb_total</t>
        </is>
      </c>
      <c r="C327" s="58" t="inlineStr">
        <is>
          <t>Net OPEB liability (Note 5.f.)  210,614  861  211,475  20,744</t>
        </is>
      </c>
    </row>
    <row r="328" ht="15" customHeight="1" s="33">
      <c r="A328" s="40" t="inlineStr">
        <is>
          <t>Charlotte</t>
        </is>
      </c>
      <c r="B328" s="40" t="inlineStr">
        <is>
          <t>unrestricted_np_gov</t>
        </is>
      </c>
      <c r="C328" s="58" t="inlineStr">
        <is>
          <t>Unrestricted (deficit)  (275,749)  1,671,766  1,396,017  6,064</t>
        </is>
      </c>
    </row>
    <row r="329" ht="15" customHeight="1" s="33">
      <c r="A329" s="40" t="inlineStr">
        <is>
          <t>Charlotte</t>
        </is>
      </c>
      <c r="B329" s="40" t="inlineStr">
        <is>
          <t>unrestricted_np_total</t>
        </is>
      </c>
      <c r="C329" s="58" t="inlineStr">
        <is>
          <t>Unrestricted (deficit)  (275,749)  1,671,766  1,396,017  6,064</t>
        </is>
      </c>
    </row>
    <row r="330" ht="15" customHeight="1" s="33">
      <c r="A330" s="40" t="inlineStr">
        <is>
          <t>Charlotte</t>
        </is>
      </c>
      <c r="B330" s="40" t="inlineStr">
        <is>
          <t>gf_nonspendable</t>
        </is>
      </c>
      <c r="C330" s="58" t="inlineStr">
        <is>
          <t>Nonspendable: | Leases  889  –  –  –  889 | Prepaid items  187  –  10,034  63  10,284 | Long-term notes receivable  8,000  –  –  –  8,000</t>
        </is>
      </c>
    </row>
    <row r="331" ht="15" customHeight="1" s="33">
      <c r="A331" s="40" t="inlineStr">
        <is>
          <t>Charlotte</t>
        </is>
      </c>
      <c r="B331" s="40" t="inlineStr">
        <is>
          <t>gf_restricted</t>
        </is>
      </c>
      <c r="C331" s="58" t="inlineStr">
        <is>
          <t>Restricted: | State statute  79,116  19,060  –  –  98,176</t>
        </is>
      </c>
    </row>
    <row r="332" ht="15" customHeight="1" s="33">
      <c r="A332" s="40" t="inlineStr">
        <is>
          <t>Charlotte</t>
        </is>
      </c>
      <c r="B332" s="40" t="inlineStr">
        <is>
          <t>gf_committed</t>
        </is>
      </c>
      <c r="C332" s="58" t="inlineStr">
        <is>
          <t>Committed: | Capital Projects  11  –  379,428  –  379,439</t>
        </is>
      </c>
    </row>
    <row r="333" ht="15" customHeight="1" s="33">
      <c r="A333" s="40" t="inlineStr">
        <is>
          <t>Charlotte</t>
        </is>
      </c>
      <c r="B333" s="40" t="inlineStr">
        <is>
          <t>gf_assigned</t>
        </is>
      </c>
      <c r="C333" s="58" t="inlineStr">
        <is>
          <t>Assigned: | Debt service  –  58,598  –  –  58,598 | Other purposes (Note 1.d.(9))  –  –  –  –  –</t>
        </is>
      </c>
    </row>
    <row r="334" ht="15" customHeight="1" s="33">
      <c r="A334" s="40" t="inlineStr">
        <is>
          <t>Charlotte</t>
        </is>
      </c>
      <c r="B334" s="40" t="inlineStr">
        <is>
          <t>gf_unassigned</t>
        </is>
      </c>
      <c r="C334" s="58" t="inlineStr">
        <is>
          <t>Unassigned (Note 1.d.(9))  150,960  –  –  (3,530)  147,430</t>
        </is>
      </c>
    </row>
    <row r="335" ht="15" customHeight="1" s="33">
      <c r="A335" s="40" t="inlineStr">
        <is>
          <t>Charlotte</t>
        </is>
      </c>
      <c r="B335" s="40" t="inlineStr">
        <is>
          <t>gf_total_fb</t>
        </is>
      </c>
      <c r="C335" s="58" t="inlineStr">
        <is>
          <t>Total fund balances  239,163  173,283  447,706  424,537  1,284,689</t>
        </is>
      </c>
    </row>
    <row r="336" ht="15" customHeight="1" s="33">
      <c r="A336" s="40" t="inlineStr">
        <is>
          <t>Charlotte</t>
        </is>
      </c>
      <c r="B336" s="40" t="inlineStr">
        <is>
          <t>gf_total_revenues</t>
        </is>
      </c>
      <c r="C336" s="58" t="inlineStr">
        <is>
          <t>Total revenues  905,433  164,325  109,401  –  291,446  1,470,605</t>
        </is>
      </c>
    </row>
    <row r="337" ht="15" customHeight="1" s="33">
      <c r="A337" s="40" t="inlineStr">
        <is>
          <t>Charlotte</t>
        </is>
      </c>
      <c r="B337" s="40" t="inlineStr">
        <is>
          <t>gf_total_expenditures</t>
        </is>
      </c>
      <c r="C337" s="58" t="inlineStr">
        <is>
          <t>Total expenditures  875,275  182,697  521,588  –  185,695  1,765,255</t>
        </is>
      </c>
    </row>
    <row r="338" ht="15" customHeight="1" s="33">
      <c r="A338" s="40" t="inlineStr">
        <is>
          <t>Baltimore</t>
        </is>
      </c>
      <c r="B338" s="40" t="inlineStr">
        <is>
          <t>npl_gov</t>
        </is>
      </c>
      <c r="C338" s="58" t="inlineStr">
        <is>
          <t>Net pension liability  1,736,215  88,385  1,824,600  124,994  –</t>
        </is>
      </c>
    </row>
    <row r="339" ht="15" customHeight="1" s="33">
      <c r="A339" s="40" t="inlineStr">
        <is>
          <t>Baltimore</t>
        </is>
      </c>
      <c r="B339" s="40" t="inlineStr">
        <is>
          <t>npl_bta</t>
        </is>
      </c>
      <c r="C339" s="58" t="inlineStr">
        <is>
          <t>Net pension liability  1,736,215  88,385  1,824,600  124,994  –</t>
        </is>
      </c>
    </row>
    <row r="340" ht="15" customHeight="1" s="33">
      <c r="A340" s="40" t="inlineStr">
        <is>
          <t>Baltimore</t>
        </is>
      </c>
      <c r="B340" s="40" t="inlineStr">
        <is>
          <t>npl_total</t>
        </is>
      </c>
      <c r="C340" s="58" t="inlineStr">
        <is>
          <t>Net pension liability  1,736,215  88,385  1,824,600  124,994  –</t>
        </is>
      </c>
    </row>
    <row r="341" ht="15" customHeight="1" s="33">
      <c r="A341" s="40" t="inlineStr">
        <is>
          <t>Baltimore</t>
        </is>
      </c>
      <c r="B341" s="40" t="inlineStr">
        <is>
          <t>npa_total</t>
        </is>
      </c>
      <c r="C341" s="58" t="inlineStr">
        <is>
          <t>Net pension asset  8,881  –  8,881  –</t>
        </is>
      </c>
    </row>
    <row r="342" ht="15" customHeight="1" s="33">
      <c r="A342" s="40" t="inlineStr">
        <is>
          <t>Baltimore</t>
        </is>
      </c>
      <c r="B342" s="40" t="inlineStr">
        <is>
          <t>nopeb_gov</t>
        </is>
      </c>
      <c r="C342" s="58" t="inlineStr">
        <is>
          <t>Net OPEB liability  –  383  383  –  –</t>
        </is>
      </c>
    </row>
    <row r="343" ht="15" customHeight="1" s="33">
      <c r="A343" s="40" t="inlineStr">
        <is>
          <t>Baltimore</t>
        </is>
      </c>
      <c r="B343" s="40" t="inlineStr">
        <is>
          <t>nopeb_bta</t>
        </is>
      </c>
      <c r="C343" s="58" t="inlineStr">
        <is>
          <t>Net OPEB liability  –  383  383  –  –</t>
        </is>
      </c>
    </row>
    <row r="344" ht="15" customHeight="1" s="33">
      <c r="A344" s="40" t="inlineStr">
        <is>
          <t>Baltimore</t>
        </is>
      </c>
      <c r="B344" s="40" t="inlineStr">
        <is>
          <t>nopeb_total</t>
        </is>
      </c>
      <c r="C344" s="58" t="inlineStr">
        <is>
          <t>Net OPEB liability  –  383  383  –  –</t>
        </is>
      </c>
    </row>
    <row r="345" ht="15" customHeight="1" s="33">
      <c r="A345" s="40" t="inlineStr">
        <is>
          <t>Baltimore</t>
        </is>
      </c>
      <c r="B345" s="40" t="inlineStr">
        <is>
          <t>unrestricted_np_gov</t>
        </is>
      </c>
      <c r="C345" s="58" t="inlineStr">
        <is>
          <t>Unrestricted (deficits)  (2,698,703)  87,725  (2,610,978)  (95,430)  (73,155)</t>
        </is>
      </c>
    </row>
    <row r="346" ht="15" customHeight="1" s="33">
      <c r="A346" s="40" t="inlineStr">
        <is>
          <t>Baltimore</t>
        </is>
      </c>
      <c r="B346" s="40" t="inlineStr">
        <is>
          <t>unrestricted_np_total</t>
        </is>
      </c>
      <c r="C346" s="58" t="inlineStr">
        <is>
          <t>Unrestricted (deficits)  (2,698,703)  87,725  (2,610,978)  (95,430)  (73,155)</t>
        </is>
      </c>
    </row>
    <row r="347" ht="15" customHeight="1" s="33">
      <c r="A347" s="40" t="inlineStr">
        <is>
          <t>Baltimore</t>
        </is>
      </c>
      <c r="B347" s="40" t="inlineStr">
        <is>
          <t>gf_nonspendable</t>
        </is>
      </c>
      <c r="C347" s="58" t="inlineStr">
        <is>
          <t>Nonspendable  6,007  –  –  –  6,007</t>
        </is>
      </c>
    </row>
    <row r="348" ht="15" customHeight="1" s="33">
      <c r="A348" s="40" t="inlineStr">
        <is>
          <t>Baltimore</t>
        </is>
      </c>
      <c r="B348" s="40" t="inlineStr">
        <is>
          <t>gf_restricted</t>
        </is>
      </c>
      <c r="C348" s="58" t="inlineStr">
        <is>
          <t>Restricted  337,718  213,218  94,160  65,528  710,624</t>
        </is>
      </c>
    </row>
    <row r="349" ht="15" customHeight="1" s="33">
      <c r="A349" s="40" t="inlineStr">
        <is>
          <t>Baltimore</t>
        </is>
      </c>
      <c r="B349" s="40" t="inlineStr">
        <is>
          <t>gf_committed</t>
        </is>
      </c>
      <c r="C349" s="58" t="inlineStr">
        <is>
          <t>(no Committed line on the Governmental Funds Balance Sheet)</t>
        </is>
      </c>
    </row>
    <row r="350" ht="15" customHeight="1" s="33">
      <c r="A350" s="40" t="inlineStr">
        <is>
          <t>Baltimore</t>
        </is>
      </c>
      <c r="B350" s="40" t="inlineStr">
        <is>
          <t>gf_assigned</t>
        </is>
      </c>
      <c r="C350" s="58" t="inlineStr">
        <is>
          <t>Assigned  381,663  39,171  –  38,913  459,747</t>
        </is>
      </c>
    </row>
    <row r="351" ht="15" customHeight="1" s="33">
      <c r="A351" s="40" t="inlineStr">
        <is>
          <t>Baltimore</t>
        </is>
      </c>
      <c r="B351" s="40" t="inlineStr">
        <is>
          <t>gf_unassigned</t>
        </is>
      </c>
      <c r="C351" s="58" t="inlineStr">
        <is>
          <t>Unassigned  198,440  (1)  –  –  198,439</t>
        </is>
      </c>
    </row>
    <row r="352" ht="15" customHeight="1" s="33">
      <c r="A352" s="40" t="inlineStr">
        <is>
          <t>Baltimore</t>
        </is>
      </c>
      <c r="B352" s="40" t="inlineStr">
        <is>
          <t>gf_total_fb</t>
        </is>
      </c>
      <c r="C352" s="58" t="inlineStr">
        <is>
          <t>Total fund balances  923,828  252,388  94,160  104,441  1,374,817</t>
        </is>
      </c>
    </row>
    <row r="353" ht="15" customHeight="1" s="33">
      <c r="A353" s="40" t="inlineStr">
        <is>
          <t>Baltimore</t>
        </is>
      </c>
      <c r="B353" s="40" t="inlineStr">
        <is>
          <t>gf_total_revenues</t>
        </is>
      </c>
      <c r="C353" s="58" t="inlineStr">
        <is>
          <t>Total revenues  2,521,134  815,159  138,934  80,644  3,555,871</t>
        </is>
      </c>
    </row>
    <row r="354" ht="15" customHeight="1" s="33">
      <c r="A354" s="40" t="inlineStr">
        <is>
          <t>Baltimore</t>
        </is>
      </c>
      <c r="B354" s="40" t="inlineStr">
        <is>
          <t>gf_total_expenditures</t>
        </is>
      </c>
      <c r="C354" s="58" t="inlineStr">
        <is>
          <t>Total expenditures  2,448,826  532,724  218,895  73,251  3,273,696</t>
        </is>
      </c>
    </row>
    <row r="355" ht="15" customHeight="1" s="33">
      <c r="A355" s="40" t="inlineStr">
        <is>
          <t>St. Louis</t>
        </is>
      </c>
      <c r="B355" s="40" t="inlineStr">
        <is>
          <t>npl_gov</t>
        </is>
      </c>
      <c r="C355" s="58" t="inlineStr">
        <is>
          <t>p71:                                                         485,339                46,297                531,636  (sum of FRS 21,596 / FRP 33,460 / PRS 245,703 / ERS 184,580)</t>
        </is>
      </c>
    </row>
    <row r="356" ht="15" customHeight="1" s="33">
      <c r="A356" s="40" t="inlineStr">
        <is>
          <t>St. Louis</t>
        </is>
      </c>
      <c r="B356" s="40" t="inlineStr">
        <is>
          <t>npl_bta</t>
        </is>
      </c>
      <c r="C356" s="58" t="inlineStr">
        <is>
          <t>p71:                                                         485,339                46,297                531,636</t>
        </is>
      </c>
    </row>
    <row r="357" ht="15" customHeight="1" s="33">
      <c r="A357" s="40" t="inlineStr">
        <is>
          <t>St. Louis</t>
        </is>
      </c>
      <c r="B357" s="40" t="inlineStr">
        <is>
          <t>npl_total</t>
        </is>
      </c>
      <c r="C357" s="58" t="inlineStr">
        <is>
          <t>p71:                                                         485,339                46,297                531,636</t>
        </is>
      </c>
    </row>
    <row r="358" ht="15" customHeight="1" s="33">
      <c r="A358" s="40" t="inlineStr">
        <is>
          <t>St. Louis</t>
        </is>
      </c>
      <c r="B358" s="40" t="inlineStr">
        <is>
          <t>nopeb_gov</t>
        </is>
      </c>
      <c r="C358" s="58" t="inlineStr">
        <is>
          <t>p71:  OPEB                                                    379,201                    —                 379,201</t>
        </is>
      </c>
    </row>
    <row r="359" ht="15" customHeight="1" s="33">
      <c r="A359" s="40" t="inlineStr">
        <is>
          <t>St. Louis</t>
        </is>
      </c>
      <c r="B359" s="40" t="inlineStr">
        <is>
          <t>nopeb_bta</t>
        </is>
      </c>
      <c r="C359" s="58" t="inlineStr">
        <is>
          <t>p71:  OPEB                                                    379,201                    —                 379,201</t>
        </is>
      </c>
    </row>
    <row r="360" ht="15" customHeight="1" s="33">
      <c r="A360" s="40" t="inlineStr">
        <is>
          <t>St. Louis</t>
        </is>
      </c>
      <c r="B360" s="40" t="inlineStr">
        <is>
          <t>nopeb_total</t>
        </is>
      </c>
      <c r="C360" s="58" t="inlineStr">
        <is>
          <t>p132: The City’s total OPEB liability of $379,201 was measured as of June 30, 2025</t>
        </is>
      </c>
    </row>
    <row r="361" ht="15" customHeight="1" s="33">
      <c r="A361" s="40" t="inlineStr">
        <is>
          <t>St. Louis</t>
        </is>
      </c>
      <c r="B361" s="40" t="inlineStr">
        <is>
          <t>unrestricted_np_gov</t>
        </is>
      </c>
      <c r="C361" s="58" t="inlineStr">
        <is>
          <t>p41: (deficit)                                                        (705,854)   35,169</t>
        </is>
      </c>
    </row>
    <row r="362" ht="15" customHeight="1" s="33">
      <c r="A362" s="40" t="inlineStr">
        <is>
          <t>St. Louis</t>
        </is>
      </c>
      <c r="B362" s="40" t="inlineStr">
        <is>
          <t>unrestricted_np_total</t>
        </is>
      </c>
      <c r="C362" s="58" t="inlineStr">
        <is>
          <t>COMPUTED: (705,854) + 35,169 = (670,685); total column not printed on p.41</t>
        </is>
      </c>
    </row>
    <row r="363" ht="15" customHeight="1" s="33">
      <c r="A363" s="40" t="inlineStr">
        <is>
          <t>St. Louis</t>
        </is>
      </c>
      <c r="B363" s="40" t="inlineStr">
        <is>
          <t>gf_nonspendable</t>
        </is>
      </c>
      <c r="C363" s="58" t="inlineStr">
        <is>
          <t>Nonspendable                                                       7,714                —                   —                    —               11      7,725</t>
        </is>
      </c>
    </row>
    <row r="364" ht="15" customHeight="1" s="33">
      <c r="A364" s="40" t="inlineStr">
        <is>
          <t>St. Louis</t>
        </is>
      </c>
      <c r="B364" s="40" t="inlineStr">
        <is>
          <t>gf_restricted</t>
        </is>
      </c>
      <c r="C364" s="58" t="inlineStr">
        <is>
          <t>Restricted                                                        13,658            24,203             93,033                    —          185,441    316,335</t>
        </is>
      </c>
    </row>
    <row r="365" ht="15" customHeight="1" s="33">
      <c r="A365" s="40" t="inlineStr">
        <is>
          <t>St. Louis</t>
        </is>
      </c>
      <c r="B365" s="40" t="inlineStr">
        <is>
          <t>gf_committed</t>
        </is>
      </c>
      <c r="C365" s="58" t="inlineStr">
        <is>
          <t>Committed                                                         42,683                —             182,456                    —          118,949    344,088</t>
        </is>
      </c>
    </row>
    <row r="366" ht="15" customHeight="1" s="33">
      <c r="A366" s="40" t="inlineStr">
        <is>
          <t>St. Louis</t>
        </is>
      </c>
      <c r="B366" s="40" t="inlineStr">
        <is>
          <t>gf_assigned</t>
        </is>
      </c>
      <c r="C366" s="58" t="inlineStr">
        <is>
          <t>Assigned                                                               —               298                  —                    —          24,572     24,870</t>
        </is>
      </c>
    </row>
    <row r="367" ht="15" customHeight="1" s="33">
      <c r="A367" s="40" t="inlineStr">
        <is>
          <t>St. Louis</t>
        </is>
      </c>
      <c r="B367" s="40" t="inlineStr">
        <is>
          <t>gf_unassigned</t>
        </is>
      </c>
      <c r="C367" s="58" t="inlineStr">
        <is>
          <t>Unassigned                                                       459,738                —             (15,771)                   —               —     443,967</t>
        </is>
      </c>
    </row>
    <row r="368" ht="15" customHeight="1" s="33">
      <c r="A368" s="40" t="inlineStr">
        <is>
          <t>St. Louis</t>
        </is>
      </c>
      <c r="B368" s="40" t="inlineStr">
        <is>
          <t>gf_total_fb</t>
        </is>
      </c>
      <c r="C368" s="58" t="inlineStr">
        <is>
          <t>COMPUTED 7,714+13,658+42,683+0+459,738 = 523,793 ('Total fund balances' row blank on p.46); p49: Fund balance, beginning of year, as restated 496,867 ... Net change in fund balances 26,926</t>
        </is>
      </c>
    </row>
    <row r="369" ht="15" customHeight="1" s="33">
      <c r="A369" s="40" t="inlineStr">
        <is>
          <t>St. Louis</t>
        </is>
      </c>
      <c r="B369" s="40" t="inlineStr">
        <is>
          <t>gf_total_revenues</t>
        </is>
      </c>
      <c r="C369" s="58" t="inlineStr">
        <is>
          <t>COMPUTED sum of GF revenue lines p.48 ('Total revenues' row blank); e.g. Taxes                                                      $    465,284      45,371     27,582                —            237,260   775,497</t>
        </is>
      </c>
    </row>
    <row r="370" ht="15" customHeight="1" s="33">
      <c r="A370" s="40" t="inlineStr">
        <is>
          <t>St. Louis</t>
        </is>
      </c>
      <c r="B370" s="40" t="inlineStr">
        <is>
          <t>gf_total_expenditures</t>
        </is>
      </c>
      <c r="C370" s="58" t="inlineStr">
        <is>
          <t>COMPUTED sum of GF expenditure lines p.48 ('Total expenditures' row blank); e.g. Police                                                    140,390          —             —             24             61,380   201,794</t>
        </is>
      </c>
    </row>
    <row r="371" ht="15" customHeight="1" s="33">
      <c r="A371" s="40" t="inlineStr">
        <is>
          <t>San Antonio</t>
        </is>
      </c>
      <c r="B371" s="40" t="inlineStr">
        <is>
          <t>npl_gov</t>
        </is>
      </c>
      <c r="C371" s="58" t="inlineStr">
        <is>
          <t>p169 (Note 8, main text): Net Pension Liability 1   1,378,043   715,335   (751,547)   1,341,831   [Governmental Activities]</t>
        </is>
      </c>
    </row>
    <row r="372" ht="15" customHeight="1" s="33">
      <c r="A372" s="40" t="inlineStr">
        <is>
          <t>San Antonio</t>
        </is>
      </c>
      <c r="B372" s="40" t="inlineStr">
        <is>
          <t>npl_bta</t>
        </is>
      </c>
      <c r="C372" s="58" t="inlineStr">
        <is>
          <t>p169 (Note 8, main text): Net Pension Liability 1   120,246   58,834   (65,999)   113,081   [Business-Type Activities]</t>
        </is>
      </c>
    </row>
    <row r="373" ht="15" customHeight="1" s="33">
      <c r="A373" s="40" t="inlineStr">
        <is>
          <t>San Antonio</t>
        </is>
      </c>
      <c r="B373" s="40" t="inlineStr">
        <is>
          <t>npl_total</t>
        </is>
      </c>
      <c r="C373" s="58" t="inlineStr">
        <is>
          <t>computed 1,341,831 + 113,081 = 1,454,912 (= p190 TMRS 'Net Pension Liability $ 618,389' + p197 Fire and Police 'Net Pension Liability $ 836,523')</t>
        </is>
      </c>
    </row>
    <row r="374" ht="15" customHeight="1" s="33">
      <c r="A374" s="40" t="inlineStr">
        <is>
          <t>San Antonio</t>
        </is>
      </c>
      <c r="B374" s="40" t="inlineStr">
        <is>
          <t>nopeb_gov</t>
        </is>
      </c>
      <c r="C374" s="58" t="inlineStr">
        <is>
          <t>p169 (Note 8, main text): Net OPEB Liability 2   784,044   139,792   (113,574)   810,262   [Governmental Activities]</t>
        </is>
      </c>
    </row>
    <row r="375" ht="15" customHeight="1" s="33">
      <c r="A375" s="40" t="inlineStr">
        <is>
          <t>San Antonio</t>
        </is>
      </c>
      <c r="B375" s="40" t="inlineStr">
        <is>
          <t>nopeb_bta</t>
        </is>
      </c>
      <c r="C375" s="58" t="inlineStr">
        <is>
          <t>p169 (Note 8, main text): Net OPEB Liability 2   48,101   9,847   (10,922)   47,026   [Business-Type Activities]</t>
        </is>
      </c>
    </row>
    <row r="376" ht="15" customHeight="1" s="33">
      <c r="A376" s="40" t="inlineStr">
        <is>
          <t>San Antonio</t>
        </is>
      </c>
      <c r="B376" s="40" t="inlineStr">
        <is>
          <t>nopeb_total</t>
        </is>
      </c>
      <c r="C376" s="58" t="inlineStr">
        <is>
          <t>computed 810,262 + 47,026 = 857,288 (= p219 Note 11: Net OPEB Liability (Asset) $ 218,302 $ 638,986 $ 857,288 [Total City OPEB Plans])</t>
        </is>
      </c>
    </row>
    <row r="377" ht="15" customHeight="1" s="33">
      <c r="A377" s="40" t="inlineStr">
        <is>
          <t>San Antonio</t>
        </is>
      </c>
      <c r="B377" s="40" t="inlineStr">
        <is>
          <t>unrestricted_np_gov</t>
        </is>
      </c>
      <c r="C377" s="58" t="inlineStr">
        <is>
          <t>p59 (OCR): Unrestricted (Deficit) (803,036) (44,844) (847,880) 1,587,051</t>
        </is>
      </c>
    </row>
    <row r="378" ht="15" customHeight="1" s="33">
      <c r="A378" s="40" t="inlineStr">
        <is>
          <t>San Antonio</t>
        </is>
      </c>
      <c r="B378" s="40" t="inlineStr">
        <is>
          <t>unrestricted_np_total</t>
        </is>
      </c>
      <c r="C378" s="58" t="inlineStr">
        <is>
          <t>p59 (OCR): Unrestricted (Deficit) (803,036) (44,844) (847,880) 1,587,051</t>
        </is>
      </c>
    </row>
    <row r="379" ht="15" customHeight="1" s="33">
      <c r="A379" s="40" t="inlineStr">
        <is>
          <t>San Antonio</t>
        </is>
      </c>
      <c r="B379" s="40" t="inlineStr">
        <is>
          <t>gf_nonspendable</t>
        </is>
      </c>
      <c r="C379" s="58" t="inlineStr">
        <is>
          <t>p61 (OCR): Nonspendable 12,631 2,274 786 10,948 26,639</t>
        </is>
      </c>
    </row>
    <row r="380" ht="15" customHeight="1" s="33">
      <c r="A380" s="40" t="inlineStr">
        <is>
          <t>San Antonio</t>
        </is>
      </c>
      <c r="B380" s="40" t="inlineStr">
        <is>
          <t>gf_restricted</t>
        </is>
      </c>
      <c r="C380" s="58" t="inlineStr">
        <is>
          <t>p61 (OCR): Restricted 37,827 390,537 604,822, 1,033,186  [General Fund column blank]</t>
        </is>
      </c>
    </row>
    <row r="381" ht="15" customHeight="1" s="33">
      <c r="A381" s="40" t="inlineStr">
        <is>
          <t>San Antonio</t>
        </is>
      </c>
      <c r="B381" s="40" t="inlineStr">
        <is>
          <t>gf_committed</t>
        </is>
      </c>
      <c r="C381" s="58" t="inlineStr">
        <is>
          <t>p61 (OCR): Committed 175,919 50,504 210,978 437,401,</t>
        </is>
      </c>
    </row>
    <row r="382" ht="15" customHeight="1" s="33">
      <c r="A382" s="40" t="inlineStr">
        <is>
          <t>San Antonio</t>
        </is>
      </c>
      <c r="B382" s="40" t="inlineStr">
        <is>
          <t>gf_assigned</t>
        </is>
      </c>
      <c r="C382" s="58" t="inlineStr">
        <is>
          <t>p61 (OCR): Assigned 2 790 792</t>
        </is>
      </c>
    </row>
    <row r="383" ht="15" customHeight="1" s="33">
      <c r="A383" s="40" t="inlineStr">
        <is>
          <t>San Antonio</t>
        </is>
      </c>
      <c r="B383" s="40" t="inlineStr">
        <is>
          <t>gf_unassigned</t>
        </is>
      </c>
      <c r="C383" s="58" t="inlineStr">
        <is>
          <t>p61 (OCR): Unassigned 381,082 (23,713) (78,675) (22,689) 266,005,</t>
        </is>
      </c>
    </row>
    <row r="384" ht="15" customHeight="1" s="33">
      <c r="A384" s="40" t="inlineStr">
        <is>
          <t>San Antonio</t>
        </is>
      </c>
      <c r="B384" s="40" t="inlineStr">
        <is>
          <t>gf_total_fb</t>
        </is>
      </c>
      <c r="C384" s="58" t="inlineStr">
        <is>
          <t>p61 (OCR): Total Fund Balances (Deficits) 569,634 37,827 39,065 77,889) 390,537 804,849 1,764,023</t>
        </is>
      </c>
    </row>
    <row r="385" ht="15" customHeight="1" s="33">
      <c r="A385" s="40" t="inlineStr">
        <is>
          <t>San Antonio</t>
        </is>
      </c>
      <c r="B385" s="40" t="inlineStr">
        <is>
          <t>gf_total_revenues</t>
        </is>
      </c>
      <c r="C385" s="58" t="inlineStr">
        <is>
          <t>p63 (main text): Total Revenues   1,601,472   311,107   15,947   302,299   14,361   621,347   2,866,533</t>
        </is>
      </c>
    </row>
    <row r="386" ht="15" customHeight="1" s="33">
      <c r="A386" s="40" t="inlineStr">
        <is>
          <t>San Antonio</t>
        </is>
      </c>
      <c r="B386" s="40" t="inlineStr">
        <is>
          <t>gf_total_expenditures</t>
        </is>
      </c>
      <c r="C386" s="58" t="inlineStr">
        <is>
          <t>p63 (main text): Total Expenditures   1,548,363   338,719   70,255   346,617   959   1,093,303   3,398,216</t>
        </is>
      </c>
    </row>
    <row r="387" ht="15" customHeight="1" s="33">
      <c r="A387" s="40" t="inlineStr">
        <is>
          <t>Austin</t>
        </is>
      </c>
      <c r="B387" s="40" t="inlineStr">
        <is>
          <t>npl_gov</t>
        </is>
      </c>
      <c r="C387" s="58" t="inlineStr">
        <is>
          <t>p45 (OCR): Net pension liability 2,231,310 1,300,489 3,531,799 -</t>
        </is>
      </c>
    </row>
    <row r="388" ht="15" customHeight="1" s="33">
      <c r="A388" s="40" t="inlineStr">
        <is>
          <t>Austin</t>
        </is>
      </c>
      <c r="B388" s="40" t="inlineStr">
        <is>
          <t>npl_bta</t>
        </is>
      </c>
      <c r="C388" s="58" t="inlineStr">
        <is>
          <t>p45 (OCR): Net pension liability 2,231,310 1,300,489 3,531,799 -</t>
        </is>
      </c>
    </row>
    <row r="389" ht="15" customHeight="1" s="33">
      <c r="A389" s="40" t="inlineStr">
        <is>
          <t>Austin</t>
        </is>
      </c>
      <c r="B389" s="40" t="inlineStr">
        <is>
          <t>npl_total</t>
        </is>
      </c>
      <c r="C389" s="58" t="inlineStr">
        <is>
          <t>p45 (OCR): Net pension liability 2,231,310 1,300,489 3,531,799 -</t>
        </is>
      </c>
    </row>
    <row r="390" ht="23.85" customHeight="1" s="33">
      <c r="A390" s="40" t="inlineStr">
        <is>
          <t>Austin</t>
        </is>
      </c>
      <c r="B390" s="40" t="inlineStr">
        <is>
          <t>nopeb_gov</t>
        </is>
      </c>
      <c r="C390" s="58" t="inlineStr">
        <is>
          <t>p45 (OCR): [current] Other postemployment benefits liability 33,006 23,344 56,350 - | [noncurrent] Other postemployment benefits liability 738,739 522,554 1,261,293 - (sum 771,745; p49 reconciliation: Other postemployment benefits (771,745))</t>
        </is>
      </c>
    </row>
    <row r="391" ht="15" customHeight="1" s="33">
      <c r="A391" s="40" t="inlineStr">
        <is>
          <t>Austin</t>
        </is>
      </c>
      <c r="B391" s="40" t="inlineStr">
        <is>
          <t>nopeb_bta</t>
        </is>
      </c>
      <c r="C391" s="58" t="inlineStr">
        <is>
          <t>p45 (OCR): [current] Other postemployment benefits liability 33,006 23,344 56,350 - | [noncurrent] Other postemployment benefits liability 738,739 522,554 1,261,293 - (sum 545,898)</t>
        </is>
      </c>
    </row>
    <row r="392" ht="23.85" customHeight="1" s="33">
      <c r="A392" s="40" t="inlineStr">
        <is>
          <t>Austin</t>
        </is>
      </c>
      <c r="B392" s="40" t="inlineStr">
        <is>
          <t>nopeb_total</t>
        </is>
      </c>
      <c r="C392" s="58" t="inlineStr">
        <is>
          <t>p45 (OCR): [current] Other postemployment benefits liability 33,006 23,344 56,350 - | [noncurrent] Other postemployment benefits liability 738,739 522,554 1,261,293 - (sum 1,317,643; note p134: Total OPEB liability at December 31, 2024 $1,317,643)</t>
        </is>
      </c>
    </row>
    <row r="393" ht="15" customHeight="1" s="33">
      <c r="A393" s="40" t="inlineStr">
        <is>
          <t>Austin</t>
        </is>
      </c>
      <c r="B393" s="40" t="inlineStr">
        <is>
          <t>unrestricted_np_gov</t>
        </is>
      </c>
      <c r="C393" s="58" t="inlineStr">
        <is>
          <t>p45 (OCR): Unrestricted (deficit) (3,116,083) 1,123,817 (1,992,266) 451,003</t>
        </is>
      </c>
    </row>
    <row r="394" ht="15" customHeight="1" s="33">
      <c r="A394" s="40" t="inlineStr">
        <is>
          <t>Austin</t>
        </is>
      </c>
      <c r="B394" s="40" t="inlineStr">
        <is>
          <t>unrestricted_np_total</t>
        </is>
      </c>
      <c r="C394" s="58" t="inlineStr">
        <is>
          <t>p45 (OCR): Unrestricted (deficit) (3,116,083) 1,123,817 (1,992,266) 451,003</t>
        </is>
      </c>
    </row>
    <row r="395" ht="15" customHeight="1" s="33">
      <c r="A395" s="40" t="inlineStr">
        <is>
          <t>Austin</t>
        </is>
      </c>
      <c r="B395" s="40" t="inlineStr">
        <is>
          <t>gf_nonspendable</t>
        </is>
      </c>
      <c r="C395" s="58" t="inlineStr">
        <is>
          <t>p48 (OCR): Nonspendable: Inventories and prepaid items 2,706 1,469 4,175</t>
        </is>
      </c>
    </row>
    <row r="396" ht="15" customHeight="1" s="33">
      <c r="A396" s="40" t="inlineStr">
        <is>
          <t>Austin</t>
        </is>
      </c>
      <c r="B396" s="40" t="inlineStr">
        <is>
          <t>gf_restricted</t>
        </is>
      </c>
      <c r="C396" s="58" t="inlineStr">
        <is>
          <t>p48 (OCR): Restricted - 419,112 419,112</t>
        </is>
      </c>
    </row>
    <row r="397" ht="15" customHeight="1" s="33">
      <c r="A397" s="40" t="inlineStr">
        <is>
          <t>Austin</t>
        </is>
      </c>
      <c r="B397" s="40" t="inlineStr">
        <is>
          <t>gf_committed</t>
        </is>
      </c>
      <c r="C397" s="58" t="inlineStr">
        <is>
          <t>p48 (OCR): Committed - 155,086 155,086</t>
        </is>
      </c>
    </row>
    <row r="398" ht="15" customHeight="1" s="33">
      <c r="A398" s="40" t="inlineStr">
        <is>
          <t>Austin</t>
        </is>
      </c>
      <c r="B398" s="40" t="inlineStr">
        <is>
          <t>gf_assigned</t>
        </is>
      </c>
      <c r="C398" s="58" t="inlineStr">
        <is>
          <t>p48 (OCR): Assigned 211,090 215,751 426,841</t>
        </is>
      </c>
    </row>
    <row r="399" ht="15" customHeight="1" s="33">
      <c r="A399" s="40" t="inlineStr">
        <is>
          <t>Austin</t>
        </is>
      </c>
      <c r="B399" s="40" t="inlineStr">
        <is>
          <t>gf_unassigned</t>
        </is>
      </c>
      <c r="C399" s="58" t="inlineStr">
        <is>
          <t>p48 (OCR): Unassigned 192,102 (820,125) (628,023)</t>
        </is>
      </c>
    </row>
    <row r="400" ht="15" customHeight="1" s="33">
      <c r="A400" s="40" t="inlineStr">
        <is>
          <t>Austin</t>
        </is>
      </c>
      <c r="B400" s="40" t="inlineStr">
        <is>
          <t>gf_total_fb</t>
        </is>
      </c>
      <c r="C400" s="58" t="inlineStr">
        <is>
          <t>p48 (OCR): Total fund balances 405,898 (27,637) 378,261</t>
        </is>
      </c>
    </row>
    <row r="401" ht="15" customHeight="1" s="33">
      <c r="A401" s="40" t="inlineStr">
        <is>
          <t>Austin</t>
        </is>
      </c>
      <c r="B401" s="40" t="inlineStr">
        <is>
          <t>gf_total_revenues</t>
        </is>
      </c>
      <c r="C401" s="58" t="inlineStr">
        <is>
          <t>p50 (OCR): Total revenues 1,255,465 930,098 2,185,563</t>
        </is>
      </c>
    </row>
    <row r="402" ht="15" customHeight="1" s="33">
      <c r="A402" s="40" t="inlineStr">
        <is>
          <t>Austin</t>
        </is>
      </c>
      <c r="B402" s="40" t="inlineStr">
        <is>
          <t>gf_total_expenditures</t>
        </is>
      </c>
      <c r="C402" s="58" t="inlineStr">
        <is>
          <t>p50 (OCR): Total expenditures 1,412,839 1,282,937 2,695,776</t>
        </is>
      </c>
    </row>
    <row r="403" ht="15" customHeight="1" s="33">
      <c r="A403" s="40" t="inlineStr">
        <is>
          <t>Portland</t>
        </is>
      </c>
      <c r="B403" s="40" t="inlineStr">
        <is>
          <t>npl_gov</t>
        </is>
      </c>
      <c r="C403" s="58" t="inlineStr">
        <is>
          <t>p69 (OCR): Net pension liability - FPDR 3,335,601,272 - 3,335,601,272 - | Net pension liability - PERS 777,422,358 241,311,420 1,018,733,778 18,682,414 (sum 4,113,023,630)</t>
        </is>
      </c>
    </row>
    <row r="404" ht="15" customHeight="1" s="33">
      <c r="A404" s="40" t="inlineStr">
        <is>
          <t>Portland</t>
        </is>
      </c>
      <c r="B404" s="40" t="inlineStr">
        <is>
          <t>npl_bta</t>
        </is>
      </c>
      <c r="C404" s="58" t="inlineStr">
        <is>
          <t>p69 (OCR): Net pension liability - PERS 777,422,358 241,311,420 1,018,733,778 18,682,414 (FPDR BTA = -)</t>
        </is>
      </c>
    </row>
    <row r="405" ht="15" customHeight="1" s="33">
      <c r="A405" s="40" t="inlineStr">
        <is>
          <t>Portland</t>
        </is>
      </c>
      <c r="B405" s="40" t="inlineStr">
        <is>
          <t>npl_total</t>
        </is>
      </c>
      <c r="C405" s="58" t="inlineStr">
        <is>
          <t>p69 (OCR): Net pension liability - FPDR 3,335,601,272 - 3,335,601,272 - | Net pension liability - PERS 777,422,358 241,311,420 1,018,733,778 18,682,414 (sum 4,354,335,050)</t>
        </is>
      </c>
    </row>
    <row r="406" ht="15" customHeight="1" s="33">
      <c r="A406" s="40" t="inlineStr">
        <is>
          <t>Portland</t>
        </is>
      </c>
      <c r="B406" s="40" t="inlineStr">
        <is>
          <t>nopeb_gov</t>
        </is>
      </c>
      <c r="C406" s="58" t="inlineStr">
        <is>
          <t>p69 (OCR): Other postemployment benefits 88,074,824 15,290,891 103,365,715 302,759</t>
        </is>
      </c>
    </row>
    <row r="407" ht="15" customHeight="1" s="33">
      <c r="A407" s="40" t="inlineStr">
        <is>
          <t>Portland</t>
        </is>
      </c>
      <c r="B407" s="40" t="inlineStr">
        <is>
          <t>nopeb_bta</t>
        </is>
      </c>
      <c r="C407" s="58" t="inlineStr">
        <is>
          <t>p69 (OCR): Other postemployment benefits 88,074,824 15,290,891 103,365,715 302,759</t>
        </is>
      </c>
    </row>
    <row r="408" ht="15" customHeight="1" s="33">
      <c r="A408" s="40" t="inlineStr">
        <is>
          <t>Portland</t>
        </is>
      </c>
      <c r="B408" s="40" t="inlineStr">
        <is>
          <t>nopeb_total</t>
        </is>
      </c>
      <c r="C408" s="58" t="inlineStr">
        <is>
          <t>p69 (OCR): Other postemployment benefits 88,074,824 15,290,891 103,365,715 302,759</t>
        </is>
      </c>
    </row>
    <row r="409" ht="23.85" customHeight="1" s="33">
      <c r="A409" s="40" t="inlineStr">
        <is>
          <t>Portland</t>
        </is>
      </c>
      <c r="B409" s="40" t="inlineStr">
        <is>
          <t>unrestricted_np_gov</t>
        </is>
      </c>
      <c r="C409" s="58" t="inlineStr">
        <is>
          <t>p70 (OCR): Unrestricted surplus (deficit) (4,697,755, 114) 460,107,932 '4,237,647,182) 39,042,320  [main text p70: Unrestricted surplus (deficit) (4,697,755,114)460,107,932(4,237,647,182)39,042,320]</t>
        </is>
      </c>
    </row>
    <row r="410" ht="15" customHeight="1" s="33">
      <c r="A410" s="40" t="inlineStr">
        <is>
          <t>Portland</t>
        </is>
      </c>
      <c r="B410" s="40" t="inlineStr">
        <is>
          <t>unrestricted_np_total</t>
        </is>
      </c>
      <c r="C410" s="58" t="inlineStr">
        <is>
          <t>p70 (OCR): Unrestricted surplus (deficit) (4,697,755, 114) 460,107,932 '4,237,647,182) 39,042,320  [main text p70 confirms (4,237,647,182)]</t>
        </is>
      </c>
    </row>
    <row r="411" ht="15" customHeight="1" s="33">
      <c r="A411" s="40" t="inlineStr">
        <is>
          <t>Portland</t>
        </is>
      </c>
      <c r="B411" s="40" t="inlineStr">
        <is>
          <t>gf_nonspendable</t>
        </is>
      </c>
      <c r="C411" s="58" t="inlineStr">
        <is>
          <t>p76 (OCR): Nonspendable 634,629 2,546,604 27,291 252,203 317,291 3,778,018</t>
        </is>
      </c>
    </row>
    <row r="412" ht="15" customHeight="1" s="33">
      <c r="A412" s="40" t="inlineStr">
        <is>
          <t>Portland</t>
        </is>
      </c>
      <c r="B412" s="40" t="inlineStr">
        <is>
          <t>gf_restricted</t>
        </is>
      </c>
      <c r="C412" s="58" t="inlineStr">
        <is>
          <t>p76 (OCR): Restricted - 156,097,879 - 738,124,530 410,183,096 1,304,405,505</t>
        </is>
      </c>
    </row>
    <row r="413" ht="15" customHeight="1" s="33">
      <c r="A413" s="40" t="inlineStr">
        <is>
          <t>Portland</t>
        </is>
      </c>
      <c r="B413" s="40" t="inlineStr">
        <is>
          <t>gf_committed</t>
        </is>
      </c>
      <c r="C413" s="58" t="inlineStr">
        <is>
          <t>p76 (OCR): Committed 122,231,272 - - - 73,008,296 195,239,568</t>
        </is>
      </c>
    </row>
    <row r="414" ht="15" customHeight="1" s="33">
      <c r="A414" s="40" t="inlineStr">
        <is>
          <t>Portland</t>
        </is>
      </c>
      <c r="B414" s="40" t="inlineStr">
        <is>
          <t>gf_assigned</t>
        </is>
      </c>
      <c r="C414" s="58" t="inlineStr">
        <is>
          <t>p76 (OCR): Assigned 58,183,101 - - - 46,312,981 104,496,082</t>
        </is>
      </c>
    </row>
    <row r="415" ht="15" customHeight="1" s="33">
      <c r="A415" s="40" t="inlineStr">
        <is>
          <t>Portland</t>
        </is>
      </c>
      <c r="B415" s="40" t="inlineStr">
        <is>
          <t>gf_unassigned</t>
        </is>
      </c>
      <c r="C415" s="58" t="inlineStr">
        <is>
          <t>p76 (OCR): Unassigned - - 59,915,022) - = (59,915,022  [General Fund column '-']</t>
        </is>
      </c>
    </row>
    <row r="416" ht="15" customHeight="1" s="33">
      <c r="A416" s="40" t="inlineStr">
        <is>
          <t>Portland</t>
        </is>
      </c>
      <c r="B416" s="40" t="inlineStr">
        <is>
          <t>gf_total_fb</t>
        </is>
      </c>
      <c r="C416" s="58" t="inlineStr">
        <is>
          <t>p76 (OCR): Total fund balances 181,049,002 158,644,483 59,887,731 738,376,733 529,821,664 _1,548,004,151</t>
        </is>
      </c>
    </row>
    <row r="417" ht="15" customHeight="1" s="33">
      <c r="A417" s="40" t="inlineStr">
        <is>
          <t>Portland</t>
        </is>
      </c>
      <c r="B417" s="40" t="inlineStr">
        <is>
          <t>gf_total_revenues</t>
        </is>
      </c>
      <c r="C417" s="58" t="inlineStr">
        <is>
          <t>p78 (OCR): Total revenues 1,213,157,166 248,497,319 174,170,933 _ 207,016,862 431,831,683 _ 2,274,673,963</t>
        </is>
      </c>
    </row>
    <row r="418" ht="15" customHeight="1" s="33">
      <c r="A418" s="40" t="inlineStr">
        <is>
          <t>Portland</t>
        </is>
      </c>
      <c r="B418" s="40" t="inlineStr">
        <is>
          <t>gf_total_expenditures</t>
        </is>
      </c>
      <c r="C418" s="58" t="inlineStr">
        <is>
          <t>p78 (OCR): Total expenditures 1,196,414,204 289,019,634 _ 174,869,040 108,865,839 549,917,005 _ 2,319,085,722</t>
        </is>
      </c>
    </row>
    <row r="419" ht="15" customHeight="1" s="33">
      <c r="A419" s="40" t="inlineStr">
        <is>
          <t>Sacramento</t>
        </is>
      </c>
      <c r="B419" s="40" t="inlineStr">
        <is>
          <t>npl_gov</t>
        </is>
      </c>
      <c r="C419" s="58" t="inlineStr">
        <is>
          <t>p.97:    Net pension liability                                     1,187,737           121,846          (129,361)       1,180,222           -</t>
        </is>
      </c>
    </row>
    <row r="420" ht="15" customHeight="1" s="33">
      <c r="A420" s="40" t="inlineStr">
        <is>
          <t>Sacramento</t>
        </is>
      </c>
      <c r="B420" s="40" t="inlineStr">
        <is>
          <t>npl_bta</t>
        </is>
      </c>
      <c r="C420" s="58" t="inlineStr">
        <is>
          <t>p.98:    Net pension liability                                       150,543        15,570        (16,365)       149,748            -</t>
        </is>
      </c>
    </row>
    <row r="421" ht="15" customHeight="1" s="33">
      <c r="A421" s="40" t="inlineStr">
        <is>
          <t>Sacramento</t>
        </is>
      </c>
      <c r="B421" s="40" t="inlineStr">
        <is>
          <t>npl_total</t>
        </is>
      </c>
      <c r="C421" s="58" t="inlineStr">
        <is>
          <t>computed: 1,180,222 (p.97) + 149,748 (p.98) = 1,329,970; cf. p.106 Note 8 'Total               $      1,307,734' (net of SCERS asset)</t>
        </is>
      </c>
    </row>
    <row r="422" ht="15" customHeight="1" s="33">
      <c r="A422" s="40" t="inlineStr">
        <is>
          <t>Sacramento</t>
        </is>
      </c>
      <c r="B422" s="40" t="inlineStr">
        <is>
          <t>npa_total</t>
        </is>
      </c>
      <c r="C422" s="58" t="inlineStr">
        <is>
          <t>p.35:  Net pension asset                                                       13,017               9,219              22,236</t>
        </is>
      </c>
    </row>
    <row r="423" ht="15" customHeight="1" s="33">
      <c r="A423" s="40" t="inlineStr">
        <is>
          <t>Sacramento</t>
        </is>
      </c>
      <c r="B423" s="40" t="inlineStr">
        <is>
          <t>nopeb_gov</t>
        </is>
      </c>
      <c r="C423" s="58" t="inlineStr">
        <is>
          <t>p.97:    Net OPEB liability                                          175,102            11,728           (20,428)         166,402           -</t>
        </is>
      </c>
    </row>
    <row r="424" ht="15" customHeight="1" s="33">
      <c r="A424" s="40" t="inlineStr">
        <is>
          <t>Sacramento</t>
        </is>
      </c>
      <c r="B424" s="40" t="inlineStr">
        <is>
          <t>nopeb_bta</t>
        </is>
      </c>
      <c r="C424" s="58" t="inlineStr">
        <is>
          <t>p.98:    Net OPEB liability                                           36,773         1,411         (2,756)         35,428            -</t>
        </is>
      </c>
    </row>
    <row r="425" ht="15" customHeight="1" s="33">
      <c r="A425" s="40" t="inlineStr">
        <is>
          <t>Sacramento</t>
        </is>
      </c>
      <c r="B425" s="40" t="inlineStr">
        <is>
          <t>nopeb_total</t>
        </is>
      </c>
      <c r="C425" s="58" t="inlineStr">
        <is>
          <t>computed: 166,402 (p.97) + 35,428 (p.98) = 201,830; cf. p.148 'Net OPEB liability -- ending (a) - (b)                           $        196,805     $       206,470     $         211,875     $     201,830'</t>
        </is>
      </c>
    </row>
    <row r="426" ht="15" customHeight="1" s="33">
      <c r="A426" s="40" t="inlineStr">
        <is>
          <t>Sacramento</t>
        </is>
      </c>
      <c r="B426" s="40" t="inlineStr">
        <is>
          <t>nopeb_asset_total</t>
        </is>
      </c>
      <c r="C426" s="58" t="inlineStr">
        <is>
          <t>no 'Net OPEB asset' line on Statement of Net Position p.35</t>
        </is>
      </c>
    </row>
    <row r="427" ht="15" customHeight="1" s="33">
      <c r="A427" s="40" t="inlineStr">
        <is>
          <t>Sacramento</t>
        </is>
      </c>
      <c r="B427" s="40" t="inlineStr">
        <is>
          <t>unrestricted_np_gov</t>
        </is>
      </c>
      <c r="C427" s="58" t="inlineStr">
        <is>
          <t>p.35:  Unrestricted                                                          (445,798)            368,311             (77,487)</t>
        </is>
      </c>
    </row>
    <row r="428" ht="15" customHeight="1" s="33">
      <c r="A428" s="40" t="inlineStr">
        <is>
          <t>Sacramento</t>
        </is>
      </c>
      <c r="B428" s="40" t="inlineStr">
        <is>
          <t>unrestricted_np_total</t>
        </is>
      </c>
      <c r="C428" s="58" t="inlineStr">
        <is>
          <t>p.35:  Unrestricted                                                          (445,798)            368,311             (77,487)</t>
        </is>
      </c>
    </row>
    <row r="429" ht="23.85" customHeight="1" s="33">
      <c r="A429" s="40" t="inlineStr">
        <is>
          <t>Sacramento</t>
        </is>
      </c>
      <c r="B429" s="40" t="inlineStr">
        <is>
          <t>gf_nonspendable</t>
        </is>
      </c>
      <c r="C429" s="58" t="inlineStr">
        <is>
          <t>p.41:     Prepaid items                                                                    424                                      1                              - | p.41:     Leases                                                                         2,129                                  -                                  -</t>
        </is>
      </c>
    </row>
    <row r="430" ht="15" customHeight="1" s="33">
      <c r="A430" s="40" t="inlineStr">
        <is>
          <t>Sacramento</t>
        </is>
      </c>
      <c r="B430" s="40" t="inlineStr">
        <is>
          <t>gf_restricted</t>
        </is>
      </c>
      <c r="C430" s="58" t="inlineStr">
        <is>
          <t>p.41: Restricted: Capital projects / Debt service / Public works programs / Economic development programs / Other programs -- all '-' in General Fund column</t>
        </is>
      </c>
    </row>
    <row r="431" ht="23.85" customHeight="1" s="33">
      <c r="A431" s="40" t="inlineStr">
        <is>
          <t>Sacramento</t>
        </is>
      </c>
      <c r="B431" s="40" t="inlineStr">
        <is>
          <t>gf_committed</t>
        </is>
      </c>
      <c r="C431" s="58" t="inlineStr">
        <is>
          <t>p.41:     Economic uncertainty                                                          74,613 | Capital projects 58,203 | Fire programs 25,088 | OPEB 7,876 | Set-aside for FY26 Budget 26,850 | Other programs 112,416 (General Fund column)</t>
        </is>
      </c>
    </row>
    <row r="432" ht="15" customHeight="1" s="33">
      <c r="A432" s="40" t="inlineStr">
        <is>
          <t>Sacramento</t>
        </is>
      </c>
      <c r="B432" s="40" t="inlineStr">
        <is>
          <t>gf_assigned</t>
        </is>
      </c>
      <c r="C432" s="58" t="inlineStr">
        <is>
          <t>p.41:     Debt service                                                                      -                                   -                              608 | 'Other programs' row blank for General Fund</t>
        </is>
      </c>
    </row>
    <row r="433" ht="15" customHeight="1" s="33">
      <c r="A433" s="40" t="inlineStr">
        <is>
          <t>Sacramento</t>
        </is>
      </c>
      <c r="B433" s="40" t="inlineStr">
        <is>
          <t>gf_unassigned</t>
        </is>
      </c>
      <c r="C433" s="58" t="inlineStr">
        <is>
          <t>p.41:   Unassigned                                                                      27,503                                  -                                  -</t>
        </is>
      </c>
    </row>
    <row r="434" ht="15" customHeight="1" s="33">
      <c r="A434" s="40" t="inlineStr">
        <is>
          <t>Sacramento</t>
        </is>
      </c>
      <c r="B434" s="40" t="inlineStr">
        <is>
          <t>gf_total_fb</t>
        </is>
      </c>
      <c r="C434" s="58" t="inlineStr">
        <is>
          <t>p.41:    Total fund balances                                                           335,102                             73,134                           29,246</t>
        </is>
      </c>
    </row>
    <row r="435" ht="15" customHeight="1" s="33">
      <c r="A435" s="40" t="inlineStr">
        <is>
          <t>Sacramento</t>
        </is>
      </c>
      <c r="B435" s="40" t="inlineStr">
        <is>
          <t>gf_total_revenues</t>
        </is>
      </c>
      <c r="C435" s="58" t="inlineStr">
        <is>
          <t>p.45:        Total revenues                                                       672,350                           138,372                            3,494</t>
        </is>
      </c>
    </row>
    <row r="436" ht="15" customHeight="1" s="33">
      <c r="A436" s="40" t="inlineStr">
        <is>
          <t>Sacramento</t>
        </is>
      </c>
      <c r="B436" s="40" t="inlineStr">
        <is>
          <t>gf_total_expenditures</t>
        </is>
      </c>
      <c r="C436" s="58" t="inlineStr">
        <is>
          <t>p.45:        Total expenditures                                                   701,844                           147,363                           11,827</t>
        </is>
      </c>
    </row>
    <row r="437" ht="15" customHeight="1" s="33">
      <c r="A437" s="40" t="inlineStr">
        <is>
          <t>Pittsburgh</t>
        </is>
      </c>
      <c r="B437" s="40" t="inlineStr">
        <is>
          <t>npl_gov</t>
        </is>
      </c>
      <c r="C437" s="58" t="inlineStr">
        <is>
          <t xml:space="preserve">  Net pension liability                                                                         710,064,068                     -</t>
        </is>
      </c>
    </row>
    <row r="438" ht="15" customHeight="1" s="33">
      <c r="A438" s="40" t="inlineStr">
        <is>
          <t>Pittsburgh</t>
        </is>
      </c>
      <c r="B438" s="40" t="inlineStr">
        <is>
          <t>npl_total</t>
        </is>
      </c>
      <c r="C438" s="58" t="inlineStr">
        <is>
          <t xml:space="preserve">  Net pension liability                                                                         710,064,068                     -</t>
        </is>
      </c>
    </row>
    <row r="439" ht="15" customHeight="1" s="33">
      <c r="A439" s="40" t="inlineStr">
        <is>
          <t>Pittsburgh</t>
        </is>
      </c>
      <c r="B439" s="40" t="inlineStr">
        <is>
          <t>nopeb_gov</t>
        </is>
      </c>
      <c r="C439" s="58" t="inlineStr">
        <is>
          <t xml:space="preserve">  Net OPEB liability - Retiree                                                                  308,382,940                     - | Net OPEB liability - Disabled Firefighters                                                     13,479,214                     -</t>
        </is>
      </c>
    </row>
    <row r="440" ht="15" customHeight="1" s="33">
      <c r="A440" s="40" t="inlineStr">
        <is>
          <t>Pittsburgh</t>
        </is>
      </c>
      <c r="B440" s="40" t="inlineStr">
        <is>
          <t>nopeb_total</t>
        </is>
      </c>
      <c r="C440" s="58" t="inlineStr">
        <is>
          <t xml:space="preserve">  Net OPEB liability - Retiree                                                                  308,382,940                     - | Net OPEB liability - Disabled Firefighters                                                     13,479,214                     -</t>
        </is>
      </c>
    </row>
    <row r="441" ht="15" customHeight="1" s="33">
      <c r="A441" s="40" t="inlineStr">
        <is>
          <t>Pittsburgh</t>
        </is>
      </c>
      <c r="B441" s="40" t="inlineStr">
        <is>
          <t>unrestricted_np_gov</t>
        </is>
      </c>
      <c r="C441" s="58" t="inlineStr">
        <is>
          <t xml:space="preserve">  Unrestricted                                                                                (1,241,050,798)         105,081,796</t>
        </is>
      </c>
    </row>
    <row r="442" ht="15" customHeight="1" s="33">
      <c r="A442" s="40" t="inlineStr">
        <is>
          <t>Pittsburgh</t>
        </is>
      </c>
      <c r="B442" s="40" t="inlineStr">
        <is>
          <t>unrestricted_np_total</t>
        </is>
      </c>
      <c r="C442" s="58" t="inlineStr">
        <is>
          <t xml:space="preserve">  Unrestricted                                                                                (1,241,050,798)         105,081,796</t>
        </is>
      </c>
    </row>
    <row r="443" ht="23.85" customHeight="1" s="33">
      <c r="A443" s="40" t="inlineStr">
        <is>
          <t>Pittsburgh</t>
        </is>
      </c>
      <c r="B443" s="40" t="inlineStr">
        <is>
          <t>gf_restricted</t>
        </is>
      </c>
      <c r="C443" s="58" t="inlineStr">
        <is>
          <t xml:space="preserve">    Endowment earnings - expendable                                          1,778,201                 -                 -                   -                 -                  -            1,778,201 | Employee benefits                                                        7,496,855                 -                 -                   -                 -                  -            7,496,855</t>
        </is>
      </c>
    </row>
    <row r="444" ht="15" customHeight="1" s="33">
      <c r="A444" s="40" t="inlineStr">
        <is>
          <t>Pittsburgh</t>
        </is>
      </c>
      <c r="B444" s="40" t="inlineStr">
        <is>
          <t>gf_assigned</t>
        </is>
      </c>
      <c r="C444" s="58" t="inlineStr">
        <is>
          <t xml:space="preserve">    General government                                                      28,293,445               -                   -                   -                 -                  -           28,293,445</t>
        </is>
      </c>
    </row>
    <row r="445" ht="15" customHeight="1" s="33">
      <c r="A445" s="40" t="inlineStr">
        <is>
          <t>Pittsburgh</t>
        </is>
      </c>
      <c r="B445" s="40" t="inlineStr">
        <is>
          <t>gf_unassigned</t>
        </is>
      </c>
      <c r="C445" s="58" t="inlineStr">
        <is>
          <t xml:space="preserve">  Unassigned                                                               166,135,120               -                   -                   -                 -                  -          166,135,120</t>
        </is>
      </c>
    </row>
    <row r="446" ht="15" customHeight="1" s="33">
      <c r="A446" s="40" t="inlineStr">
        <is>
          <t>Pittsburgh</t>
        </is>
      </c>
      <c r="B446" s="40" t="inlineStr">
        <is>
          <t>gf_total_fb</t>
        </is>
      </c>
      <c r="C446" s="58" t="inlineStr">
        <is>
          <t xml:space="preserve">       Total Fund Balance                                                  203,703,621       3,818,813              84,617         185,938,275                 -         58,222,023          451,767,349</t>
        </is>
      </c>
    </row>
    <row r="447" ht="15" customHeight="1" s="33">
      <c r="A447" s="40" t="inlineStr">
        <is>
          <t>Pittsburgh</t>
        </is>
      </c>
      <c r="B447" s="40" t="inlineStr">
        <is>
          <t>gf_total_revenues</t>
        </is>
      </c>
      <c r="C447" s="58" t="inlineStr">
        <is>
          <t xml:space="preserve">        Total revenues                                                        684,717,264          6,916,076         21,697,604          40,423,958         20,068,406         61,590,756           835,414,064</t>
        </is>
      </c>
    </row>
    <row r="448" ht="15" customHeight="1" s="33">
      <c r="A448" s="40" t="inlineStr">
        <is>
          <t>Pittsburgh</t>
        </is>
      </c>
      <c r="B448" s="40" t="inlineStr">
        <is>
          <t>gf_total_expenditures</t>
        </is>
      </c>
      <c r="C448" s="58" t="inlineStr">
        <is>
          <t xml:space="preserve">        Total expenditures                                                    641,171,815         73,401,793         21,540,104         117,049,208         19,676,712         79,673,414           952,513,046</t>
        </is>
      </c>
    </row>
    <row r="449" ht="23.85" customHeight="1" s="33">
      <c r="A449" s="40" t="inlineStr">
        <is>
          <t>Las Vegas</t>
        </is>
      </c>
      <c r="B449" s="40" t="inlineStr">
        <is>
          <t>npl_gov</t>
        </is>
      </c>
      <c r="C449" s="58" t="inlineStr">
        <is>
          <t>p47: LVMPD net pension liability                                     430,290,145               -       430,290,145 | Net pension liability                                           533,607,410      68,449,973       602,057,383 (sum 963,897,555)</t>
        </is>
      </c>
    </row>
    <row r="450" ht="15" customHeight="1" s="33">
      <c r="A450" s="40" t="inlineStr">
        <is>
          <t>Las Vegas</t>
        </is>
      </c>
      <c r="B450" s="40" t="inlineStr">
        <is>
          <t>npl_bta</t>
        </is>
      </c>
      <c r="C450" s="58" t="inlineStr">
        <is>
          <t>p47: Net pension liability                                           533,607,410      68,449,973       602,057,383              -            -</t>
        </is>
      </c>
    </row>
    <row r="451" ht="15" customHeight="1" s="33">
      <c r="A451" s="40" t="inlineStr">
        <is>
          <t>Las Vegas</t>
        </is>
      </c>
      <c r="B451" s="40" t="inlineStr">
        <is>
          <t>npl_total</t>
        </is>
      </c>
      <c r="C451" s="58" t="inlineStr">
        <is>
          <t>p47: LVMPD net pension liability ... 430,290,145 + Net pension liability ... 602,057,383 = 1,032,347,528</t>
        </is>
      </c>
    </row>
    <row r="452" ht="23.85" customHeight="1" s="33">
      <c r="A452" s="40" t="inlineStr">
        <is>
          <t>Las Vegas</t>
        </is>
      </c>
      <c r="B452" s="40" t="inlineStr">
        <is>
          <t>nopeb_gov</t>
        </is>
      </c>
      <c r="C452" s="58" t="inlineStr">
        <is>
          <t>p47: LVMPD net other post-employment benefits liability               35,602,168               -        35,602,168 | Net other post-employment benefits liability                     13,696,121        1,687,679        15,383,800 (sum 49,298,289)</t>
        </is>
      </c>
    </row>
    <row r="453" ht="15" customHeight="1" s="33">
      <c r="A453" s="40" t="inlineStr">
        <is>
          <t>Las Vegas</t>
        </is>
      </c>
      <c r="B453" s="40" t="inlineStr">
        <is>
          <t>nopeb_bta</t>
        </is>
      </c>
      <c r="C453" s="58" t="inlineStr">
        <is>
          <t>p47: Net other post-employment benefits liability                     13,696,121        1,687,679        15,383,800              -            -</t>
        </is>
      </c>
    </row>
    <row r="454" ht="15" customHeight="1" s="33">
      <c r="A454" s="40" t="inlineStr">
        <is>
          <t>Las Vegas</t>
        </is>
      </c>
      <c r="B454" s="40" t="inlineStr">
        <is>
          <t>nopeb_total</t>
        </is>
      </c>
      <c r="C454" s="58" t="inlineStr">
        <is>
          <t>p47: LVMPD net other post-employment benefits liability ... 35,602,168 + Net other post-employment benefits liability ... 15,383,800 = 50,985,968</t>
        </is>
      </c>
    </row>
    <row r="455" ht="15" customHeight="1" s="33">
      <c r="A455" s="40" t="inlineStr">
        <is>
          <t>Las Vegas</t>
        </is>
      </c>
      <c r="B455" s="40" t="inlineStr">
        <is>
          <t>unrestricted_np_gov</t>
        </is>
      </c>
      <c r="C455" s="58" t="inlineStr">
        <is>
          <t>p48: Unrestricted (deficit)                                       (295,169,041)   168,959,952   (126,209,089)              -            -</t>
        </is>
      </c>
    </row>
    <row r="456" ht="15" customHeight="1" s="33">
      <c r="A456" s="40" t="inlineStr">
        <is>
          <t>Las Vegas</t>
        </is>
      </c>
      <c r="B456" s="40" t="inlineStr">
        <is>
          <t>unrestricted_np_total</t>
        </is>
      </c>
      <c r="C456" s="58" t="inlineStr">
        <is>
          <t>p48: Unrestricted (deficit)                                       (295,169,041)   168,959,952   (126,209,089)              -            -</t>
        </is>
      </c>
    </row>
    <row r="457" ht="15" customHeight="1" s="33">
      <c r="A457" s="40" t="inlineStr">
        <is>
          <t>Las Vegas</t>
        </is>
      </c>
      <c r="B457" s="40" t="inlineStr">
        <is>
          <t>gf_nonspendable</t>
        </is>
      </c>
      <c r="C457" s="58" t="inlineStr">
        <is>
          <t>p52: Nonspendable                                                                   2,937,115               -             -           75,715         3,012,830</t>
        </is>
      </c>
    </row>
    <row r="458" ht="15" customHeight="1" s="33">
      <c r="A458" s="40" t="inlineStr">
        <is>
          <t>Las Vegas</t>
        </is>
      </c>
      <c r="B458" s="40" t="inlineStr">
        <is>
          <t>gf_restricted</t>
        </is>
      </c>
      <c r="C458" s="58" t="inlineStr">
        <is>
          <t>p52: Restricted                                                                             -               -     8,242,928      281,302,156       289,545,084</t>
        </is>
      </c>
    </row>
    <row r="459" ht="15" customHeight="1" s="33">
      <c r="A459" s="40" t="inlineStr">
        <is>
          <t>Las Vegas</t>
        </is>
      </c>
      <c r="B459" s="40" t="inlineStr">
        <is>
          <t>gf_committed</t>
        </is>
      </c>
      <c r="C459" s="58" t="inlineStr">
        <is>
          <t>p52: Committed                                                                      2,320,045               -     1,809,752       51,192,673        55,322,470</t>
        </is>
      </c>
    </row>
    <row r="460" ht="15" customHeight="1" s="33">
      <c r="A460" s="40" t="inlineStr">
        <is>
          <t>Las Vegas</t>
        </is>
      </c>
      <c r="B460" s="40" t="inlineStr">
        <is>
          <t>gf_assigned</t>
        </is>
      </c>
      <c r="C460" s="58" t="inlineStr">
        <is>
          <t>p52: Assigned                                                                               -      25,569,401    59,022,926      226,999,800       311,592,127</t>
        </is>
      </c>
    </row>
    <row r="461" ht="15" customHeight="1" s="33">
      <c r="A461" s="40" t="inlineStr">
        <is>
          <t>Las Vegas</t>
        </is>
      </c>
      <c r="B461" s="40" t="inlineStr">
        <is>
          <t>gf_unassigned</t>
        </is>
      </c>
      <c r="C461" s="58" t="inlineStr">
        <is>
          <t>p52: Unassigned                                                                   266,763,002               -             -                -       266,763,002</t>
        </is>
      </c>
    </row>
    <row r="462" ht="15" customHeight="1" s="33">
      <c r="A462" s="40" t="inlineStr">
        <is>
          <t>Las Vegas</t>
        </is>
      </c>
      <c r="B462" s="40" t="inlineStr">
        <is>
          <t>gf_total_fb</t>
        </is>
      </c>
      <c r="C462" s="58" t="inlineStr">
        <is>
          <t>p52: Total fund balances                                                            272,020,162      25,569,401    69,075,606      559,570,344       926,235,513</t>
        </is>
      </c>
    </row>
    <row r="463" ht="15" customHeight="1" s="33">
      <c r="A463" s="40" t="inlineStr">
        <is>
          <t>Las Vegas</t>
        </is>
      </c>
      <c r="B463" s="40" t="inlineStr">
        <is>
          <t>gf_total_revenues</t>
        </is>
      </c>
      <c r="C463" s="58" t="inlineStr">
        <is>
          <t>p54: Total revenues                                                          825,236,253   43,478,831   23,487,302  309,084,866 1,201,287,252</t>
        </is>
      </c>
    </row>
    <row r="464" ht="15" customHeight="1" s="33">
      <c r="A464" s="40" t="inlineStr">
        <is>
          <t>Las Vegas</t>
        </is>
      </c>
      <c r="B464" s="40" t="inlineStr">
        <is>
          <t>gf_total_expenditures</t>
        </is>
      </c>
      <c r="C464" s="58" t="inlineStr">
        <is>
          <t>p54: Total expenditures                                                      740,272,846     11,916,793    127,562,082      343,230,526    1,222,982,247</t>
        </is>
      </c>
    </row>
    <row r="465" ht="15" customHeight="1" s="33">
      <c r="A465" s="40" t="inlineStr">
        <is>
          <t>Cincinnati</t>
        </is>
      </c>
      <c r="B465" s="40" t="inlineStr">
        <is>
          <t>npl_gov</t>
        </is>
      </c>
      <c r="C465" s="58" t="inlineStr">
        <is>
          <t>Net Pension Liabilities  1,276,585  156,966  1,433,551</t>
        </is>
      </c>
    </row>
    <row r="466" ht="15" customHeight="1" s="33">
      <c r="A466" s="40" t="inlineStr">
        <is>
          <t>Cincinnati</t>
        </is>
      </c>
      <c r="B466" s="40" t="inlineStr">
        <is>
          <t>npl_bta</t>
        </is>
      </c>
      <c r="C466" s="58" t="inlineStr">
        <is>
          <t>Net Pension Liabilities  1,276,585  156,966  1,433,551</t>
        </is>
      </c>
    </row>
    <row r="467" ht="15" customHeight="1" s="33">
      <c r="A467" s="40" t="inlineStr">
        <is>
          <t>Cincinnati</t>
        </is>
      </c>
      <c r="B467" s="40" t="inlineStr">
        <is>
          <t>npl_total</t>
        </is>
      </c>
      <c r="C467" s="58" t="inlineStr">
        <is>
          <t>Net Pension Liabilities  1,276,585  156,966  1,433,551</t>
        </is>
      </c>
    </row>
    <row r="468" ht="15" customHeight="1" s="33">
      <c r="A468" s="40" t="inlineStr">
        <is>
          <t>Cincinnati</t>
        </is>
      </c>
      <c r="B468" s="40" t="inlineStr">
        <is>
          <t>nopeb_gov</t>
        </is>
      </c>
      <c r="C468" s="58" t="inlineStr">
        <is>
          <t>Net Other Postemployment Benefit Liabilities  43,210  0  43,210</t>
        </is>
      </c>
    </row>
    <row r="469" ht="15" customHeight="1" s="33">
      <c r="A469" s="40" t="inlineStr">
        <is>
          <t>Cincinnati</t>
        </is>
      </c>
      <c r="B469" s="40" t="inlineStr">
        <is>
          <t>nopeb_bta</t>
        </is>
      </c>
      <c r="C469" s="58" t="inlineStr">
        <is>
          <t>Net Other Postemployment Benefit Liabilities  43,210  0  43,210</t>
        </is>
      </c>
    </row>
    <row r="470" ht="15" customHeight="1" s="33">
      <c r="A470" s="40" t="inlineStr">
        <is>
          <t>Cincinnati</t>
        </is>
      </c>
      <c r="B470" s="40" t="inlineStr">
        <is>
          <t>nopeb_total</t>
        </is>
      </c>
      <c r="C470" s="58" t="inlineStr">
        <is>
          <t>Net Other Postemployment Benefit Liabilities  43,210  0  43,210</t>
        </is>
      </c>
    </row>
    <row r="471" ht="15" customHeight="1" s="33">
      <c r="A471" s="40" t="inlineStr">
        <is>
          <t>Cincinnati</t>
        </is>
      </c>
      <c r="B471" s="40" t="inlineStr">
        <is>
          <t>unrestricted_np_gov</t>
        </is>
      </c>
      <c r="C471" s="58" t="inlineStr">
        <is>
          <t>Unrestricted Net Position  (1,147,247)  162,284  (984,963)</t>
        </is>
      </c>
    </row>
    <row r="472" ht="15" customHeight="1" s="33">
      <c r="A472" s="40" t="inlineStr">
        <is>
          <t>Cincinnati</t>
        </is>
      </c>
      <c r="B472" s="40" t="inlineStr">
        <is>
          <t>unrestricted_np_total</t>
        </is>
      </c>
      <c r="C472" s="58" t="inlineStr">
        <is>
          <t>Unrestricted Net Position  (1,147,247)  162,284  (984,963)</t>
        </is>
      </c>
    </row>
    <row r="473" ht="15" customHeight="1" s="33">
      <c r="A473" s="40" t="inlineStr">
        <is>
          <t>Cincinnati</t>
        </is>
      </c>
      <c r="B473" s="40" t="inlineStr">
        <is>
          <t>gf_nonspendable</t>
        </is>
      </c>
      <c r="C473" s="58" t="inlineStr">
        <is>
          <t>Nonspendable  3,080  229  614  1,200,000  2,541  1,206,464</t>
        </is>
      </c>
    </row>
    <row r="474" ht="15" customHeight="1" s="33">
      <c r="A474" s="40" t="inlineStr">
        <is>
          <t>Cincinnati</t>
        </is>
      </c>
      <c r="B474" s="40" t="inlineStr">
        <is>
          <t>gf_restricted</t>
        </is>
      </c>
      <c r="C474" s="58" t="inlineStr">
        <is>
          <t>Restricted  [General Fund column blank]  8,746  314,125  115,973  144,080  570,284  75,329  1,228,537</t>
        </is>
      </c>
    </row>
    <row r="475" ht="15" customHeight="1" s="33">
      <c r="A475" s="40" t="inlineStr">
        <is>
          <t>Cincinnati</t>
        </is>
      </c>
      <c r="B475" s="40" t="inlineStr">
        <is>
          <t>gf_committed</t>
        </is>
      </c>
      <c r="C475" s="58" t="inlineStr">
        <is>
          <t>Committed  94,108  18,785  500  -  18,371  131,764</t>
        </is>
      </c>
    </row>
    <row r="476" ht="15" customHeight="1" s="33">
      <c r="A476" s="40" t="inlineStr">
        <is>
          <t>Cincinnati</t>
        </is>
      </c>
      <c r="B476" s="40" t="inlineStr">
        <is>
          <t>gf_assigned</t>
        </is>
      </c>
      <c r="C476" s="58" t="inlineStr">
        <is>
          <t>Assigned  18,411  -  18,411</t>
        </is>
      </c>
    </row>
    <row r="477" ht="15" customHeight="1" s="33">
      <c r="A477" s="40" t="inlineStr">
        <is>
          <t>Cincinnati</t>
        </is>
      </c>
      <c r="B477" s="40" t="inlineStr">
        <is>
          <t>gf_unassigned</t>
        </is>
      </c>
      <c r="C477" s="58" t="inlineStr">
        <is>
          <t>Unassigned  145,229  -  -  145,229</t>
        </is>
      </c>
    </row>
    <row r="478" ht="15" customHeight="1" s="33">
      <c r="A478" s="40" t="inlineStr">
        <is>
          <t>Cincinnati</t>
        </is>
      </c>
      <c r="B478" s="40" t="inlineStr">
        <is>
          <t>gf_total_fb</t>
        </is>
      </c>
      <c r="C478" s="58" t="inlineStr">
        <is>
          <t>Total Fund Balances  260,828  27,760  315,239  115,973  144,080  1,770,284  96,241  2,730,405</t>
        </is>
      </c>
    </row>
    <row r="479" ht="15" customHeight="1" s="33">
      <c r="A479" s="40" t="inlineStr">
        <is>
          <t>Cincinnati</t>
        </is>
      </c>
      <c r="B479" s="40" t="inlineStr">
        <is>
          <t>gf_total_revenues</t>
        </is>
      </c>
      <c r="C479" s="58" t="inlineStr">
        <is>
          <t>Total Revenues  615,301  48,996  66,594  70,394  124,406  173,040  125,516  1,224,247</t>
        </is>
      </c>
    </row>
    <row r="480" ht="15" customHeight="1" s="33">
      <c r="A480" s="40" t="inlineStr">
        <is>
          <t>Cincinnati</t>
        </is>
      </c>
      <c r="B480" s="40" t="inlineStr">
        <is>
          <t>gf_total_expenditures</t>
        </is>
      </c>
      <c r="C480" s="58" t="inlineStr">
        <is>
          <t>Total Expenditures  533,880  68,712  156,321  66,325  76,989  2,004  150,437  1,054,668</t>
        </is>
      </c>
    </row>
    <row r="481" ht="15" customHeight="1" s="33">
      <c r="A481" s="40" t="inlineStr">
        <is>
          <t>Kansas City</t>
        </is>
      </c>
      <c r="B481" s="40" t="inlineStr">
        <is>
          <t>npl_gov</t>
        </is>
      </c>
      <c r="C481" s="58" t="inlineStr">
        <is>
          <t>p49: Net pension liability                                     1,208,402          139,433       1,347,835                   -</t>
        </is>
      </c>
    </row>
    <row r="482" ht="15" customHeight="1" s="33">
      <c r="A482" s="40" t="inlineStr">
        <is>
          <t>Kansas City</t>
        </is>
      </c>
      <c r="B482" s="40" t="inlineStr">
        <is>
          <t>npl_bta</t>
        </is>
      </c>
      <c r="C482" s="58" t="inlineStr">
        <is>
          <t>p49: Net pension liability                                     1,208,402          139,433       1,347,835                   -</t>
        </is>
      </c>
    </row>
    <row r="483" ht="15" customHeight="1" s="33">
      <c r="A483" s="40" t="inlineStr">
        <is>
          <t>Kansas City</t>
        </is>
      </c>
      <c r="B483" s="40" t="inlineStr">
        <is>
          <t>npl_total</t>
        </is>
      </c>
      <c r="C483" s="58" t="inlineStr">
        <is>
          <t>p49: Net pension liability                                     1,208,402          139,433       1,347,835                   -</t>
        </is>
      </c>
    </row>
    <row r="484" ht="23.85" customHeight="1" s="33">
      <c r="A484" s="40" t="inlineStr">
        <is>
          <t>Kansas City</t>
        </is>
      </c>
      <c r="B484" s="40" t="inlineStr">
        <is>
          <t>nopeb_gov</t>
        </is>
      </c>
      <c r="C484" s="58" t="inlineStr">
        <is>
          <t>p117: Total other postemployment / benefit obligation liability                       61,021     89,533         11,958             -         138,596        8,330  | p49 (noncurrent only): Other postemployment benefits due in more than one year                                    130,266            31,646         161,912              43,070</t>
        </is>
      </c>
    </row>
    <row r="485" ht="23.85" customHeight="1" s="33">
      <c r="A485" s="40" t="inlineStr">
        <is>
          <t>Kansas City</t>
        </is>
      </c>
      <c r="B485" s="40" t="inlineStr">
        <is>
          <t>nopeb_bta</t>
        </is>
      </c>
      <c r="C485" s="58" t="inlineStr">
        <is>
          <t>p49: Other postemployment benefits due in more than one year ... 31,646 (noncurrent) + p57: Other postemployment benefits                                   635               643             489            1,767 (current) = 33,413</t>
        </is>
      </c>
    </row>
    <row r="486" ht="15" customHeight="1" s="33">
      <c r="A486" s="40" t="inlineStr">
        <is>
          <t>Kansas City</t>
        </is>
      </c>
      <c r="B486" s="40" t="inlineStr">
        <is>
          <t>nopeb_total</t>
        </is>
      </c>
      <c r="C486" s="58" t="inlineStr">
        <is>
          <t>p201: The Employee/Firefighter total OPEB liability of $172,008,724 was measured as of April 30, 2024 | p202: Total OPEB liability $     193,337 $         172,009 $      156,030</t>
        </is>
      </c>
    </row>
    <row r="487" ht="15" customHeight="1" s="33">
      <c r="A487" s="40" t="inlineStr">
        <is>
          <t>Kansas City</t>
        </is>
      </c>
      <c r="B487" s="40" t="inlineStr">
        <is>
          <t>unrestricted_np_gov</t>
        </is>
      </c>
      <c r="C487" s="58" t="inlineStr">
        <is>
          <t>p49: Unrestricted (deficit)                                          (895,622)         890,005          (5,617)           (917,132)</t>
        </is>
      </c>
    </row>
    <row r="488" ht="15" customHeight="1" s="33">
      <c r="A488" s="40" t="inlineStr">
        <is>
          <t>Kansas City</t>
        </is>
      </c>
      <c r="B488" s="40" t="inlineStr">
        <is>
          <t>unrestricted_np_total</t>
        </is>
      </c>
      <c r="C488" s="58" t="inlineStr">
        <is>
          <t>p49: Unrestricted (deficit)                                          (895,622)         890,005          (5,617)           (917,132)</t>
        </is>
      </c>
    </row>
    <row r="489" ht="15" customHeight="1" s="33">
      <c r="A489" s="40" t="inlineStr">
        <is>
          <t>Kansas City</t>
        </is>
      </c>
      <c r="B489" s="40" t="inlineStr">
        <is>
          <t>gf_restricted</t>
        </is>
      </c>
      <c r="C489" s="58" t="inlineStr">
        <is>
          <t>p52: Restricted                                                      -               -          559,906           559,906</t>
        </is>
      </c>
    </row>
    <row r="490" ht="15" customHeight="1" s="33">
      <c r="A490" s="40" t="inlineStr">
        <is>
          <t>Kansas City</t>
        </is>
      </c>
      <c r="B490" s="40" t="inlineStr">
        <is>
          <t>gf_committed</t>
        </is>
      </c>
      <c r="C490" s="58" t="inlineStr">
        <is>
          <t>p52: Committed                                                 212,691         104,911          148,299         465,901</t>
        </is>
      </c>
    </row>
    <row r="491" ht="15" customHeight="1" s="33">
      <c r="A491" s="40" t="inlineStr">
        <is>
          <t>Kansas City</t>
        </is>
      </c>
      <c r="B491" s="40" t="inlineStr">
        <is>
          <t>gf_assigned</t>
        </is>
      </c>
      <c r="C491" s="58" t="inlineStr">
        <is>
          <t>p52: Assigned                                                   10,060          72,427          131,175         213,662</t>
        </is>
      </c>
    </row>
    <row r="492" ht="15" customHeight="1" s="33">
      <c r="A492" s="40" t="inlineStr">
        <is>
          <t>Kansas City</t>
        </is>
      </c>
      <c r="B492" s="40" t="inlineStr">
        <is>
          <t>gf_unassigned</t>
        </is>
      </c>
      <c r="C492" s="58" t="inlineStr">
        <is>
          <t>p52: Unassigned                                                198,391               -          (26,545)         171,846</t>
        </is>
      </c>
    </row>
    <row r="493" ht="15" customHeight="1" s="33">
      <c r="A493" s="40" t="inlineStr">
        <is>
          <t>Kansas City</t>
        </is>
      </c>
      <c r="B493" s="40" t="inlineStr">
        <is>
          <t>gf_total_fb</t>
        </is>
      </c>
      <c r="C493" s="58" t="inlineStr">
        <is>
          <t>p52: Total fund balances                                     421,142         177,338          812,835       1,411,315</t>
        </is>
      </c>
    </row>
    <row r="494" ht="15" customHeight="1" s="33">
      <c r="A494" s="40" t="inlineStr">
        <is>
          <t>Kansas City</t>
        </is>
      </c>
      <c r="B494" s="40" t="inlineStr">
        <is>
          <t>gf_total_revenues</t>
        </is>
      </c>
      <c r="C494" s="58" t="inlineStr">
        <is>
          <t>p54: Total revenues                                        818,824         123,394          758,666        1,700,884</t>
        </is>
      </c>
    </row>
    <row r="495" ht="15" customHeight="1" s="33">
      <c r="A495" s="40" t="inlineStr">
        <is>
          <t>Kansas City</t>
        </is>
      </c>
      <c r="B495" s="40" t="inlineStr">
        <is>
          <t>gf_total_expenditures</t>
        </is>
      </c>
      <c r="C495" s="58" t="inlineStr">
        <is>
          <t>p54: Total expenditures                                 711,441         107,075          936,024        1,754,540</t>
        </is>
      </c>
    </row>
    <row r="496" ht="15" customHeight="1" s="33">
      <c r="A496" s="40" t="inlineStr">
        <is>
          <t>Columbus</t>
        </is>
      </c>
      <c r="B496" s="40" t="inlineStr">
        <is>
          <t>npl_gov</t>
        </is>
      </c>
      <c r="C496" s="58" t="inlineStr">
        <is>
          <t>(combined) Net pension &amp; OPEB liability  2,021,618  120,474  2,142,092</t>
        </is>
      </c>
    </row>
    <row r="497" ht="15" customHeight="1" s="33">
      <c r="A497" s="40" t="inlineStr">
        <is>
          <t>Columbus</t>
        </is>
      </c>
      <c r="B497" s="40" t="inlineStr">
        <is>
          <t>npl_bta</t>
        </is>
      </c>
      <c r="C497" s="58" t="inlineStr">
        <is>
          <t>(combined) Net pension &amp; OPEB liability  2,021,618  120,474  2,142,092</t>
        </is>
      </c>
    </row>
    <row r="498" ht="15" customHeight="1" s="33">
      <c r="A498" s="40" t="inlineStr">
        <is>
          <t>Columbus</t>
        </is>
      </c>
      <c r="B498" s="40" t="inlineStr">
        <is>
          <t>npl_total</t>
        </is>
      </c>
      <c r="C498" s="58" t="inlineStr">
        <is>
          <t>p103: Net Pension Liability  $ 1,462,122  $  585,398  $  2,047,520</t>
        </is>
      </c>
    </row>
    <row r="499" ht="15" customHeight="1" s="33">
      <c r="A499" s="40" t="inlineStr">
        <is>
          <t>Columbus</t>
        </is>
      </c>
      <c r="B499" s="40" t="inlineStr">
        <is>
          <t>nopeb_gov</t>
        </is>
      </c>
      <c r="C499" s="58" t="inlineStr">
        <is>
          <t>(combined) Net pension &amp; OPEB liability  2,021,618  120,474  2,142,092</t>
        </is>
      </c>
    </row>
    <row r="500" ht="15" customHeight="1" s="33">
      <c r="A500" s="40" t="inlineStr">
        <is>
          <t>Columbus</t>
        </is>
      </c>
      <c r="B500" s="40" t="inlineStr">
        <is>
          <t>nopeb_bta</t>
        </is>
      </c>
      <c r="C500" s="58" t="inlineStr">
        <is>
          <t>(combined) Net pension &amp; OPEB liability  2,021,618  120,474  2,142,092</t>
        </is>
      </c>
    </row>
    <row r="501" ht="15" customHeight="1" s="33">
      <c r="A501" s="40" t="inlineStr">
        <is>
          <t>Columbus</t>
        </is>
      </c>
      <c r="B501" s="40" t="inlineStr">
        <is>
          <t>nopeb_total</t>
        </is>
      </c>
      <c r="C501" s="58" t="inlineStr">
        <is>
          <t>p110: Net OPEB Liability (Asset)  $  94,572  $  (56,812)  $  37,760</t>
        </is>
      </c>
    </row>
    <row r="502" ht="15" customHeight="1" s="33">
      <c r="A502" s="40" t="inlineStr">
        <is>
          <t>Columbus</t>
        </is>
      </c>
      <c r="B502" s="40" t="inlineStr">
        <is>
          <t>unrestricted_np_gov</t>
        </is>
      </c>
      <c r="C502" s="58" t="inlineStr">
        <is>
          <t>Unrestricted  (1,065,663)  789,562  (276,101)</t>
        </is>
      </c>
    </row>
    <row r="503" ht="15" customHeight="1" s="33">
      <c r="A503" s="40" t="inlineStr">
        <is>
          <t>Columbus</t>
        </is>
      </c>
      <c r="B503" s="40" t="inlineStr">
        <is>
          <t>unrestricted_np_total</t>
        </is>
      </c>
      <c r="C503" s="58" t="inlineStr">
        <is>
          <t>Unrestricted  (1,065,663)  789,562  (276,101)</t>
        </is>
      </c>
    </row>
    <row r="504" ht="15" customHeight="1" s="33">
      <c r="A504" s="40" t="inlineStr">
        <is>
          <t>Columbus</t>
        </is>
      </c>
      <c r="B504" s="40" t="inlineStr">
        <is>
          <t>gf_nonspendable</t>
        </is>
      </c>
      <c r="C504" s="58" t="inlineStr">
        <is>
          <t>(no Nonspendable line on the Governmental Funds Balance Sheet)</t>
        </is>
      </c>
    </row>
    <row r="505" ht="15" customHeight="1" s="33">
      <c r="A505" s="40" t="inlineStr">
        <is>
          <t>Columbus</t>
        </is>
      </c>
      <c r="B505" s="40" t="inlineStr">
        <is>
          <t>gf_restricted</t>
        </is>
      </c>
      <c r="C505" s="58" t="inlineStr">
        <is>
          <t>Restricted  -  1,699  5,568  -  839,159  846,426</t>
        </is>
      </c>
    </row>
    <row r="506" ht="15" customHeight="1" s="33">
      <c r="A506" s="40" t="inlineStr">
        <is>
          <t>Columbus</t>
        </is>
      </c>
      <c r="B506" s="40" t="inlineStr">
        <is>
          <t>gf_committed</t>
        </is>
      </c>
      <c r="C506" s="58" t="inlineStr">
        <is>
          <t>Committed  9,826  1,427  -  280,422  67,364  359,039</t>
        </is>
      </c>
    </row>
    <row r="507" ht="15" customHeight="1" s="33">
      <c r="A507" s="40" t="inlineStr">
        <is>
          <t>Columbus</t>
        </is>
      </c>
      <c r="B507" s="40" t="inlineStr">
        <is>
          <t>gf_assigned</t>
        </is>
      </c>
      <c r="C507" s="58" t="inlineStr">
        <is>
          <t>Assigned  16,616  -  -  -  -  16,616</t>
        </is>
      </c>
    </row>
    <row r="508" ht="15" customHeight="1" s="33">
      <c r="A508" s="40" t="inlineStr">
        <is>
          <t>Columbus</t>
        </is>
      </c>
      <c r="B508" s="40" t="inlineStr">
        <is>
          <t>gf_unassigned</t>
        </is>
      </c>
      <c r="C508" s="58" t="inlineStr">
        <is>
          <t>Unassigned  254,605  -  -  -  (4,940)  249,665</t>
        </is>
      </c>
    </row>
    <row r="509" ht="15" customHeight="1" s="33">
      <c r="A509" s="40" t="inlineStr">
        <is>
          <t>Columbus</t>
        </is>
      </c>
      <c r="B509" s="40" t="inlineStr">
        <is>
          <t>gf_total_fb</t>
        </is>
      </c>
      <c r="C509" s="58" t="inlineStr">
        <is>
          <t>Total fund balances  281,047  3,126  5,568  280,422  901,583  1,471,746</t>
        </is>
      </c>
    </row>
    <row r="510" ht="15" customHeight="1" s="33">
      <c r="A510" s="40" t="inlineStr">
        <is>
          <t>Columbus</t>
        </is>
      </c>
      <c r="B510" s="40" t="inlineStr">
        <is>
          <t>gf_total_revenues</t>
        </is>
      </c>
      <c r="C510" s="58" t="inlineStr">
        <is>
          <t>Total revenues  1,557,083  48,431  231,642  921  443,001  2,281,078</t>
        </is>
      </c>
    </row>
    <row r="511" ht="15" customHeight="1" s="33">
      <c r="A511" s="40" t="inlineStr">
        <is>
          <t>Columbus</t>
        </is>
      </c>
      <c r="B511" s="40" t="inlineStr">
        <is>
          <t>gf_total_expenditures</t>
        </is>
      </c>
      <c r="C511" s="58" t="inlineStr">
        <is>
          <t>Total Expenditures  1,273,275  88,520  220,652  287,836  677,879  2,548,162</t>
        </is>
      </c>
    </row>
    <row r="512" ht="15" customHeight="1" s="33">
      <c r="A512" s="40" t="inlineStr">
        <is>
          <t>Indianapolis</t>
        </is>
      </c>
      <c r="B512" s="40" t="inlineStr">
        <is>
          <t>npl_gov</t>
        </is>
      </c>
      <c r="C512" s="58" t="inlineStr">
        <is>
          <t>p95: Net pension liabilities                                                                          808,981           179,854             233,252              755,583               —</t>
        </is>
      </c>
    </row>
    <row r="513" ht="15" customHeight="1" s="33">
      <c r="A513" s="40" t="inlineStr">
        <is>
          <t>Indianapolis</t>
        </is>
      </c>
      <c r="B513" s="40" t="inlineStr">
        <is>
          <t>npl_total</t>
        </is>
      </c>
      <c r="C513" s="58" t="inlineStr">
        <is>
          <t>p95: Net pension liabilities                                                                          808,981           179,854             233,252              755,583               —</t>
        </is>
      </c>
    </row>
    <row r="514" ht="15" customHeight="1" s="33">
      <c r="A514" s="40" t="inlineStr">
        <is>
          <t>Indianapolis</t>
        </is>
      </c>
      <c r="B514" s="40" t="inlineStr">
        <is>
          <t>nopeb_gov</t>
        </is>
      </c>
      <c r="C514" s="58" t="inlineStr">
        <is>
          <t>p95: Other postemployment benefit liability                                                           278,397            25,611             150,210              153,798               —</t>
        </is>
      </c>
    </row>
    <row r="515" ht="15" customHeight="1" s="33">
      <c r="A515" s="40" t="inlineStr">
        <is>
          <t>Indianapolis</t>
        </is>
      </c>
      <c r="B515" s="40" t="inlineStr">
        <is>
          <t>nopeb_total</t>
        </is>
      </c>
      <c r="C515" s="58" t="inlineStr">
        <is>
          <t>p110: The City's net OPEB liability of $153,798 was measured as of December 31, 2025</t>
        </is>
      </c>
    </row>
    <row r="516" ht="15" customHeight="1" s="33">
      <c r="A516" s="40" t="inlineStr">
        <is>
          <t>Indianapolis</t>
        </is>
      </c>
      <c r="B516" s="40" t="inlineStr">
        <is>
          <t>unrestricted_np_gov</t>
        </is>
      </c>
      <c r="C516" s="58" t="inlineStr">
        <is>
          <t>p64: Unrestricted (deficit)                                                                                  (864,926)</t>
        </is>
      </c>
    </row>
    <row r="517" ht="15" customHeight="1" s="33">
      <c r="A517" s="40" t="inlineStr">
        <is>
          <t>Indianapolis</t>
        </is>
      </c>
      <c r="B517" s="40" t="inlineStr">
        <is>
          <t>unrestricted_np_total</t>
        </is>
      </c>
      <c r="C517" s="58" t="inlineStr">
        <is>
          <t>p64: Unrestricted (deficit)                                                                                  (864,926)</t>
        </is>
      </c>
    </row>
    <row r="518" ht="15" customHeight="1" s="33">
      <c r="A518" s="40" t="inlineStr">
        <is>
          <t>Indianapolis</t>
        </is>
      </c>
      <c r="B518" s="40" t="inlineStr">
        <is>
          <t>gf_nonspendable</t>
        </is>
      </c>
      <c r="C518" s="58" t="inlineStr">
        <is>
          <t>p66: Nonspendable                                                                                  —                          —                     —                        —                          —                    433                  433</t>
        </is>
      </c>
    </row>
    <row r="519" ht="15" customHeight="1" s="33">
      <c r="A519" s="40" t="inlineStr">
        <is>
          <t>Indianapolis</t>
        </is>
      </c>
      <c r="B519" s="40" t="inlineStr">
        <is>
          <t>gf_restricted</t>
        </is>
      </c>
      <c r="C519" s="58" t="inlineStr">
        <is>
          <t>p66: Restricted                                                                                 93,108                     24,837                169,633                    231,862                 185,534               323,476            1,028,450</t>
        </is>
      </c>
    </row>
    <row r="520" ht="15" customHeight="1" s="33">
      <c r="A520" s="40" t="inlineStr">
        <is>
          <t>Indianapolis</t>
        </is>
      </c>
      <c r="B520" s="40" t="inlineStr">
        <is>
          <t>gf_committed</t>
        </is>
      </c>
      <c r="C520" s="58" t="inlineStr">
        <is>
          <t>p66: Committed                                                                                    444                         —                     —                        —                          —             118,128              118,572</t>
        </is>
      </c>
    </row>
    <row r="521" ht="15" customHeight="1" s="33">
      <c r="A521" s="40" t="inlineStr">
        <is>
          <t>Indianapolis</t>
        </is>
      </c>
      <c r="B521" s="40" t="inlineStr">
        <is>
          <t>gf_assigned</t>
        </is>
      </c>
      <c r="C521" s="58" t="inlineStr">
        <is>
          <t>p66: Assigned                                                                                   67,193                        —                     —                        —                          —                    —               67,193</t>
        </is>
      </c>
    </row>
    <row r="522" ht="15" customHeight="1" s="33">
      <c r="A522" s="40" t="inlineStr">
        <is>
          <t>Indianapolis</t>
        </is>
      </c>
      <c r="B522" s="40" t="inlineStr">
        <is>
          <t>gf_unassigned</t>
        </is>
      </c>
      <c r="C522" s="58" t="inlineStr">
        <is>
          <t>p66: Unassigned                                                                             156,768                           —                     —                        —                          —                (336)             156,432</t>
        </is>
      </c>
    </row>
    <row r="523" ht="15" customHeight="1" s="33">
      <c r="A523" s="40" t="inlineStr">
        <is>
          <t>Indianapolis</t>
        </is>
      </c>
      <c r="B523" s="40" t="inlineStr">
        <is>
          <t>gf_total_fb</t>
        </is>
      </c>
      <c r="C523" s="58" t="inlineStr">
        <is>
          <t>p66: Total fund balances                                                                317,513                    24,837                169,633                    231,862                 185,534               441,701            1,371,080</t>
        </is>
      </c>
    </row>
    <row r="524" ht="23.85" customHeight="1" s="33">
      <c r="A524" s="40" t="inlineStr">
        <is>
          <t>Indianapolis</t>
        </is>
      </c>
      <c r="B524" s="40" t="inlineStr">
        <is>
          <t>gf_total_revenues</t>
        </is>
      </c>
      <c r="C524" s="58" t="inlineStr">
        <is>
          <t>p68: Total revenues                                                                    874,240                  22,947                137,103                             23,641                      89,042                               —           310,918            1,457,891</t>
        </is>
      </c>
    </row>
    <row r="525" ht="23.85" customHeight="1" s="33">
      <c r="A525" s="40" t="inlineStr">
        <is>
          <t>Indianapolis</t>
        </is>
      </c>
      <c r="B525" s="40" t="inlineStr">
        <is>
          <t>gf_total_expenditures</t>
        </is>
      </c>
      <c r="C525" s="58" t="inlineStr">
        <is>
          <t>p68: Total expenditures                                                                854,602                  18,130                 68,456                            121,963                     362,431                               —           440,947            1,866,529</t>
        </is>
      </c>
    </row>
    <row r="526" ht="23.85" customHeight="1" s="33">
      <c r="A526" s="40" t="inlineStr">
        <is>
          <t>Nashville</t>
        </is>
      </c>
      <c r="B526" s="40" t="inlineStr">
        <is>
          <t>npl_gov</t>
        </is>
      </c>
      <c r="C526" s="58" t="inlineStr">
        <is>
          <t xml:space="preserve">        Net pension liability                                                                                    (304,635,258)  [p.54 reconciliation]; Governmental activities                   $             219,472,603         $       (304,635,258)         $           403,317,263              (39,915,318)  [p.137]</t>
        </is>
      </c>
    </row>
    <row r="527" ht="23.85" customHeight="1" s="33">
      <c r="A527" s="40" t="inlineStr">
        <is>
          <t>Nashville</t>
        </is>
      </c>
      <c r="B527" s="40" t="inlineStr">
        <is>
          <t>npl_bta</t>
        </is>
      </c>
      <c r="C527" s="58" t="inlineStr">
        <is>
          <t xml:space="preserve">    Business-type activities                                          -                  (23,000,994)                      25,775,562                         -  [p.137]; Note 5 p.106: Net pension liability 19,169,906 (Water &amp; Sewer) + Net pension liability 3,831,088 (Other business-type)</t>
        </is>
      </c>
    </row>
    <row r="528" ht="15" customHeight="1" s="33">
      <c r="A528" s="40" t="inlineStr">
        <is>
          <t>Nashville</t>
        </is>
      </c>
      <c r="B528" s="40" t="inlineStr">
        <is>
          <t>npl_total</t>
        </is>
      </c>
      <c r="C528" s="58" t="inlineStr">
        <is>
          <t xml:space="preserve">      Total primary government                              219,472,603                 (327,636,252)                     429,092,825              (39,915,318)  [p.137]</t>
        </is>
      </c>
    </row>
    <row r="529" ht="15" customHeight="1" s="33">
      <c r="A529" s="40" t="inlineStr">
        <is>
          <t>Nashville</t>
        </is>
      </c>
      <c r="B529" s="40" t="inlineStr">
        <is>
          <t>npa_total</t>
        </is>
      </c>
      <c r="C529" s="58" t="inlineStr">
        <is>
          <t xml:space="preserve">     Net pension assets are not financial resources and therefore are not / reported in the governmental funds.                                                                           219,472,603  [p.53]</t>
        </is>
      </c>
    </row>
    <row r="530" ht="23.85" customHeight="1" s="33">
      <c r="A530" s="40" t="inlineStr">
        <is>
          <t>Nashville</t>
        </is>
      </c>
      <c r="B530" s="40" t="inlineStr">
        <is>
          <t>nopeb_gov</t>
        </is>
      </c>
      <c r="C530" s="58" t="inlineStr">
        <is>
          <t xml:space="preserve">        Other postemployment benefits (OPEB) liability                                                          (2,731,415,997)  [p.54]; Total OPEB liability                                         2,337,518,099         588,381,496        (194,483,598)          2,731,415,997         94,775,633  [p.106]</t>
        </is>
      </c>
    </row>
    <row r="531" ht="15" customHeight="1" s="33">
      <c r="A531" s="40" t="inlineStr">
        <is>
          <t>Nashville</t>
        </is>
      </c>
      <c r="B531" s="40" t="inlineStr">
        <is>
          <t>nopeb_bta</t>
        </is>
      </c>
      <c r="C531" s="58" t="inlineStr">
        <is>
          <t>[no OPEB liability listed under Business-type activities in Note 5 p.106]</t>
        </is>
      </c>
    </row>
    <row r="532" ht="15" customHeight="1" s="33">
      <c r="A532" s="40" t="inlineStr">
        <is>
          <t>Nashville</t>
        </is>
      </c>
      <c r="B532" s="40" t="inlineStr">
        <is>
          <t>nopeb_total</t>
        </is>
      </c>
      <c r="C532" s="58" t="inlineStr">
        <is>
          <t>Total OPEB liability                                                                                       2,731,415,997  [p.107]</t>
        </is>
      </c>
    </row>
    <row r="533" ht="15" customHeight="1" s="33">
      <c r="A533" s="40" t="inlineStr">
        <is>
          <t>Nashville</t>
        </is>
      </c>
      <c r="B533" s="40" t="inlineStr">
        <is>
          <t>unrestricted_np_gov</t>
        </is>
      </c>
      <c r="C533" s="58" t="inlineStr">
        <is>
          <t>Unrestricted                                     (2,026,970,879)               147,940,690)       (1,879,030,189)          949,286,831)</t>
        </is>
      </c>
    </row>
    <row r="534" ht="15" customHeight="1" s="33">
      <c r="A534" s="40" t="inlineStr">
        <is>
          <t>Nashville</t>
        </is>
      </c>
      <c r="B534" s="40" t="inlineStr">
        <is>
          <t>unrestricted_np_total</t>
        </is>
      </c>
      <c r="C534" s="58" t="inlineStr">
        <is>
          <t>Unrestricted                                     (2,026,970,879)               147,940,690)       (1,879,030,189)          949,286,831)</t>
        </is>
      </c>
    </row>
    <row r="535" ht="15" customHeight="1" s="33">
      <c r="A535" s="40" t="inlineStr">
        <is>
          <t>Nashville</t>
        </is>
      </c>
      <c r="B535" s="40" t="inlineStr">
        <is>
          <t>gf_nonspendable</t>
        </is>
      </c>
      <c r="C535" s="58" t="inlineStr">
        <is>
          <t>Nonspendable                                     6,294,166)          2,026,942)        1,769,119)            1,039,589)            421,811)</t>
        </is>
      </c>
    </row>
    <row r="536" ht="15" customHeight="1" s="33">
      <c r="A536" s="40" t="inlineStr">
        <is>
          <t>Nashville</t>
        </is>
      </c>
      <c r="B536" s="40" t="inlineStr">
        <is>
          <t>gf_restricted</t>
        </is>
      </c>
      <c r="C536" s="58" t="inlineStr">
        <is>
          <t xml:space="preserve">  Other purposes                                         -                    -       45,468,544)                    -                   -  [under 'Restricted for:']</t>
        </is>
      </c>
    </row>
    <row r="537" ht="15" customHeight="1" s="33">
      <c r="A537" s="40" t="inlineStr">
        <is>
          <t>Nashville</t>
        </is>
      </c>
      <c r="B537" s="40" t="inlineStr">
        <is>
          <t>gf_committed</t>
        </is>
      </c>
      <c r="C537" s="58" t="inlineStr">
        <is>
          <t xml:space="preserve">  Education (available)                                  -         203,735,892)                   -                  -                   -  [under 'Committed for:'; all committed lines show '-' for General]</t>
        </is>
      </c>
    </row>
    <row r="538" ht="15" customHeight="1" s="33">
      <c r="A538" s="40" t="inlineStr">
        <is>
          <t>Nashville</t>
        </is>
      </c>
      <c r="B538" s="40" t="inlineStr">
        <is>
          <t>gf_assigned</t>
        </is>
      </c>
      <c r="C538" s="58" t="inlineStr">
        <is>
          <t xml:space="preserve">  Speciﬁc projects                             31,959,700)                    -                   -                  -                   -  +  appropriation                                 18,984,900)                    -                   -                  -                   -</t>
        </is>
      </c>
    </row>
    <row r="539" ht="15" customHeight="1" s="33">
      <c r="A539" s="40" t="inlineStr">
        <is>
          <t>Nashville</t>
        </is>
      </c>
      <c r="B539" s="40" t="inlineStr">
        <is>
          <t>gf_unassigned</t>
        </is>
      </c>
      <c r="C539" s="58" t="inlineStr">
        <is>
          <t>Unassigned                                    267,251,077)                    -                   -                  -                   -</t>
        </is>
      </c>
    </row>
    <row r="540" ht="15" customHeight="1" s="33">
      <c r="A540" s="40" t="inlineStr">
        <is>
          <t>Nashville</t>
        </is>
      </c>
      <c r="B540" s="40" t="inlineStr">
        <is>
          <t>gf_total_fb</t>
        </is>
      </c>
      <c r="C540" s="58" t="inlineStr">
        <is>
          <t xml:space="preserve">    Total fund balances (deﬁcits)             324,489,843)         205,762,834)       47,237,663)          138,234,932)         65,421,595)</t>
        </is>
      </c>
    </row>
    <row r="541" ht="15" customHeight="1" s="33">
      <c r="A541" s="40" t="inlineStr">
        <is>
          <t>Nashville</t>
        </is>
      </c>
      <c r="B541" s="40" t="inlineStr">
        <is>
          <t>gf_total_revenues</t>
        </is>
      </c>
      <c r="C541" s="58" t="inlineStr">
        <is>
          <t xml:space="preserve">       Total revenues                 1,587,584,117)    1,201,865,408)     231,920,000)          237,117,287)       118,885,861)</t>
        </is>
      </c>
    </row>
    <row r="542" ht="15" customHeight="1" s="33">
      <c r="A542" s="40" t="inlineStr">
        <is>
          <t>Nashville</t>
        </is>
      </c>
      <c r="B542" s="40" t="inlineStr">
        <is>
          <t>gf_total_expenditures</t>
        </is>
      </c>
      <c r="C542" s="58" t="inlineStr">
        <is>
          <t xml:space="preserve">       Total expenditures             1,508,157,197)    1,029,698,917)     476,696,451)          257,697,631)       132,732,806)</t>
        </is>
      </c>
    </row>
    <row r="543" ht="15" customHeight="1" s="33">
      <c r="A543" s="40" t="inlineStr">
        <is>
          <t>Cleveland</t>
        </is>
      </c>
      <c r="B543" s="40" t="inlineStr">
        <is>
          <t>npl_gov</t>
        </is>
      </c>
      <c r="C543" s="58" t="inlineStr">
        <is>
          <t>Net pension liability  886,433  172,033  1,058,466</t>
        </is>
      </c>
    </row>
    <row r="544" ht="15" customHeight="1" s="33">
      <c r="A544" s="40" t="inlineStr">
        <is>
          <t>Cleveland</t>
        </is>
      </c>
      <c r="B544" s="40" t="inlineStr">
        <is>
          <t>npl_bta</t>
        </is>
      </c>
      <c r="C544" s="58" t="inlineStr">
        <is>
          <t>Net pension liability  886,433  172,033  1,058,466</t>
        </is>
      </c>
    </row>
    <row r="545" ht="15" customHeight="1" s="33">
      <c r="A545" s="40" t="inlineStr">
        <is>
          <t>Cleveland</t>
        </is>
      </c>
      <c r="B545" s="40" t="inlineStr">
        <is>
          <t>npl_total</t>
        </is>
      </c>
      <c r="C545" s="58" t="inlineStr">
        <is>
          <t>Net pension liability  886,433  172,033  1,058,466</t>
        </is>
      </c>
    </row>
    <row r="546" ht="15" customHeight="1" s="33">
      <c r="A546" s="40" t="inlineStr">
        <is>
          <t>Cleveland</t>
        </is>
      </c>
      <c r="B546" s="40" t="inlineStr">
        <is>
          <t>nopeb_gov</t>
        </is>
      </c>
      <c r="C546" s="58" t="inlineStr">
        <is>
          <t>Net OPEB liability  39,531  [BTA blank]  39,531</t>
        </is>
      </c>
    </row>
    <row r="547" ht="15" customHeight="1" s="33">
      <c r="A547" s="40" t="inlineStr">
        <is>
          <t>Cleveland</t>
        </is>
      </c>
      <c r="B547" s="40" t="inlineStr">
        <is>
          <t>nopeb_bta</t>
        </is>
      </c>
      <c r="C547" s="58" t="inlineStr">
        <is>
          <t>Net OPEB liability  39,531  [BTA blank]  39,531</t>
        </is>
      </c>
    </row>
    <row r="548" ht="15" customHeight="1" s="33">
      <c r="A548" s="40" t="inlineStr">
        <is>
          <t>Cleveland</t>
        </is>
      </c>
      <c r="B548" s="40" t="inlineStr">
        <is>
          <t>nopeb_total</t>
        </is>
      </c>
      <c r="C548" s="58" t="inlineStr">
        <is>
          <t>Net OPEB liability  39,531  [BTA blank]  39,531</t>
        </is>
      </c>
    </row>
    <row r="549" ht="15" customHeight="1" s="33">
      <c r="A549" s="40" t="inlineStr">
        <is>
          <t>Cleveland</t>
        </is>
      </c>
      <c r="B549" s="40" t="inlineStr">
        <is>
          <t>unrestricted_np_gov</t>
        </is>
      </c>
      <c r="C549" s="58" t="inlineStr">
        <is>
          <t>Unrestricted  (122,452)  737,917  615,465</t>
        </is>
      </c>
    </row>
    <row r="550" ht="15" customHeight="1" s="33">
      <c r="A550" s="40" t="inlineStr">
        <is>
          <t>Cleveland</t>
        </is>
      </c>
      <c r="B550" s="40" t="inlineStr">
        <is>
          <t>unrestricted_np_total</t>
        </is>
      </c>
      <c r="C550" s="58" t="inlineStr">
        <is>
          <t>Unrestricted  (122,452)  737,917  615,465</t>
        </is>
      </c>
    </row>
    <row r="551" ht="15" customHeight="1" s="33">
      <c r="A551" s="40" t="inlineStr">
        <is>
          <t>Cleveland</t>
        </is>
      </c>
      <c r="B551" s="40" t="inlineStr">
        <is>
          <t>gf_nonspendable</t>
        </is>
      </c>
      <c r="C551" s="58" t="inlineStr">
        <is>
          <t>Nonspendable  12,058  [Bond Construction blank]  4  63  137  12,262</t>
        </is>
      </c>
    </row>
    <row r="552" ht="15" customHeight="1" s="33">
      <c r="A552" s="40" t="inlineStr">
        <is>
          <t>Cleveland</t>
        </is>
      </c>
      <c r="B552" s="40" t="inlineStr">
        <is>
          <t>gf_restricted</t>
        </is>
      </c>
      <c r="C552" s="58" t="inlineStr">
        <is>
          <t>Restricted  [General blank]  199,747  17,078  3,149  221,320  441,294</t>
        </is>
      </c>
    </row>
    <row r="553" ht="15" customHeight="1" s="33">
      <c r="A553" s="40" t="inlineStr">
        <is>
          <t>Cleveland</t>
        </is>
      </c>
      <c r="B553" s="40" t="inlineStr">
        <is>
          <t>gf_committed</t>
        </is>
      </c>
      <c r="C553" s="58" t="inlineStr">
        <is>
          <t>Committed  [General blank]  164,982  4,848  66,119  235,949</t>
        </is>
      </c>
    </row>
    <row r="554" ht="15" customHeight="1" s="33">
      <c r="A554" s="40" t="inlineStr">
        <is>
          <t>Cleveland</t>
        </is>
      </c>
      <c r="B554" s="40" t="inlineStr">
        <is>
          <t>gf_assigned</t>
        </is>
      </c>
      <c r="C554" s="58" t="inlineStr">
        <is>
          <t>Assigned  260,579  260,579</t>
        </is>
      </c>
    </row>
    <row r="555" ht="15" customHeight="1" s="33">
      <c r="A555" s="40" t="inlineStr">
        <is>
          <t>Cleveland</t>
        </is>
      </c>
      <c r="B555" s="40" t="inlineStr">
        <is>
          <t>gf_unassigned</t>
        </is>
      </c>
      <c r="C555" s="58" t="inlineStr">
        <is>
          <t>Unassigned  154,190  154,190</t>
        </is>
      </c>
    </row>
    <row r="556" ht="15" customHeight="1" s="33">
      <c r="A556" s="40" t="inlineStr">
        <is>
          <t>Cleveland</t>
        </is>
      </c>
      <c r="B556" s="40" t="inlineStr">
        <is>
          <t>gf_total_fb</t>
        </is>
      </c>
      <c r="C556" s="58" t="inlineStr">
        <is>
          <t>Total fund balances  426,827  199,747  182,064  8,060  287,576  1,104,274</t>
        </is>
      </c>
    </row>
    <row r="557" ht="15" customHeight="1" s="33">
      <c r="A557" s="40" t="inlineStr">
        <is>
          <t>Cleveland</t>
        </is>
      </c>
      <c r="B557" s="40" t="inlineStr">
        <is>
          <t>gf_total_revenues</t>
        </is>
      </c>
      <c r="C557" s="58" t="inlineStr">
        <is>
          <t>Total revenues  787,825  10,877  45,336  12,535  207,562  1,064,135</t>
        </is>
      </c>
    </row>
    <row r="558" ht="15" customHeight="1" s="33">
      <c r="A558" s="40" t="inlineStr">
        <is>
          <t>Cleveland</t>
        </is>
      </c>
      <c r="B558" s="40" t="inlineStr">
        <is>
          <t>gf_total_expenditures</t>
        </is>
      </c>
      <c r="C558" s="58" t="inlineStr">
        <is>
          <t>Total expenditures  731,602  137,501  94,898  23,335  264,301  1,251,637</t>
        </is>
      </c>
    </row>
    <row r="560" ht="15" customHeight="1" s="33">
      <c r="A560" s="57" t="inlineStr">
        <is>
          <t>Audit trail for the ACFR FY2025 tab. Lines are as extracted from the PDF text layer (or OCR for Atlanta, Austin, San Antonio and Portland statement pages); column spacing collapsed. Figures in the unit printed on the statement.</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8.xml><?xml version="1.0" encoding="utf-8"?>
<worksheet xmlns="http://schemas.openxmlformats.org/spreadsheetml/2006/main">
  <sheetPr filterMode="0">
    <outlinePr summaryBelow="1" summaryRight="1"/>
    <pageSetUpPr fitToPage="0"/>
  </sheetPr>
  <dimension ref="A1:D38"/>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16" customWidth="1" style="32" min="1" max="1"/>
    <col width="60" customWidth="1" style="32" min="2" max="2"/>
    <col width="18" customWidth="1" style="32" min="3" max="3"/>
    <col width="70" customWidth="1" style="32" min="4" max="4"/>
  </cols>
  <sheetData>
    <row r="1" ht="23.85" customHeight="1" s="33">
      <c r="A1" s="36" t="inlineStr">
        <is>
          <t>City</t>
        </is>
      </c>
      <c r="B1" s="36" t="inlineStr">
        <is>
          <t>Census Place (Vintage 2025)</t>
        </is>
      </c>
      <c r="C1" s="36" t="inlineStr">
        <is>
          <t>Population July 1, 2025</t>
        </is>
      </c>
      <c r="D1" s="36" t="inlineStr">
        <is>
          <t>Source</t>
        </is>
      </c>
    </row>
    <row r="2" ht="15" customHeight="1" s="33">
      <c r="A2" s="40" t="inlineStr">
        <is>
          <t>New York</t>
        </is>
      </c>
      <c r="B2" s="40" t="inlineStr">
        <is>
          <t>New York city, New York</t>
        </is>
      </c>
      <c r="C2" s="41" t="n">
        <v>8584629</v>
      </c>
      <c r="D2" s="40" t="inlineStr">
        <is>
          <t>U.S. Census Bureau, SUB-IP-EST2025-ANNRNK (incorporated places of 20,000 or more, ranked), Vintage 2025</t>
        </is>
      </c>
    </row>
    <row r="3" ht="15" customHeight="1" s="33">
      <c r="A3" s="40" t="inlineStr">
        <is>
          <t>Los Angeles</t>
        </is>
      </c>
      <c r="B3" s="40" t="inlineStr">
        <is>
          <t>Los Angeles city, California</t>
        </is>
      </c>
      <c r="C3" s="41" t="n">
        <v>3869089</v>
      </c>
      <c r="D3" s="40" t="inlineStr">
        <is>
          <t>U.S. Census Bureau, SUB-IP-EST2025-ANNRNK (incorporated places of 20,000 or more, ranked), Vintage 2025</t>
        </is>
      </c>
    </row>
    <row r="4" ht="15" customHeight="1" s="33">
      <c r="A4" s="40" t="inlineStr">
        <is>
          <t>Chicago</t>
        </is>
      </c>
      <c r="B4" s="40" t="inlineStr">
        <is>
          <t>Chicago city, Illinois</t>
        </is>
      </c>
      <c r="C4" s="41" t="n">
        <v>2731585</v>
      </c>
      <c r="D4" s="40" t="inlineStr">
        <is>
          <t>U.S. Census Bureau, SUB-IP-EST2025-ANNRNK (incorporated places of 20,000 or more, ranked), Vintage 2025</t>
        </is>
      </c>
    </row>
    <row r="5" ht="15" customHeight="1" s="33">
      <c r="A5" s="40" t="inlineStr">
        <is>
          <t>Dallas</t>
        </is>
      </c>
      <c r="B5" s="40" t="inlineStr">
        <is>
          <t>Dallas city, Texas</t>
        </is>
      </c>
      <c r="C5" s="41" t="n">
        <v>1329491</v>
      </c>
      <c r="D5" s="40" t="inlineStr">
        <is>
          <t>U.S. Census Bureau, SUB-IP-EST2025-ANNRNK (incorporated places of 20,000 or more, ranked), Vintage 2025</t>
        </is>
      </c>
    </row>
    <row r="6" ht="15" customHeight="1" s="33">
      <c r="A6" s="40" t="inlineStr">
        <is>
          <t>Houston</t>
        </is>
      </c>
      <c r="B6" s="40" t="inlineStr">
        <is>
          <t>Houston city, Texas</t>
        </is>
      </c>
      <c r="C6" s="41" t="n">
        <v>2397315</v>
      </c>
      <c r="D6" s="40" t="inlineStr">
        <is>
          <t>U.S. Census Bureau, SUB-IP-EST2025-ANNRNK (incorporated places of 20,000 or more, ranked), Vintage 2025</t>
        </is>
      </c>
    </row>
    <row r="7" ht="15" customHeight="1" s="33">
      <c r="A7" s="40" t="inlineStr">
        <is>
          <t>Atlanta</t>
        </is>
      </c>
      <c r="B7" s="40" t="inlineStr">
        <is>
          <t>Atlanta city, Georgia</t>
        </is>
      </c>
      <c r="C7" s="41" t="n">
        <v>529110</v>
      </c>
      <c r="D7" s="40" t="inlineStr">
        <is>
          <t>U.S. Census Bureau, SUB-IP-EST2025-ANNRNK (incorporated places of 20,000 or more, ranked), Vintage 2025</t>
        </is>
      </c>
    </row>
    <row r="8" ht="15" customHeight="1" s="33">
      <c r="A8" s="40" t="inlineStr">
        <is>
          <t>Washington</t>
        </is>
      </c>
      <c r="B8" s="40" t="inlineStr">
        <is>
          <t>Washington city, District of Columbia</t>
        </is>
      </c>
      <c r="C8" s="41" t="n">
        <v>693645</v>
      </c>
      <c r="D8" s="40" t="inlineStr">
        <is>
          <t>U.S. Census Bureau, SUB-IP-EST2025-ANNRNK (incorporated places of 20,000 or more, ranked), Vintage 2025</t>
        </is>
      </c>
    </row>
    <row r="9" ht="15" customHeight="1" s="33">
      <c r="A9" s="40" t="inlineStr">
        <is>
          <t>Miami</t>
        </is>
      </c>
      <c r="B9" s="40" t="inlineStr">
        <is>
          <t>Miami city, Florida</t>
        </is>
      </c>
      <c r="C9" s="41" t="n">
        <v>489812</v>
      </c>
      <c r="D9" s="40" t="inlineStr">
        <is>
          <t>U.S. Census Bureau, SUB-IP-EST2025-ANNRNK (incorporated places of 20,000 or more, ranked), Vintage 2025</t>
        </is>
      </c>
    </row>
    <row r="10" ht="15" customHeight="1" s="33">
      <c r="A10" s="40" t="inlineStr">
        <is>
          <t>Philadelphia</t>
        </is>
      </c>
      <c r="B10" s="40" t="inlineStr">
        <is>
          <t>Philadelphia city, Pennsylvania</t>
        </is>
      </c>
      <c r="C10" s="41" t="n">
        <v>1574281</v>
      </c>
      <c r="D10" s="40" t="inlineStr">
        <is>
          <t>U.S. Census Bureau, SUB-IP-EST2025-ANNRNK (incorporated places of 20,000 or more, ranked), Vintage 2025</t>
        </is>
      </c>
    </row>
    <row r="11" ht="15" customHeight="1" s="33">
      <c r="A11" s="40" t="inlineStr">
        <is>
          <t>Phoenix</t>
        </is>
      </c>
      <c r="B11" s="40" t="inlineStr">
        <is>
          <t>Phoenix city, Arizona</t>
        </is>
      </c>
      <c r="C11" s="41" t="n">
        <v>1665481</v>
      </c>
      <c r="D11" s="40" t="inlineStr">
        <is>
          <t>U.S. Census Bureau, SUB-IP-EST2025-ANNRNK (incorporated places of 20,000 or more, ranked), Vintage 2025</t>
        </is>
      </c>
    </row>
    <row r="12" ht="15" customHeight="1" s="33">
      <c r="A12" s="40" t="inlineStr">
        <is>
          <t>Boston</t>
        </is>
      </c>
      <c r="B12" s="40" t="inlineStr">
        <is>
          <t>Boston city, Massachusetts</t>
        </is>
      </c>
      <c r="C12" s="41" t="n">
        <v>672973</v>
      </c>
      <c r="D12" s="40" t="inlineStr">
        <is>
          <t>U.S. Census Bureau, SUB-IP-EST2025-ANNRNK (incorporated places of 20,000 or more, ranked), Vintage 2025</t>
        </is>
      </c>
    </row>
    <row r="13" ht="15" customHeight="1" s="33">
      <c r="A13" s="40" t="inlineStr">
        <is>
          <t>Riverside</t>
        </is>
      </c>
      <c r="B13" s="40" t="inlineStr">
        <is>
          <t>Riverside city, California</t>
        </is>
      </c>
      <c r="C13" s="41" t="n">
        <v>323057</v>
      </c>
      <c r="D13" s="40" t="inlineStr">
        <is>
          <t>U.S. Census Bureau, SUB-IP-EST2025-ANNRNK (incorporated places of 20,000 or more, ranked), Vintage 2025</t>
        </is>
      </c>
    </row>
    <row r="14" ht="15" customHeight="1" s="33">
      <c r="A14" s="40" t="inlineStr">
        <is>
          <t>San Francisco</t>
        </is>
      </c>
      <c r="B14" s="40" t="inlineStr">
        <is>
          <t>San Francisco city, California</t>
        </is>
      </c>
      <c r="C14" s="41" t="n">
        <v>826079</v>
      </c>
      <c r="D14" s="40" t="inlineStr">
        <is>
          <t>U.S. Census Bureau, SUB-IP-EST2025-ANNRNK (incorporated places of 20,000 or more, ranked), Vintage 2025</t>
        </is>
      </c>
    </row>
    <row r="15" ht="15" customHeight="1" s="33">
      <c r="A15" s="40" t="inlineStr">
        <is>
          <t>Detroit</t>
        </is>
      </c>
      <c r="B15" s="40" t="inlineStr">
        <is>
          <t>Detroit city, Michigan</t>
        </is>
      </c>
      <c r="C15" s="41" t="n">
        <v>649095</v>
      </c>
      <c r="D15" s="40" t="inlineStr">
        <is>
          <t>U.S. Census Bureau, SUB-IP-EST2025-ANNRNK (incorporated places of 20,000 or more, ranked), Vintage 2025</t>
        </is>
      </c>
    </row>
    <row r="16" ht="15" customHeight="1" s="33">
      <c r="A16" s="40" t="inlineStr">
        <is>
          <t>Seattle</t>
        </is>
      </c>
      <c r="B16" s="40" t="inlineStr">
        <is>
          <t>Seattle city, Washington</t>
        </is>
      </c>
      <c r="C16" s="41" t="n">
        <v>784777</v>
      </c>
      <c r="D16" s="40" t="inlineStr">
        <is>
          <t>U.S. Census Bureau, SUB-IP-EST2025-ANNRNK (incorporated places of 20,000 or more, ranked), Vintage 2025</t>
        </is>
      </c>
    </row>
    <row r="17" ht="15" customHeight="1" s="33">
      <c r="A17" s="40" t="inlineStr">
        <is>
          <t>Minneapolis</t>
        </is>
      </c>
      <c r="B17" s="40" t="inlineStr">
        <is>
          <t>Minneapolis city, Minnesota</t>
        </is>
      </c>
      <c r="C17" s="41" t="n">
        <v>430324</v>
      </c>
      <c r="D17" s="40" t="inlineStr">
        <is>
          <t>U.S. Census Bureau, SUB-IP-EST2025-ANNRNK (incorporated places of 20,000 or more, ranked), Vintage 2025</t>
        </is>
      </c>
    </row>
    <row r="18" ht="15" customHeight="1" s="33">
      <c r="A18" s="40" t="inlineStr">
        <is>
          <t>Tampa</t>
        </is>
      </c>
      <c r="B18" s="40" t="inlineStr">
        <is>
          <t>Tampa city, Florida</t>
        </is>
      </c>
      <c r="C18" s="41" t="n">
        <v>413554</v>
      </c>
      <c r="D18" s="40" t="inlineStr">
        <is>
          <t>U.S. Census Bureau, SUB-IP-EST2025-ANNRNK (incorporated places of 20,000 or more, ranked), Vintage 2025</t>
        </is>
      </c>
    </row>
    <row r="19" ht="15" customHeight="1" s="33">
      <c r="A19" s="40" t="inlineStr">
        <is>
          <t>San Diego</t>
        </is>
      </c>
      <c r="B19" s="40" t="inlineStr">
        <is>
          <t>San Diego city, California</t>
        </is>
      </c>
      <c r="C19" s="41" t="n">
        <v>1406106</v>
      </c>
      <c r="D19" s="40" t="inlineStr">
        <is>
          <t>U.S. Census Bureau, SUB-IP-EST2025-ANNRNK (incorporated places of 20,000 or more, ranked), Vintage 2025</t>
        </is>
      </c>
    </row>
    <row r="20" ht="15" customHeight="1" s="33">
      <c r="A20" s="40" t="inlineStr">
        <is>
          <t>Denver</t>
        </is>
      </c>
      <c r="B20" s="40" t="inlineStr">
        <is>
          <t>Denver city, Colorado</t>
        </is>
      </c>
      <c r="C20" s="41" t="n">
        <v>740613</v>
      </c>
      <c r="D20" s="40" t="inlineStr">
        <is>
          <t>U.S. Census Bureau, SUB-IP-EST2025-ANNRNK (incorporated places of 20,000 or more, ranked), Vintage 2025</t>
        </is>
      </c>
    </row>
    <row r="21" ht="15" customHeight="1" s="33">
      <c r="A21" s="40" t="inlineStr">
        <is>
          <t>Orlando</t>
        </is>
      </c>
      <c r="B21" s="40" t="inlineStr">
        <is>
          <t>Orlando city, Florida</t>
        </is>
      </c>
      <c r="C21" s="41" t="n">
        <v>333888</v>
      </c>
      <c r="D21" s="40" t="inlineStr">
        <is>
          <t>U.S. Census Bureau, SUB-IP-EST2025-ANNRNK (incorporated places of 20,000 or more, ranked), Vintage 2025</t>
        </is>
      </c>
    </row>
    <row r="22" ht="15" customHeight="1" s="33">
      <c r="A22" s="40" t="inlineStr">
        <is>
          <t>Charlotte</t>
        </is>
      </c>
      <c r="B22" s="40" t="inlineStr">
        <is>
          <t>Charlotte city, North Carolina</t>
        </is>
      </c>
      <c r="C22" s="41" t="n">
        <v>964784</v>
      </c>
      <c r="D22" s="40" t="inlineStr">
        <is>
          <t>U.S. Census Bureau, SUB-IP-EST2025-ANNRNK (incorporated places of 20,000 or more, ranked), Vintage 2025</t>
        </is>
      </c>
    </row>
    <row r="23" ht="15" customHeight="1" s="33">
      <c r="A23" s="40" t="inlineStr">
        <is>
          <t>Baltimore</t>
        </is>
      </c>
      <c r="B23" s="40" t="inlineStr">
        <is>
          <t>Baltimore city, Maryland</t>
        </is>
      </c>
      <c r="C23" s="41" t="n">
        <v>569997</v>
      </c>
      <c r="D23" s="40" t="inlineStr">
        <is>
          <t>U.S. Census Bureau, SUB-IP-EST2025-ANNRNK (incorporated places of 20,000 or more, ranked), Vintage 2025</t>
        </is>
      </c>
    </row>
    <row r="24" ht="15" customHeight="1" s="33">
      <c r="A24" s="40" t="inlineStr">
        <is>
          <t>St. Louis</t>
        </is>
      </c>
      <c r="B24" s="40" t="inlineStr">
        <is>
          <t>St. Louis city, Missouri</t>
        </is>
      </c>
      <c r="C24" s="41" t="n">
        <v>278144</v>
      </c>
      <c r="D24" s="40" t="inlineStr">
        <is>
          <t>U.S. Census Bureau, SUB-IP-EST2025-ANNRNK (incorporated places of 20,000 or more, ranked), Vintage 2025</t>
        </is>
      </c>
    </row>
    <row r="25" ht="15" customHeight="1" s="33">
      <c r="A25" s="40" t="inlineStr">
        <is>
          <t>San Antonio</t>
        </is>
      </c>
      <c r="B25" s="40" t="inlineStr">
        <is>
          <t>San Antonio city, Texas</t>
        </is>
      </c>
      <c r="C25" s="41" t="n">
        <v>1548422</v>
      </c>
      <c r="D25" s="40" t="inlineStr">
        <is>
          <t>U.S. Census Bureau, SUB-IP-EST2025-ANNRNK (incorporated places of 20,000 or more, ranked), Vintage 2025</t>
        </is>
      </c>
    </row>
    <row r="26" ht="15" customHeight="1" s="33">
      <c r="A26" s="40" t="inlineStr">
        <is>
          <t>Austin</t>
        </is>
      </c>
      <c r="B26" s="40" t="inlineStr">
        <is>
          <t>Austin city, Texas</t>
        </is>
      </c>
      <c r="C26" s="41" t="n">
        <v>1002632</v>
      </c>
      <c r="D26" s="40" t="inlineStr">
        <is>
          <t>U.S. Census Bureau, SUB-IP-EST2025-ANNRNK (incorporated places of 20,000 or more, ranked), Vintage 2025</t>
        </is>
      </c>
    </row>
    <row r="27" ht="15" customHeight="1" s="33">
      <c r="A27" s="40" t="inlineStr">
        <is>
          <t>Portland</t>
        </is>
      </c>
      <c r="B27" s="40" t="inlineStr">
        <is>
          <t>Portland city, Oregon</t>
        </is>
      </c>
      <c r="C27" s="41" t="n">
        <v>635109</v>
      </c>
      <c r="D27" s="40" t="inlineStr">
        <is>
          <t>U.S. Census Bureau, SUB-IP-EST2025-ANNRNK (incorporated places of 20,000 or more, ranked), Vintage 2025</t>
        </is>
      </c>
    </row>
    <row r="28" ht="15" customHeight="1" s="33">
      <c r="A28" s="40" t="inlineStr">
        <is>
          <t>Sacramento</t>
        </is>
      </c>
      <c r="B28" s="40" t="inlineStr">
        <is>
          <t>Sacramento city, California</t>
        </is>
      </c>
      <c r="C28" s="41" t="n">
        <v>536449</v>
      </c>
      <c r="D28" s="40" t="inlineStr">
        <is>
          <t>U.S. Census Bureau, SUB-IP-EST2025-ANNRNK (incorporated places of 20,000 or more, ranked), Vintage 2025</t>
        </is>
      </c>
    </row>
    <row r="29" ht="15" customHeight="1" s="33">
      <c r="A29" s="40" t="inlineStr">
        <is>
          <t>Pittsburgh</t>
        </is>
      </c>
      <c r="B29" s="40" t="inlineStr">
        <is>
          <t>Pittsburgh city, Pennsylvania</t>
        </is>
      </c>
      <c r="C29" s="41" t="n">
        <v>307632</v>
      </c>
      <c r="D29" s="40" t="inlineStr">
        <is>
          <t>U.S. Census Bureau, SUB-IP-EST2025-ANNRNK (incorporated places of 20,000 or more, ranked), Vintage 2025</t>
        </is>
      </c>
    </row>
    <row r="30" ht="15" customHeight="1" s="33">
      <c r="A30" s="40" t="inlineStr">
        <is>
          <t>Las Vegas</t>
        </is>
      </c>
      <c r="B30" s="40" t="inlineStr">
        <is>
          <t>Las Vegas city, Nevada</t>
        </is>
      </c>
      <c r="C30" s="41" t="n">
        <v>679817</v>
      </c>
      <c r="D30" s="40" t="inlineStr">
        <is>
          <t>U.S. Census Bureau, SUB-IP-EST2025-ANNRNK (incorporated places of 20,000 or more, ranked), Vintage 2025</t>
        </is>
      </c>
    </row>
    <row r="31" ht="15" customHeight="1" s="33">
      <c r="A31" s="40" t="inlineStr">
        <is>
          <t>Cincinnati</t>
        </is>
      </c>
      <c r="B31" s="40" t="inlineStr">
        <is>
          <t>Cincinnati city, Ohio</t>
        </is>
      </c>
      <c r="C31" s="41" t="n">
        <v>314367</v>
      </c>
      <c r="D31" s="40" t="inlineStr">
        <is>
          <t>U.S. Census Bureau, SUB-IP-EST2025-ANNRNK (incorporated places of 20,000 or more, ranked), Vintage 2025</t>
        </is>
      </c>
    </row>
    <row r="32" ht="15" customHeight="1" s="33">
      <c r="A32" s="40" t="inlineStr">
        <is>
          <t>Kansas City</t>
        </is>
      </c>
      <c r="B32" s="40" t="inlineStr">
        <is>
          <t>Kansas City city, Missouri</t>
        </is>
      </c>
      <c r="C32" s="41" t="n">
        <v>521220</v>
      </c>
      <c r="D32" s="40" t="inlineStr">
        <is>
          <t>U.S. Census Bureau, SUB-IP-EST2025-ANNRNK (incorporated places of 20,000 or more, ranked), Vintage 2025</t>
        </is>
      </c>
    </row>
    <row r="33" ht="15" customHeight="1" s="33">
      <c r="A33" s="40" t="inlineStr">
        <is>
          <t>Columbus</t>
        </is>
      </c>
      <c r="B33" s="40" t="inlineStr">
        <is>
          <t>Columbus city, Ohio</t>
        </is>
      </c>
      <c r="C33" s="41" t="n">
        <v>938396</v>
      </c>
      <c r="D33" s="40" t="inlineStr">
        <is>
          <t>U.S. Census Bureau, SUB-IP-EST2025-ANNRNK (incorporated places of 20,000 or more, ranked), Vintage 2025</t>
        </is>
      </c>
    </row>
    <row r="34" ht="15" customHeight="1" s="33">
      <c r="A34" s="40" t="inlineStr">
        <is>
          <t>Indianapolis</t>
        </is>
      </c>
      <c r="B34" s="40" t="inlineStr">
        <is>
          <t>Indianapolis city (balance), Indiana</t>
        </is>
      </c>
      <c r="C34" s="41" t="n">
        <v>901116</v>
      </c>
      <c r="D34" s="40" t="inlineStr">
        <is>
          <t>U.S. Census Bureau, SUB-IP-EST2025-ANNRNK (incorporated places of 20,000 or more, ranked), Vintage 2025</t>
        </is>
      </c>
    </row>
    <row r="35" ht="15" customHeight="1" s="33">
      <c r="A35" s="40" t="inlineStr">
        <is>
          <t>Nashville</t>
        </is>
      </c>
      <c r="B35" s="40" t="inlineStr">
        <is>
          <t>Nashville-Davidson metropolitan government (balance), Tennessee</t>
        </is>
      </c>
      <c r="C35" s="41" t="n">
        <v>721074</v>
      </c>
      <c r="D35" s="40" t="inlineStr">
        <is>
          <t>U.S. Census Bureau, SUB-IP-EST2025-ANNRNK (incorporated places of 20,000 or more, ranked), Vintage 2025</t>
        </is>
      </c>
    </row>
    <row r="36" ht="15" customHeight="1" s="33">
      <c r="A36" s="40" t="inlineStr">
        <is>
          <t>Cleveland</t>
        </is>
      </c>
      <c r="B36" s="40" t="inlineStr">
        <is>
          <t>Cleveland city, Ohio</t>
        </is>
      </c>
      <c r="C36" s="41" t="n">
        <v>363608</v>
      </c>
      <c r="D36" s="40" t="inlineStr">
        <is>
          <t>U.S. Census Bureau, SUB-IP-EST2025-ANNRNK (incorporated places of 20,000 or more, ranked), Vintage 2025</t>
        </is>
      </c>
    </row>
    <row r="38" ht="15" customHeight="1" s="33">
      <c r="A38" s="57" t="inlineStr">
        <is>
          <t>Incorporated-place populations, July 1, 2025. Indianapolis and Nashville-Davidson are the consolidated-government "balance" figures (excluding the semi-independent municipalities inside the county), which slightly understate the population the consolidated government serves. Washington = District of Columbia.</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2026-08-27T16:41:00Z</dcterms:created>
  <dcterms:modified xmlns:dcterms="http://purl.org/dc/terms/" xmlns:xsi="http://www.w3.org/2001/XMLSchema-instance" xsi:type="dcterms:W3CDTF">2026-08-28T00:15:15Z</dcterms:modified>
  <cp:revision>1</cp:revision>
</cp:coreProperties>
</file>