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urces" sheetId="1" state="visible" r:id="rId3"/>
    <sheet name="M1 - Nonrenewals by Zone" sheetId="2" state="visible" r:id="rId4"/>
    <sheet name="M2 - Cancellations &amp; Nonpay" sheetId="3" state="visible" r:id="rId5"/>
    <sheet name="M3 - Premiums by Zon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<sst xmlns="http://schemas.openxmlformats.org/spreadsheetml/2006/main" count="97" uniqueCount="54">
  <si>
    <t xml:space="preserve">Sources — NAIC Homeowners Market Dynamics (MCAS) companion workbook</t>
  </si>
  <si>
    <t xml:space="preserve">Built 2026-08-13. All data keyed from a single primary source (below). Blue cells = values keyed from the report; black cells = formulas.</t>
  </si>
  <si>
    <t xml:space="preserve">Source</t>
  </si>
  <si>
    <t xml:space="preserve">Publisher / Author</t>
  </si>
  <si>
    <t xml:space="preserve">Link</t>
  </si>
  <si>
    <t xml:space="preserve">Retrieved</t>
  </si>
  <si>
    <t xml:space="preserve">Tab</t>
  </si>
  <si>
    <t xml:space="preserve">Examining Homeowner Property Insurance Market Dynamics — An Assessment of Countrywide State-Level Data From 2018 to 2024 (Final Research Report, July 31, 2026). Table 6, Table 7, Figures 16–21, 29–34; Introduction and Main Findings.</t>
  </si>
  <si>
    <t xml:space="preserve">NAIC Center for Insurance Policy and Research (J. Czajkowski, P. Harms)</t>
  </si>
  <si>
    <t xml:space="preserve">https://content.naic.org/sites/default/files/mcas-homeowners-property-insurance-market-dynamics-report.pdf</t>
  </si>
  <si>
    <t xml:space="preserve">2026-08-13</t>
  </si>
  <si>
    <t xml:space="preserve">M1, M2, M3</t>
  </si>
  <si>
    <t xml:space="preserve">NAIC press release announcing the report</t>
  </si>
  <si>
    <t xml:space="preserve">NAIC</t>
  </si>
  <si>
    <t xml:space="preserve">https://content.naic.org/article/naic-releases-first-its-kind-national-analysis-homeowners-insurance-market-trends</t>
  </si>
  <si>
    <t xml:space="preserve">context</t>
  </si>
  <si>
    <t xml:space="preserve">Homeowner property insurance market data call overview (ZIP-code-level; launched March 2026)</t>
  </si>
  <si>
    <t xml:space="preserve">https://content.naic.org/sites/default/files/cmte-c-home-market-data-call-overview.pdf</t>
  </si>
  <si>
    <t xml:space="preserve">Coverage notes: MCAS collects from admitted-market homeowners companies writing $50,000+ of annual direct premium per state, across all homeowners and dwelling policy forms (HO-1 to HO-8, DP-1 to DP-3). New York does not report; surplus-lines carriers (~1.9% of 2024 market) excluded. Zone-level aggregates only; company- and state-level MCAS data are confidential. Zone year-over-year figures exclude Puerto Rico and North Dakota; Table 6-based cells include them (as published).</t>
  </si>
  <si>
    <t xml:space="preserve">Homeowners Company-Initiated Nonrenewals per 1,000 Policies in Force, by NAIC Zone</t>
  </si>
  <si>
    <t xml:space="preserve">2022–2024 from report Table 6 (includes PR &amp; ND). 2018 rate derived: 2024 rate ÷ (1 + cumulative % change vs 2018, report Figure 30).</t>
  </si>
  <si>
    <t xml:space="preserve">NAIC Zone</t>
  </si>
  <si>
    <t xml:space="preserve">Year</t>
  </si>
  <si>
    <t xml:space="preserve">Company-initiated nonrenewals</t>
  </si>
  <si>
    <t xml:space="preserve">Policies in force (end of period)</t>
  </si>
  <si>
    <t xml:space="preserve">Nonrenewal rate per 1,000 policies</t>
  </si>
  <si>
    <t xml:space="preserve">Midwest</t>
  </si>
  <si>
    <t xml:space="preserve">Northeast</t>
  </si>
  <si>
    <t xml:space="preserve">Southeast</t>
  </si>
  <si>
    <t xml:space="preserve">Western</t>
  </si>
  <si>
    <t xml:space="preserve">Total (national)</t>
  </si>
  <si>
    <t xml:space="preserve">Check: computed rates reproduce the report's published rates (5.5 … 25.1).</t>
  </si>
  <si>
    <t xml:space="preserve">Derived 2018 baseline (chart input)</t>
  </si>
  <si>
    <t xml:space="preserve">2024 rate (from table)</t>
  </si>
  <si>
    <t xml:space="preserve">Cumulative % change 2018→2024 (Fig. 30)</t>
  </si>
  <si>
    <t xml:space="preserve">Derived 2018 rate per 1,000</t>
  </si>
  <si>
    <t xml:space="preserve">Chart series (rate per 1,000 policies)</t>
  </si>
  <si>
    <t xml:space="preserve">Company-Initiated Cancellations and Cancellations for Nonpayment, per 1,000 Policies in Force</t>
  </si>
  <si>
    <t xml:space="preserve">Report Table 7 (nonrenewal vs nonpay comparison, includes ND &amp; PR) and Figures 31–34. Ratio column is a formula.</t>
  </si>
  <si>
    <t xml:space="preserve">Nonrenewal rate per 1,000</t>
  </si>
  <si>
    <t xml:space="preserve">Cancellation for nonpay per 1,000</t>
  </si>
  <si>
    <t xml:space="preserve">Nonrenewals as % of nonpay rate</t>
  </si>
  <si>
    <t xml:space="preserve">2024 company-initiated cancellations after the effective date (Figure 31): Western 7.0, Southeast 13.8, Midwest 5.7, Northeast 4.9 per 1,000 — down 8% to 23% vs 2018 (Figure 32), the one availability metric that has fallen. Nonpayment cancellation rates are up 4–18% vs 2018 (Figure 34).</t>
  </si>
  <si>
    <t xml:space="preserve">Homeowners Premiums by NAIC Zone — Nominal, Inflation-Adjusted, and Effective-Rate Views</t>
  </si>
  <si>
    <t xml:space="preserve">2024 levels from report Figures 16–17; cumulative 2018→2024 changes from Figures 18–21 (zone data exclude PR &amp; ND). Avg premium per policy is a formula.</t>
  </si>
  <si>
    <t xml:space="preserve">2024 direct premium written ($B)</t>
  </si>
  <si>
    <t xml:space="preserve">2024 policies in force (M)</t>
  </si>
  <si>
    <t xml:space="preserve">2024 avg premium per policy ($)</t>
  </si>
  <si>
    <t xml:space="preserve">Total DPW % change 2018–2024 (Fig. 18)</t>
  </si>
  <si>
    <t xml:space="preserve">Avg premium per policy % change (Fig. 19)</t>
  </si>
  <si>
    <t xml:space="preserve">Avg premium % change, inflation-adj. to 2025$ (Fig. 20)</t>
  </si>
  <si>
    <t xml:space="preserve">Effective rate per $1,000 home value, % change (Fig. 21)</t>
  </si>
  <si>
    <t xml:space="preserve">U.S. total</t>
  </si>
  <si>
    <t xml:space="preserve">Report-published 2024 averages: U.S. $1,600 per policy (715 companies, 103,289,334 policies, $165.2B DPW); Southeast highest at $1,818, Northeast lowest at $1,396. Small differences vs column D reflect rounding of the $B/M inputs. Effective rate = avg premium per policy ÷ state median home value (ACS), per the report; 2024 U.S. effective rate remains 2.2% below the 2018 baseline. Inflation adjustment: PCE price index to 2025 values (cumulative 2018–2024 PCE inflation: 21.5%).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</si>
</sst>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0.0"/>
    <numFmt numFmtId="167" formatCode="0%"/>
    <numFmt numFmtId="168" formatCode="\$0.0\B"/>
    <numFmt numFmtId="169" formatCode="0.0\M"/>
    <numFmt numFmtId="170" formatCode="\$#,##0"/>
    <numFmt numFmtId="171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31F34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7F7F7F"/>
      <rgbColor rgb="FF9999FF"/>
      <rgbColor rgb="FFA31F34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9000"/>
      <rgbColor rgb="FFFF6600"/>
      <rgbColor rgb="FF595959"/>
      <rgbColor rgb="FF87878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Company-Initiated Nonrenewals per 1,000 Policies by NAIC Zone, 2018–2024</a:t>
            </a:r>
          </a:p>
        </rich>
      </tx>
    </title>
    <plotArea>
      <layout>
        <manualLayout>
          <layoutTarget val="inner"/>
          <xMode val="edge"/>
          <yMode val="edge"/>
          <wMode val="factor"/>
          <hMode val="factor"/>
          <x val="0.1"/>
          <y val="0.14"/>
          <w val="0.8"/>
          <h val="0.68"/>
        </manualLayout>
      </layout>
      <scatterChart>
        <ser>
          <idx val="0"/>
          <order val="0"/>
          <tx>
            <strRef>
              <f>'M1 - Nonrenewals by Zone'!B31</f>
            </strRef>
          </tx>
          <spPr>
            <a:ln xmlns:a="http://schemas.openxmlformats.org/drawingml/2006/main" w="22000">
              <a:solidFill>
                <a:srgbClr val="A31F34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A31F34"/>
              </a:solidFill>
              <a:ln xmlns:a="http://schemas.openxmlformats.org/drawingml/2006/main">
                <a:prstDash val="solid"/>
              </a:ln>
            </spPr>
          </marker>
          <xVal>
            <numRef>
              <f>'M1 - Nonrenewals by Zone'!$A$32:$A$35</f>
            </numRef>
          </xVal>
          <yVal>
            <numRef>
              <f>'M1 - Nonrenewals by Zone'!$B$32:$B$35</f>
            </numRef>
          </yVal>
        </ser>
        <ser>
          <idx val="1"/>
          <order val="1"/>
          <tx>
            <strRef>
              <f>'M1 - Nonrenewals by Zone'!C31</f>
            </strRef>
          </tx>
          <spPr>
            <a:ln xmlns:a="http://schemas.openxmlformats.org/drawingml/2006/main" w="22000">
              <a:solidFill>
                <a:srgbClr val="1F3864"/>
              </a:solidFill>
              <a:prstDash val="solid"/>
            </a:ln>
          </spPr>
          <marker>
            <symbol val="triangle"/>
            <size val="7"/>
            <spPr>
              <a:solidFill xmlns:a="http://schemas.openxmlformats.org/drawingml/2006/main">
                <a:srgbClr val="1F3864"/>
              </a:solidFill>
              <a:ln xmlns:a="http://schemas.openxmlformats.org/drawingml/2006/main">
                <a:prstDash val="solid"/>
              </a:ln>
            </spPr>
          </marker>
          <xVal>
            <numRef>
              <f>'M1 - Nonrenewals by Zone'!$A$32:$A$35</f>
            </numRef>
          </xVal>
          <yVal>
            <numRef>
              <f>'M1 - Nonrenewals by Zone'!$C$32:$C$35</f>
            </numRef>
          </yVal>
        </ser>
        <ser>
          <idx val="2"/>
          <order val="2"/>
          <tx>
            <strRef>
              <f>'M1 - Nonrenewals by Zone'!D31</f>
            </strRef>
          </tx>
          <spPr>
            <a:ln xmlns:a="http://schemas.openxmlformats.org/drawingml/2006/main" w="22000">
              <a:solidFill>
                <a:srgbClr val="BF9000"/>
              </a:solidFill>
              <a:prstDash val="solid"/>
            </a:ln>
          </spPr>
          <marker>
            <symbol val="square"/>
            <size val="7"/>
            <spPr>
              <a:solidFill xmlns:a="http://schemas.openxmlformats.org/drawingml/2006/main">
                <a:srgbClr val="BF9000"/>
              </a:solidFill>
              <a:ln xmlns:a="http://schemas.openxmlformats.org/drawingml/2006/main">
                <a:prstDash val="solid"/>
              </a:ln>
            </spPr>
          </marker>
          <xVal>
            <numRef>
              <f>'M1 - Nonrenewals by Zone'!$A$32:$A$35</f>
            </numRef>
          </xVal>
          <yVal>
            <numRef>
              <f>'M1 - Nonrenewals by Zone'!$D$32:$D$35</f>
            </numRef>
          </yVal>
        </ser>
        <ser>
          <idx val="3"/>
          <order val="3"/>
          <tx>
            <strRef>
              <f>'M1 - Nonrenewals by Zone'!E31</f>
            </strRef>
          </tx>
          <spPr>
            <a:ln xmlns:a="http://schemas.openxmlformats.org/drawingml/2006/main" w="22000">
              <a:solidFill>
                <a:srgbClr val="7F7F7F"/>
              </a:solidFill>
              <a:prstDash val="solid"/>
            </a:ln>
          </spPr>
          <marker>
            <symbol val="diamond"/>
            <size val="7"/>
            <spPr>
              <a:solidFill xmlns:a="http://schemas.openxmlformats.org/drawingml/2006/main">
                <a:srgbClr val="7F7F7F"/>
              </a:solidFill>
              <a:ln xmlns:a="http://schemas.openxmlformats.org/drawingml/2006/main">
                <a:prstDash val="solid"/>
              </a:ln>
            </spPr>
          </marker>
          <xVal>
            <numRef>
              <f>'M1 - Nonrenewals by Zone'!$A$32:$A$35</f>
            </numRef>
          </xVal>
          <yVal>
            <numRef>
              <f>'M1 - Nonrenewals by Zone'!$E$32:$E$35</f>
            </numRef>
          </yVal>
        </ser>
        <axId val="10"/>
        <axId val="20"/>
      </scatterChart>
      <valAx>
        <axId val="10"/>
        <scaling>
          <orientation val="minMax"/>
          <max val="2025"/>
          <min val="2017"/>
        </scaling>
        <delete val="0"/>
        <axPos val="b"/>
        <majorGridlines/>
        <majorTickMark val="none"/>
        <minorTickMark val="none"/>
        <tickLblPos val="low"/>
        <crossAx val="20"/>
        <majorUnit val="1"/>
      </valAx>
      <valAx>
        <axId val="2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Nonrenewals per 1,000 policies in force</a:t>
                </a:r>
              </a:p>
            </rich>
          </tx>
        </title>
        <majorTickMark val="none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Nonrenewal Rate as a Percent of Nonpayment-Cancellation Rate, 2022–2024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'M2 - Cancellations &amp; Nonpay'!E4</f>
            </strRef>
          </tx>
          <spPr>
            <a:solidFill xmlns:a="http://schemas.openxmlformats.org/drawingml/2006/main">
              <a:srgbClr val="A31F34"/>
            </a:solidFill>
            <a:ln xmlns:a="http://schemas.openxmlformats.org/drawingml/2006/main">
              <a:prstDash val="solid"/>
            </a:ln>
          </spPr>
          <cat>
            <numRef>
              <f>'M2 - Cancellations &amp; Nonpay'!$A$5:$A$16</f>
            </numRef>
          </cat>
          <val>
            <numRef>
              <f>'M2 - Cancellations &amp; Nonpay'!$E$5:$E$16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b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Nonrenewals ÷ nonpay cancellations</a:t>
                </a:r>
              </a:p>
            </rich>
          </tx>
        </title>
        <numFmt formatCode="0%" sourceLinked="0"/>
        <majorTickMark val="none"/>
        <minorTickMark val="none"/>
        <tickLblPos val="nextTo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Premium per Policy, Cumulative % Change 2018–2024: Three Views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'M3 - Premiums by Zone'!F4</f>
            </strRef>
          </tx>
          <spPr>
            <a:solidFill xmlns:a="http://schemas.openxmlformats.org/drawingml/2006/main">
              <a:srgbClr val="A31F34"/>
            </a:solidFill>
            <a:ln xmlns:a="http://schemas.openxmlformats.org/drawingml/2006/main">
              <a:prstDash val="solid"/>
            </a:ln>
          </spPr>
          <cat>
            <numRef>
              <f>'M3 - Premiums by Zone'!$A$5:$A$8</f>
            </numRef>
          </cat>
          <val>
            <numRef>
              <f>'M3 - Premiums by Zone'!$F$5:$F$8</f>
            </numRef>
          </val>
        </ser>
        <ser>
          <idx val="1"/>
          <order val="1"/>
          <tx>
            <strRef>
              <f>'M3 - Premiums by Zone'!G4</f>
            </strRef>
          </tx>
          <spPr>
            <a:solidFill xmlns:a="http://schemas.openxmlformats.org/drawingml/2006/main">
              <a:srgbClr val="BF9000"/>
            </a:solidFill>
            <a:ln xmlns:a="http://schemas.openxmlformats.org/drawingml/2006/main">
              <a:prstDash val="solid"/>
            </a:ln>
          </spPr>
          <cat>
            <numRef>
              <f>'M3 - Premiums by Zone'!$A$5:$A$8</f>
            </numRef>
          </cat>
          <val>
            <numRef>
              <f>'M3 - Premiums by Zone'!$G$5:$G$8</f>
            </numRef>
          </val>
        </ser>
        <ser>
          <idx val="2"/>
          <order val="2"/>
          <tx>
            <strRef>
              <f>'M3 - Premiums by Zone'!H4</f>
            </strRef>
          </tx>
          <spPr>
            <a:solidFill xmlns:a="http://schemas.openxmlformats.org/drawingml/2006/main">
              <a:srgbClr val="7F7F7F"/>
            </a:solidFill>
            <a:ln xmlns:a="http://schemas.openxmlformats.org/drawingml/2006/main">
              <a:prstDash val="solid"/>
            </a:ln>
          </spPr>
          <cat>
            <numRef>
              <f>'M3 - Premiums by Zone'!$A$5:$A$8</f>
            </numRef>
          </cat>
          <val>
            <numRef>
              <f>'M3 - Premiums by Zone'!$H$5:$H$8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b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 change vs 2018</a:t>
                </a:r>
              </a:p>
            </rich>
          </tx>
        </title>
        <numFmt formatCode="0%" sourceLinked="0"/>
        <majorTickMark val="none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</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3</xdr:row>
      <xdr:rowOff>0</xdr:rowOff>
    </xdr:from>
    <xdr:to>
      <xdr:col>22</xdr:col>
      <xdr:colOff>295560</xdr:colOff>
      <xdr:row>25</xdr:row>
      <xdr:rowOff>121680</xdr:rowOff>
    </xdr:to>
    <xdr:graphicFrame>
      <xdr:nvGraphicFramePr>
        <xdr:cNvPr id="0" name="Chart 1"/>
        <xdr:cNvGraphicFramePr/>
      </xdr:nvGraphicFramePr>
      <xdr:xfrm>
        <a:off x="6673320" y="571680"/>
        <a:ext cx="10079640" cy="46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3</xdr:row>
      <xdr:rowOff>0</xdr:rowOff>
    </xdr:from>
    <xdr:to>
      <xdr:col>22</xdr:col>
      <xdr:colOff>295560</xdr:colOff>
      <xdr:row>26</xdr:row>
      <xdr:rowOff>185760</xdr:rowOff>
    </xdr:to>
    <xdr:graphicFrame>
      <xdr:nvGraphicFramePr>
        <xdr:cNvPr id="1" name="Chart 1"/>
        <xdr:cNvGraphicFramePr/>
      </xdr:nvGraphicFramePr>
      <xdr:xfrm>
        <a:off x="6250320" y="571680"/>
        <a:ext cx="10079640" cy="46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3</xdr:row>
      <xdr:rowOff>0</xdr:rowOff>
    </xdr:from>
    <xdr:to>
      <xdr:col>25</xdr:col>
      <xdr:colOff>295560</xdr:colOff>
      <xdr:row>25</xdr:row>
      <xdr:rowOff>91800</xdr:rowOff>
    </xdr:to>
    <xdr:graphicFrame>
      <xdr:nvGraphicFramePr>
        <xdr:cNvPr id="2" name="Chart 1"/>
        <xdr:cNvGraphicFramePr/>
      </xdr:nvGraphicFramePr>
      <xdr:xfrm>
        <a:off x="9774720" y="571680"/>
        <a:ext cx="10079640" cy="46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30"/>
    <col collapsed="false" customWidth="true" hidden="false" outlineLevel="0" max="3" min="3" style="0" width="46"/>
    <col collapsed="false" customWidth="true" hidden="false" outlineLevel="0" max="5" min="4" style="0" width="12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46.25" hidden="false" customHeight="false" outlineLevel="0" collapsed="false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</row>
    <row r="6" customFormat="false" ht="23.85" hidden="false" customHeight="false" outlineLevel="0" collapsed="false">
      <c r="A6" s="4" t="s">
        <v>12</v>
      </c>
      <c r="B6" s="4" t="s">
        <v>13</v>
      </c>
      <c r="C6" s="4" t="s">
        <v>14</v>
      </c>
      <c r="D6" s="4" t="s">
        <v>10</v>
      </c>
      <c r="E6" s="4" t="s">
        <v>15</v>
      </c>
    </row>
    <row r="7" customFormat="false" ht="23.85" hidden="false" customHeight="false" outlineLevel="0" collapsed="false">
      <c r="A7" s="4" t="s">
        <v>16</v>
      </c>
      <c r="B7" s="4" t="s">
        <v>13</v>
      </c>
      <c r="C7" s="4" t="s">
        <v>17</v>
      </c>
      <c r="D7" s="4" t="s">
        <v>10</v>
      </c>
      <c r="E7" s="4" t="s">
        <v>15</v>
      </c>
    </row>
    <row r="9" customFormat="false" ht="48" hidden="false" customHeight="true" outlineLevel="0" collapsed="false">
      <c r="A9" s="5" t="s">
        <v>18</v>
      </c>
      <c r="B9" s="5"/>
      <c r="C9" s="5"/>
      <c r="D9" s="5"/>
      <c r="E9" s="5"/>
    </row>
  </sheetData>
  <mergeCells count="1">
    <mergeCell ref="A9:E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4"/>
    <col collapsed="false" customWidth="true" hidden="false" outlineLevel="0" max="4" min="3" style="0" width="18"/>
    <col collapsed="false" customWidth="true" hidden="false" outlineLevel="0" max="5" min="5" style="0" width="16"/>
  </cols>
  <sheetData>
    <row r="1" customFormat="false" ht="15" hidden="false" customHeight="fals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4" customFormat="false" ht="23.85" hidden="false" customHeight="false" outlineLevel="0" collapsed="false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</row>
    <row r="5" customFormat="false" ht="15" hidden="false" customHeight="false" outlineLevel="0" collapsed="false">
      <c r="A5" s="6" t="s">
        <v>26</v>
      </c>
      <c r="B5" s="7" t="n">
        <v>2022</v>
      </c>
      <c r="C5" s="8" t="n">
        <v>137736</v>
      </c>
      <c r="D5" s="8" t="n">
        <v>24935974</v>
      </c>
      <c r="E5" s="9" t="n">
        <f aca="false">C5/D5*1000</f>
        <v>5.5235861250096</v>
      </c>
    </row>
    <row r="6" customFormat="false" ht="15" hidden="false" customHeight="false" outlineLevel="0" collapsed="false">
      <c r="A6" s="6" t="s">
        <v>26</v>
      </c>
      <c r="B6" s="7" t="n">
        <v>2023</v>
      </c>
      <c r="C6" s="8" t="n">
        <v>195002</v>
      </c>
      <c r="D6" s="8" t="n">
        <v>24825721</v>
      </c>
      <c r="E6" s="9" t="n">
        <f aca="false">C6/D6*1000</f>
        <v>7.85483732778597</v>
      </c>
    </row>
    <row r="7" customFormat="false" ht="15" hidden="false" customHeight="false" outlineLevel="0" collapsed="false">
      <c r="A7" s="6" t="s">
        <v>26</v>
      </c>
      <c r="B7" s="7" t="n">
        <v>2024</v>
      </c>
      <c r="C7" s="8" t="n">
        <v>352847</v>
      </c>
      <c r="D7" s="8" t="n">
        <v>24907688</v>
      </c>
      <c r="E7" s="9" t="n">
        <f aca="false">C7/D7*1000</f>
        <v>14.1661883672222</v>
      </c>
    </row>
    <row r="8" customFormat="false" ht="15" hidden="false" customHeight="false" outlineLevel="0" collapsed="false">
      <c r="A8" s="6" t="s">
        <v>27</v>
      </c>
      <c r="B8" s="7" t="n">
        <v>2022</v>
      </c>
      <c r="C8" s="8" t="n">
        <v>98780</v>
      </c>
      <c r="D8" s="8" t="n">
        <v>16044251</v>
      </c>
      <c r="E8" s="9" t="n">
        <f aca="false">C8/D8*1000</f>
        <v>6.15672242973511</v>
      </c>
    </row>
    <row r="9" customFormat="false" ht="15" hidden="false" customHeight="false" outlineLevel="0" collapsed="false">
      <c r="A9" s="6" t="s">
        <v>27</v>
      </c>
      <c r="B9" s="7" t="n">
        <v>2023</v>
      </c>
      <c r="C9" s="8" t="n">
        <v>115417</v>
      </c>
      <c r="D9" s="8" t="n">
        <v>15921484</v>
      </c>
      <c r="E9" s="9" t="n">
        <f aca="false">C9/D9*1000</f>
        <v>7.24913582176134</v>
      </c>
    </row>
    <row r="10" customFormat="false" ht="15" hidden="false" customHeight="false" outlineLevel="0" collapsed="false">
      <c r="A10" s="6" t="s">
        <v>27</v>
      </c>
      <c r="B10" s="7" t="n">
        <v>2024</v>
      </c>
      <c r="C10" s="8" t="n">
        <v>184382</v>
      </c>
      <c r="D10" s="8" t="n">
        <v>15726559</v>
      </c>
      <c r="E10" s="9" t="n">
        <f aca="false">C10/D10*1000</f>
        <v>11.7242430464287</v>
      </c>
    </row>
    <row r="11" customFormat="false" ht="15" hidden="false" customHeight="false" outlineLevel="0" collapsed="false">
      <c r="A11" s="6" t="s">
        <v>28</v>
      </c>
      <c r="B11" s="7" t="n">
        <v>2022</v>
      </c>
      <c r="C11" s="8" t="n">
        <v>576931</v>
      </c>
      <c r="D11" s="8" t="n">
        <v>28155376</v>
      </c>
      <c r="E11" s="9" t="n">
        <f aca="false">C11/D11*1000</f>
        <v>20.4909712447101</v>
      </c>
    </row>
    <row r="12" customFormat="false" ht="15" hidden="false" customHeight="false" outlineLevel="0" collapsed="false">
      <c r="A12" s="6" t="s">
        <v>28</v>
      </c>
      <c r="B12" s="7" t="n">
        <v>2023</v>
      </c>
      <c r="C12" s="8" t="n">
        <v>478724</v>
      </c>
      <c r="D12" s="8" t="n">
        <v>28356736</v>
      </c>
      <c r="E12" s="9" t="n">
        <f aca="false">C12/D12*1000</f>
        <v>16.8821968790766</v>
      </c>
    </row>
    <row r="13" customFormat="false" ht="15" hidden="false" customHeight="false" outlineLevel="0" collapsed="false">
      <c r="A13" s="6" t="s">
        <v>28</v>
      </c>
      <c r="B13" s="7" t="n">
        <v>2024</v>
      </c>
      <c r="C13" s="8" t="n">
        <v>630551</v>
      </c>
      <c r="D13" s="8" t="n">
        <v>28667242</v>
      </c>
      <c r="E13" s="9" t="n">
        <f aca="false">C13/D13*1000</f>
        <v>21.9955236712342</v>
      </c>
    </row>
    <row r="14" customFormat="false" ht="15" hidden="false" customHeight="false" outlineLevel="0" collapsed="false">
      <c r="A14" s="6" t="s">
        <v>29</v>
      </c>
      <c r="B14" s="7" t="n">
        <v>2022</v>
      </c>
      <c r="C14" s="8" t="n">
        <v>275309</v>
      </c>
      <c r="D14" s="8" t="n">
        <v>34399202</v>
      </c>
      <c r="E14" s="9" t="n">
        <f aca="false">C14/D14*1000</f>
        <v>8.00335426385763</v>
      </c>
    </row>
    <row r="15" customFormat="false" ht="15" hidden="false" customHeight="false" outlineLevel="0" collapsed="false">
      <c r="A15" s="6" t="s">
        <v>29</v>
      </c>
      <c r="B15" s="7" t="n">
        <v>2023</v>
      </c>
      <c r="C15" s="8" t="n">
        <v>466832</v>
      </c>
      <c r="D15" s="8" t="n">
        <v>34161629</v>
      </c>
      <c r="E15" s="9" t="n">
        <f aca="false">C15/D15*1000</f>
        <v>13.665390488258</v>
      </c>
    </row>
    <row r="16" customFormat="false" ht="15" hidden="false" customHeight="false" outlineLevel="0" collapsed="false">
      <c r="A16" s="6" t="s">
        <v>29</v>
      </c>
      <c r="B16" s="7" t="n">
        <v>2024</v>
      </c>
      <c r="C16" s="8" t="n">
        <v>852019</v>
      </c>
      <c r="D16" s="8" t="n">
        <v>33987845</v>
      </c>
      <c r="E16" s="9" t="n">
        <f aca="false">C16/D16*1000</f>
        <v>25.0683442860234</v>
      </c>
    </row>
    <row r="17" customFormat="false" ht="15" hidden="false" customHeight="false" outlineLevel="0" collapsed="false">
      <c r="A17" s="6" t="s">
        <v>30</v>
      </c>
      <c r="B17" s="7" t="n">
        <v>2022</v>
      </c>
      <c r="C17" s="8" t="n">
        <v>1088756</v>
      </c>
      <c r="D17" s="8" t="n">
        <v>103534803</v>
      </c>
      <c r="E17" s="9" t="n">
        <f aca="false">C17/D17*1000</f>
        <v>10.5158455751348</v>
      </c>
    </row>
    <row r="18" customFormat="false" ht="15" hidden="false" customHeight="false" outlineLevel="0" collapsed="false">
      <c r="A18" s="6" t="s">
        <v>30</v>
      </c>
      <c r="B18" s="7" t="n">
        <v>2023</v>
      </c>
      <c r="C18" s="8" t="n">
        <v>1255975</v>
      </c>
      <c r="D18" s="8" t="n">
        <v>103265570</v>
      </c>
      <c r="E18" s="9" t="n">
        <f aca="false">C18/D18*1000</f>
        <v>12.1625726754813</v>
      </c>
    </row>
    <row r="19" customFormat="false" ht="15" hidden="false" customHeight="false" outlineLevel="0" collapsed="false">
      <c r="A19" s="6" t="s">
        <v>30</v>
      </c>
      <c r="B19" s="7" t="n">
        <v>2024</v>
      </c>
      <c r="C19" s="8" t="n">
        <v>2019799</v>
      </c>
      <c r="D19" s="8" t="n">
        <v>103289334</v>
      </c>
      <c r="E19" s="9" t="n">
        <f aca="false">C19/D19*1000</f>
        <v>19.5547683558498</v>
      </c>
    </row>
    <row r="20" customFormat="false" ht="15" hidden="false" customHeight="false" outlineLevel="0" collapsed="false">
      <c r="A20" s="2" t="s">
        <v>31</v>
      </c>
    </row>
    <row r="22" customFormat="false" ht="15" hidden="false" customHeight="false" outlineLevel="0" collapsed="false">
      <c r="A22" s="10" t="s">
        <v>32</v>
      </c>
    </row>
    <row r="23" customFormat="false" ht="35.05" hidden="false" customHeight="false" outlineLevel="0" collapsed="false">
      <c r="A23" s="3" t="s">
        <v>21</v>
      </c>
      <c r="B23" s="3" t="s">
        <v>33</v>
      </c>
      <c r="C23" s="3" t="s">
        <v>34</v>
      </c>
      <c r="D23" s="3" t="s">
        <v>35</v>
      </c>
    </row>
    <row r="24" customFormat="false" ht="15" hidden="false" customHeight="false" outlineLevel="0" collapsed="false">
      <c r="A24" s="6" t="s">
        <v>26</v>
      </c>
      <c r="B24" s="11" t="n">
        <f aca="false">E7</f>
        <v>14.1661883672222</v>
      </c>
      <c r="C24" s="12" t="n">
        <v>1.25</v>
      </c>
      <c r="D24" s="9" t="n">
        <f aca="false">B24/(1+C24)</f>
        <v>6.29608371876542</v>
      </c>
    </row>
    <row r="25" customFormat="false" ht="15" hidden="false" customHeight="false" outlineLevel="0" collapsed="false">
      <c r="A25" s="6" t="s">
        <v>27</v>
      </c>
      <c r="B25" s="11" t="n">
        <f aca="false">E10</f>
        <v>11.7242430464287</v>
      </c>
      <c r="C25" s="12" t="n">
        <v>1.47</v>
      </c>
      <c r="D25" s="9" t="n">
        <f aca="false">B25/(1+C25)</f>
        <v>4.74665710381727</v>
      </c>
    </row>
    <row r="26" customFormat="false" ht="15" hidden="false" customHeight="false" outlineLevel="0" collapsed="false">
      <c r="A26" s="6" t="s">
        <v>28</v>
      </c>
      <c r="B26" s="11" t="n">
        <f aca="false">E13</f>
        <v>21.9955236712342</v>
      </c>
      <c r="C26" s="12" t="n">
        <v>0.96</v>
      </c>
      <c r="D26" s="9" t="n">
        <f aca="false">B26/(1+C26)</f>
        <v>11.2222059547113</v>
      </c>
    </row>
    <row r="27" customFormat="false" ht="15" hidden="false" customHeight="false" outlineLevel="0" collapsed="false">
      <c r="A27" s="6" t="s">
        <v>29</v>
      </c>
      <c r="B27" s="11" t="n">
        <f aca="false">E16</f>
        <v>25.0683442860234</v>
      </c>
      <c r="C27" s="12" t="n">
        <v>2.16</v>
      </c>
      <c r="D27" s="9" t="n">
        <f aca="false">B27/(1+C27)</f>
        <v>7.9330203436783</v>
      </c>
    </row>
    <row r="30" customFormat="false" ht="15" hidden="false" customHeight="false" outlineLevel="0" collapsed="false">
      <c r="A30" s="10" t="s">
        <v>36</v>
      </c>
    </row>
    <row r="31" customFormat="false" ht="15" hidden="false" customHeight="false" outlineLevel="0" collapsed="false">
      <c r="A31" s="3" t="s">
        <v>22</v>
      </c>
      <c r="B31" s="3" t="s">
        <v>29</v>
      </c>
      <c r="C31" s="3" t="s">
        <v>28</v>
      </c>
      <c r="D31" s="3" t="s">
        <v>26</v>
      </c>
      <c r="E31" s="3" t="s">
        <v>27</v>
      </c>
    </row>
    <row r="32" customFormat="false" ht="15" hidden="false" customHeight="false" outlineLevel="0" collapsed="false">
      <c r="A32" s="13" t="n">
        <v>2018</v>
      </c>
      <c r="B32" s="14" t="n">
        <f aca="false">D27</f>
        <v>7.9330203436783</v>
      </c>
      <c r="C32" s="14" t="n">
        <f aca="false">D26</f>
        <v>11.2222059547113</v>
      </c>
      <c r="D32" s="14" t="n">
        <f aca="false">D24</f>
        <v>6.29608371876542</v>
      </c>
      <c r="E32" s="14" t="n">
        <f aca="false">D25</f>
        <v>4.74665710381727</v>
      </c>
    </row>
    <row r="33" customFormat="false" ht="15" hidden="false" customHeight="false" outlineLevel="0" collapsed="false">
      <c r="A33" s="13" t="n">
        <v>2022</v>
      </c>
      <c r="B33" s="14" t="n">
        <f aca="false">E14</f>
        <v>8.00335426385763</v>
      </c>
      <c r="C33" s="14" t="n">
        <f aca="false">E11</f>
        <v>20.4909712447101</v>
      </c>
      <c r="D33" s="14" t="n">
        <f aca="false">E5</f>
        <v>5.5235861250096</v>
      </c>
      <c r="E33" s="14" t="n">
        <f aca="false">E8</f>
        <v>6.15672242973511</v>
      </c>
    </row>
    <row r="34" customFormat="false" ht="15" hidden="false" customHeight="false" outlineLevel="0" collapsed="false">
      <c r="A34" s="13" t="n">
        <v>2023</v>
      </c>
      <c r="B34" s="14" t="n">
        <f aca="false">E15</f>
        <v>13.665390488258</v>
      </c>
      <c r="C34" s="14" t="n">
        <f aca="false">E12</f>
        <v>16.8821968790766</v>
      </c>
      <c r="D34" s="14" t="n">
        <f aca="false">E6</f>
        <v>7.85483732778597</v>
      </c>
      <c r="E34" s="14" t="n">
        <f aca="false">E9</f>
        <v>7.24913582176134</v>
      </c>
    </row>
    <row r="35" customFormat="false" ht="15" hidden="false" customHeight="false" outlineLevel="0" collapsed="false">
      <c r="A35" s="13" t="n">
        <v>2024</v>
      </c>
      <c r="B35" s="14" t="n">
        <f aca="false">E16</f>
        <v>25.0683442860234</v>
      </c>
      <c r="C35" s="14" t="n">
        <f aca="false">E13</f>
        <v>21.9955236712342</v>
      </c>
      <c r="D35" s="14" t="n">
        <f aca="false">E7</f>
        <v>14.1661883672222</v>
      </c>
      <c r="E35" s="14" t="n">
        <f aca="false">E10</f>
        <v>11.7242430464287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6"/>
  </cols>
  <sheetData>
    <row r="1" customFormat="false" ht="15" hidden="false" customHeight="false" outlineLevel="0" collapsed="false">
      <c r="A1" s="1" t="s">
        <v>37</v>
      </c>
    </row>
    <row r="2" customFormat="false" ht="15" hidden="false" customHeight="false" outlineLevel="0" collapsed="false">
      <c r="A2" s="2" t="s">
        <v>38</v>
      </c>
    </row>
    <row r="4" customFormat="false" ht="23.85" hidden="false" customHeight="false" outlineLevel="0" collapsed="false">
      <c r="A4" s="3" t="s">
        <v>21</v>
      </c>
      <c r="B4" s="3" t="s">
        <v>22</v>
      </c>
      <c r="C4" s="3" t="s">
        <v>39</v>
      </c>
      <c r="D4" s="3" t="s">
        <v>40</v>
      </c>
      <c r="E4" s="3" t="s">
        <v>41</v>
      </c>
    </row>
    <row r="5" customFormat="false" ht="15" hidden="false" customHeight="false" outlineLevel="0" collapsed="false">
      <c r="A5" s="6" t="s">
        <v>26</v>
      </c>
      <c r="B5" s="7" t="n">
        <v>2022</v>
      </c>
      <c r="C5" s="15" t="n">
        <v>5.5</v>
      </c>
      <c r="D5" s="15" t="n">
        <v>51.8</v>
      </c>
      <c r="E5" s="16" t="n">
        <f aca="false">C5/D5</f>
        <v>0.106177606177606</v>
      </c>
    </row>
    <row r="6" customFormat="false" ht="15" hidden="false" customHeight="false" outlineLevel="0" collapsed="false">
      <c r="A6" s="6" t="s">
        <v>26</v>
      </c>
      <c r="B6" s="7" t="n">
        <v>2023</v>
      </c>
      <c r="C6" s="15" t="n">
        <v>7.9</v>
      </c>
      <c r="D6" s="15" t="n">
        <v>52.4</v>
      </c>
      <c r="E6" s="16" t="n">
        <f aca="false">C6/D6</f>
        <v>0.150763358778626</v>
      </c>
    </row>
    <row r="7" customFormat="false" ht="15" hidden="false" customHeight="false" outlineLevel="0" collapsed="false">
      <c r="A7" s="6" t="s">
        <v>26</v>
      </c>
      <c r="B7" s="7" t="n">
        <v>2024</v>
      </c>
      <c r="C7" s="15" t="n">
        <v>14.2</v>
      </c>
      <c r="D7" s="15" t="n">
        <v>53</v>
      </c>
      <c r="E7" s="16" t="n">
        <f aca="false">C7/D7</f>
        <v>0.267924528301887</v>
      </c>
    </row>
    <row r="8" customFormat="false" ht="15" hidden="false" customHeight="false" outlineLevel="0" collapsed="false">
      <c r="A8" s="6" t="s">
        <v>27</v>
      </c>
      <c r="B8" s="7" t="n">
        <v>2022</v>
      </c>
      <c r="C8" s="15" t="n">
        <v>6.2</v>
      </c>
      <c r="D8" s="15" t="n">
        <v>50.3</v>
      </c>
      <c r="E8" s="16" t="n">
        <f aca="false">C8/D8</f>
        <v>0.123260437375746</v>
      </c>
    </row>
    <row r="9" customFormat="false" ht="15" hidden="false" customHeight="false" outlineLevel="0" collapsed="false">
      <c r="A9" s="6" t="s">
        <v>27</v>
      </c>
      <c r="B9" s="7" t="n">
        <v>2023</v>
      </c>
      <c r="C9" s="15" t="n">
        <v>7.2</v>
      </c>
      <c r="D9" s="15" t="n">
        <v>46.7</v>
      </c>
      <c r="E9" s="16" t="n">
        <f aca="false">C9/D9</f>
        <v>0.154175588865096</v>
      </c>
    </row>
    <row r="10" customFormat="false" ht="15" hidden="false" customHeight="false" outlineLevel="0" collapsed="false">
      <c r="A10" s="6" t="s">
        <v>27</v>
      </c>
      <c r="B10" s="7" t="n">
        <v>2024</v>
      </c>
      <c r="C10" s="15" t="n">
        <v>11.7</v>
      </c>
      <c r="D10" s="15" t="n">
        <v>48.5</v>
      </c>
      <c r="E10" s="16" t="n">
        <f aca="false">C10/D10</f>
        <v>0.241237113402062</v>
      </c>
    </row>
    <row r="11" customFormat="false" ht="15" hidden="false" customHeight="false" outlineLevel="0" collapsed="false">
      <c r="A11" s="6" t="s">
        <v>28</v>
      </c>
      <c r="B11" s="7" t="n">
        <v>2022</v>
      </c>
      <c r="C11" s="15" t="n">
        <v>20.5</v>
      </c>
      <c r="D11" s="15" t="n">
        <v>73.6</v>
      </c>
      <c r="E11" s="16" t="n">
        <f aca="false">C11/D11</f>
        <v>0.278532608695652</v>
      </c>
    </row>
    <row r="12" customFormat="false" ht="15" hidden="false" customHeight="false" outlineLevel="0" collapsed="false">
      <c r="A12" s="6" t="s">
        <v>28</v>
      </c>
      <c r="B12" s="7" t="n">
        <v>2023</v>
      </c>
      <c r="C12" s="15" t="n">
        <v>16.9</v>
      </c>
      <c r="D12" s="15" t="n">
        <v>66.1</v>
      </c>
      <c r="E12" s="16" t="n">
        <f aca="false">C12/D12</f>
        <v>0.255673222390318</v>
      </c>
    </row>
    <row r="13" customFormat="false" ht="15" hidden="false" customHeight="false" outlineLevel="0" collapsed="false">
      <c r="A13" s="6" t="s">
        <v>28</v>
      </c>
      <c r="B13" s="7" t="n">
        <v>2024</v>
      </c>
      <c r="C13" s="15" t="n">
        <v>22</v>
      </c>
      <c r="D13" s="15" t="n">
        <v>65.3</v>
      </c>
      <c r="E13" s="16" t="n">
        <f aca="false">C13/D13</f>
        <v>0.336906584992343</v>
      </c>
    </row>
    <row r="14" customFormat="false" ht="15" hidden="false" customHeight="false" outlineLevel="0" collapsed="false">
      <c r="A14" s="6" t="s">
        <v>29</v>
      </c>
      <c r="B14" s="7" t="n">
        <v>2022</v>
      </c>
      <c r="C14" s="15" t="n">
        <v>8</v>
      </c>
      <c r="D14" s="15" t="n">
        <v>54.9</v>
      </c>
      <c r="E14" s="16" t="n">
        <f aca="false">C14/D14</f>
        <v>0.145719489981785</v>
      </c>
    </row>
    <row r="15" customFormat="false" ht="15" hidden="false" customHeight="false" outlineLevel="0" collapsed="false">
      <c r="A15" s="6" t="s">
        <v>29</v>
      </c>
      <c r="B15" s="7" t="n">
        <v>2023</v>
      </c>
      <c r="C15" s="15" t="n">
        <v>13.7</v>
      </c>
      <c r="D15" s="15" t="n">
        <v>54.6</v>
      </c>
      <c r="E15" s="16" t="n">
        <f aca="false">C15/D15</f>
        <v>0.250915750915751</v>
      </c>
    </row>
    <row r="16" customFormat="false" ht="15" hidden="false" customHeight="false" outlineLevel="0" collapsed="false">
      <c r="A16" s="6" t="s">
        <v>29</v>
      </c>
      <c r="B16" s="7" t="n">
        <v>2024</v>
      </c>
      <c r="C16" s="15" t="n">
        <v>25.1</v>
      </c>
      <c r="D16" s="15" t="n">
        <v>54.9</v>
      </c>
      <c r="E16" s="16" t="n">
        <f aca="false">C16/D16</f>
        <v>0.457194899817851</v>
      </c>
    </row>
    <row r="18" customFormat="false" ht="15" hidden="false" customHeight="true" outlineLevel="0" collapsed="false">
      <c r="A18" s="5" t="s">
        <v>42</v>
      </c>
      <c r="B18" s="5"/>
      <c r="C18" s="5"/>
      <c r="D18" s="5"/>
      <c r="E18" s="5"/>
    </row>
    <row r="19" customFormat="false" ht="15" hidden="false" customHeight="false" outlineLevel="0" collapsed="false">
      <c r="A19" s="5"/>
      <c r="B19" s="5"/>
      <c r="C19" s="5"/>
      <c r="D19" s="5"/>
      <c r="E19" s="5"/>
    </row>
  </sheetData>
  <mergeCells count="1">
    <mergeCell ref="A18:E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14"/>
    <col collapsed="false" customWidth="true" hidden="false" outlineLevel="0" max="6" min="4" style="0" width="16"/>
    <col collapsed="false" customWidth="true" hidden="false" outlineLevel="0" max="8" min="7" style="0" width="18"/>
  </cols>
  <sheetData>
    <row r="1" customFormat="false" ht="15" hidden="false" customHeight="false" outlineLevel="0" collapsed="false">
      <c r="A1" s="1" t="s">
        <v>43</v>
      </c>
    </row>
    <row r="2" customFormat="false" ht="15" hidden="false" customHeight="false" outlineLevel="0" collapsed="false">
      <c r="A2" s="2" t="s">
        <v>44</v>
      </c>
    </row>
    <row r="4" customFormat="false" ht="46.25" hidden="false" customHeight="false" outlineLevel="0" collapsed="false">
      <c r="A4" s="3" t="s">
        <v>21</v>
      </c>
      <c r="B4" s="3" t="s">
        <v>45</v>
      </c>
      <c r="C4" s="3" t="s">
        <v>46</v>
      </c>
      <c r="D4" s="3" t="s">
        <v>47</v>
      </c>
      <c r="E4" s="3" t="s">
        <v>48</v>
      </c>
      <c r="F4" s="3" t="s">
        <v>49</v>
      </c>
      <c r="G4" s="3" t="s">
        <v>50</v>
      </c>
      <c r="H4" s="3" t="s">
        <v>51</v>
      </c>
    </row>
    <row r="5" customFormat="false" ht="15" hidden="false" customHeight="false" outlineLevel="0" collapsed="false">
      <c r="A5" s="6" t="s">
        <v>29</v>
      </c>
      <c r="B5" s="17" t="n">
        <v>54.4</v>
      </c>
      <c r="C5" s="18" t="n">
        <v>34</v>
      </c>
      <c r="D5" s="19" t="n">
        <f aca="false">B5*1000/C5</f>
        <v>1600</v>
      </c>
      <c r="E5" s="20" t="n">
        <v>0.9</v>
      </c>
      <c r="F5" s="20" t="n">
        <v>0.74</v>
      </c>
      <c r="G5" s="20" t="n">
        <v>0.433</v>
      </c>
      <c r="H5" s="20" t="n">
        <v>0.049</v>
      </c>
    </row>
    <row r="6" customFormat="false" ht="15" hidden="false" customHeight="false" outlineLevel="0" collapsed="false">
      <c r="A6" s="6" t="s">
        <v>28</v>
      </c>
      <c r="B6" s="17" t="n">
        <v>52.1</v>
      </c>
      <c r="C6" s="18" t="n">
        <v>28.7</v>
      </c>
      <c r="D6" s="19" t="n">
        <f aca="false">B6*1000/C6</f>
        <v>1815.33101045296</v>
      </c>
      <c r="E6" s="20" t="n">
        <v>0.71</v>
      </c>
      <c r="F6" s="20" t="n">
        <v>0.54</v>
      </c>
      <c r="G6" s="20" t="n">
        <v>0.265</v>
      </c>
      <c r="H6" s="20" t="n">
        <v>-0.058</v>
      </c>
    </row>
    <row r="7" customFormat="false" ht="15" hidden="false" customHeight="false" outlineLevel="0" collapsed="false">
      <c r="A7" s="6" t="s">
        <v>26</v>
      </c>
      <c r="B7" s="17" t="n">
        <v>36.8</v>
      </c>
      <c r="C7" s="18" t="n">
        <v>24.9</v>
      </c>
      <c r="D7" s="19" t="n">
        <f aca="false">B7*1000/C7</f>
        <v>1477.91164658635</v>
      </c>
      <c r="E7" s="20" t="n">
        <v>0.63</v>
      </c>
      <c r="F7" s="20" t="n">
        <v>0.52</v>
      </c>
      <c r="G7" s="20" t="n">
        <v>0.247</v>
      </c>
      <c r="H7" s="20" t="n">
        <v>-0.008</v>
      </c>
    </row>
    <row r="8" customFormat="false" ht="15" hidden="false" customHeight="false" outlineLevel="0" collapsed="false">
      <c r="A8" s="6" t="s">
        <v>27</v>
      </c>
      <c r="B8" s="17" t="n">
        <v>22</v>
      </c>
      <c r="C8" s="18" t="n">
        <v>15.7</v>
      </c>
      <c r="D8" s="19" t="n">
        <f aca="false">B8*1000/C8</f>
        <v>1401.27388535032</v>
      </c>
      <c r="E8" s="20" t="n">
        <v>0.55</v>
      </c>
      <c r="F8" s="20" t="n">
        <v>0.44</v>
      </c>
      <c r="G8" s="20" t="n">
        <v>0.183</v>
      </c>
      <c r="H8" s="20" t="n">
        <v>-0.055</v>
      </c>
    </row>
    <row r="9" customFormat="false" ht="15" hidden="false" customHeight="false" outlineLevel="0" collapsed="false">
      <c r="A9" s="21" t="s">
        <v>52</v>
      </c>
      <c r="B9" s="22" t="n">
        <f aca="false">SUM(B5:B8)</f>
        <v>165.3</v>
      </c>
      <c r="C9" s="23" t="n">
        <f aca="false">SUM(C5:C8)</f>
        <v>103.3</v>
      </c>
      <c r="D9" s="19" t="n">
        <f aca="false">B9*1000/C9</f>
        <v>1600.19361084221</v>
      </c>
      <c r="E9" s="24"/>
      <c r="F9" s="24"/>
      <c r="G9" s="24"/>
      <c r="H9" s="24"/>
    </row>
    <row r="11" customFormat="false" ht="15" hidden="false" customHeight="true" outlineLevel="0" collapsed="false">
      <c r="A11" s="5" t="s">
        <v>53</v>
      </c>
      <c r="B11" s="5"/>
      <c r="C11" s="5"/>
      <c r="D11" s="5"/>
      <c r="E11" s="5"/>
      <c r="F11" s="5"/>
      <c r="G11" s="5"/>
      <c r="H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  <c r="H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  <c r="H13" s="5"/>
    </row>
  </sheetData>
  <mergeCells count="1">
    <mergeCell ref="A11:H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2026-08-13T19:36:03Z</dcterms:created>
  <dc:creator>openpyxl</dc:creator>
  <dc:description/>
  <dc:language>en-US</dc:language>
  <cp:lastModifiedBy/>
  <dcterms:modified xsi:type="dcterms:W3CDTF">2026-08-13T19:36:23Z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