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7.xml.rels" ContentType="application/vnd.openxmlformats-package.relationships+xml"/>
  <Override PartName="/xl/worksheets/_rels/sheet6.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29.xml" ContentType="application/vnd.openxmlformats-officedocument.drawingml.chart+xml"/>
  <Override PartName="/xl/charts/chart28.xml" ContentType="application/vnd.openxmlformats-officedocument.drawingml.chart+xml"/>
  <Override PartName="/xl/charts/chart27.xml" ContentType="application/vnd.openxmlformats-officedocument.drawingml.chart+xml"/>
  <Override PartName="/xl/charts/chart26.xml" ContentType="application/vnd.openxmlformats-officedocument.drawingml.chart+xml"/>
  <Override PartName="/xl/charts/chart25.xml" ContentType="application/vnd.openxmlformats-officedocument.drawingml.chart+xml"/>
  <Override PartName="/xl/charts/chart24.xml" ContentType="application/vnd.openxmlformats-officedocument.drawingml.chart+xml"/>
  <Override PartName="/xl/charts/chart23.xml" ContentType="application/vnd.openxmlformats-officedocument.drawingml.chart+xml"/>
  <Override PartName="/xl/charts/chart22.xml" ContentType="application/vnd.openxmlformats-officedocument.drawingml.chart+xml"/>
  <Override PartName="/xl/charts/chart21.xml" ContentType="application/vnd.openxmlformats-officedocument.drawingml.chart+xml"/>
  <Override PartName="/xl/charts/chart19.xml" ContentType="application/vnd.openxmlformats-officedocument.drawingml.chart+xml"/>
  <Override PartName="/xl/charts/chart6.xml" ContentType="application/vnd.openxmlformats-officedocument.drawingml.chart+xml"/>
  <Override PartName="/xl/charts/chart11.xml" ContentType="application/vnd.openxmlformats-officedocument.drawingml.chart+xml"/>
  <Override PartName="/xl/charts/chart7.xml" ContentType="application/vnd.openxmlformats-officedocument.drawingml.chart+xml"/>
  <Override PartName="/xl/charts/chart12.xml" ContentType="application/vnd.openxmlformats-officedocument.drawingml.chart+xml"/>
  <Override PartName="/xl/charts/chart8.xml" ContentType="application/vnd.openxmlformats-officedocument.drawingml.chart+xml"/>
  <Override PartName="/xl/charts/chart13.xml" ContentType="application/vnd.openxmlformats-officedocument.drawingml.chart+xml"/>
  <Override PartName="/xl/charts/chart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10.xml" ContentType="application/vnd.openxmlformats-officedocument.drawingml.chart+xml"/>
  <Override PartName="/xl/charts/chart34.xml" ContentType="application/vnd.openxmlformats-officedocument.drawingml.chart+xml"/>
  <Override PartName="/xl/charts/chart39.xml" ContentType="application/vnd.openxmlformats-officedocument.drawingml.chart+xml"/>
  <Override PartName="/xl/charts/chart5.xml" ContentType="application/vnd.openxmlformats-officedocument.drawingml.chart+xml"/>
  <Override PartName="/xl/charts/chart38.xml" ContentType="application/vnd.openxmlformats-officedocument.drawingml.chart+xml"/>
  <Override PartName="/xl/charts/chart4.xml" ContentType="application/vnd.openxmlformats-officedocument.drawingml.chart+xml"/>
  <Override PartName="/xl/charts/chart2.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xml" ContentType="application/vnd.openxmlformats-officedocument.drawingml.chart+xml"/>
  <Override PartName="/xl/charts/chart1.xml" ContentType="application/vnd.openxmlformats-officedocument.drawingml.chart+xml"/>
  <Override PartName="/xl/charts/chart35.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20.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6"/>
  </bookViews>
  <sheets>
    <sheet name="Sources" sheetId="1" state="visible" r:id="rId3"/>
    <sheet name="Per Share" sheetId="2" state="visible" r:id="rId4"/>
    <sheet name="Whole Numbers" sheetId="3" state="visible" r:id="rId5"/>
    <sheet name="Quarterly" sheetId="4" state="visible" r:id="rId6"/>
    <sheet name="Quarterly Stabilized" sheetId="5" state="visible" r:id="rId7"/>
    <sheet name="CHARTS" sheetId="6" state="visible" r:id="rId8"/>
    <sheet name="CHARTS STAB" sheetId="7" state="visible" r:id="rId9"/>
    <sheet name="Quarterly Data"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<sst xmlns="http://schemas.openxmlformats.org/spreadsheetml/2006/main" count="1037" uniqueCount="452">
  <si>
    <t xml:space="preserve">EGP Per Share Analysis (10-K and 10-Q): Sources and Decisions</t>
  </si>
  <si>
    <t xml:space="preserve">Tab</t>
  </si>
  <si>
    <t xml:space="preserve">Series / Metric</t>
  </si>
  <si>
    <t xml:space="preserve">Source Organization</t>
  </si>
  <si>
    <t xml:space="preserve">Source Type</t>
  </si>
  <si>
    <t xml:space="preserve">Source Location</t>
  </si>
  <si>
    <t xml:space="preserve">Update Cadence</t>
  </si>
  <si>
    <t xml:space="preserve">Last Verified</t>
  </si>
  <si>
    <t xml:space="preserve">Whole Numbers</t>
  </si>
  <si>
    <t xml:space="preserve">FY2025 income statement, FFO, PNOI, EBITDA reconciliations, diluted shares</t>
  </si>
  <si>
    <t xml:space="preserve">EastGroup Properties</t>
  </si>
  <si>
    <t xml:space="preserve">Primary (company filings)</t>
  </si>
  <si>
    <t xml:space="preserve">REIT FILES/EGP/EGP Supplemental Q4 2025.pdf, pp.4-6</t>
  </si>
  <si>
    <t xml:space="preserve">Annual</t>
  </si>
  <si>
    <t xml:space="preserve">2026-08-06</t>
  </si>
  <si>
    <t xml:space="preserve">FY2025 cash flows; real estate improvements and leasing costs</t>
  </si>
  <si>
    <t xml:space="preserve">REIT FILES/EGP/EGP Supplemental Q4 2025.pdf, pp.7, 14</t>
  </si>
  <si>
    <t xml:space="preserve">FY2025 capitalization: shares, price, debt ladder, market cap (12/31/2025)</t>
  </si>
  <si>
    <t xml:space="preserve">REIT FILES/EGP/EGP Supplemental Q4 2025.pdf, p.19</t>
  </si>
  <si>
    <t xml:space="preserve">Q2 2026 income statement, FFO, PNOI, EBITDA reconciliations, diluted shares</t>
  </si>
  <si>
    <t xml:space="preserve">REIT FILES/EGP/EGP Supplemental Q2 2026.pdf, pp.4-6</t>
  </si>
  <si>
    <t xml:space="preserve">Quarterly</t>
  </si>
  <si>
    <t xml:space="preserve">Q2 2026 cash flows (6M); Q1 2026 CFO for discrete Q2</t>
  </si>
  <si>
    <t xml:space="preserve">REIT FILES/EGP/EGP Supplemental Q2 2026.pdf, p.7; EGP Supplemental Q1 2026.pdf, p.6</t>
  </si>
  <si>
    <t xml:space="preserve">Q2 2026 capex detail; capitalization (6/30/2026)</t>
  </si>
  <si>
    <t xml:space="preserve">REIT FILES/EGP/EGP Supplemental Q2 2026.pdf, pp.14, 19</t>
  </si>
  <si>
    <t xml:space="preserve">AFFO to CFO bridge: NCI income, stock comp, working capital changes (Q2 discrete = 6M less Q1)</t>
  </si>
  <si>
    <t xml:space="preserve">REIT FILES/EGP/EGP Supplemental Q4 2025.pdf, p.7; REIT FILES/EGP/EGP Supplemental Q2 2026.pdf, pp.7, 9; EGP Supplemental Q1 2026.pdf, p.6</t>
  </si>
  <si>
    <t xml:space="preserve">Per Share</t>
  </si>
  <si>
    <t xml:space="preserve">All cells derive from Whole Numbers tab divided by the applicable share base</t>
  </si>
  <si>
    <t xml:space="preserve">CRE42</t>
  </si>
  <si>
    <t xml:space="preserve">Internal</t>
  </si>
  <si>
    <t xml:space="preserve">Formulas; no independent inputs</t>
  </si>
  <si>
    <t xml:space="preserve">-</t>
  </si>
  <si>
    <t xml:space="preserve">Decisions</t>
  </si>
  <si>
    <t xml:space="preserve">Scope per Chip 2026-08-06: scaled back to the most recent 10-K (FY2025) and most recent 10-Q (Q2 2026). v2 same day: derivation section shown per share on the Per Share tab; Whole Numbers tab added carrying the same derivation in $000s. The full Q2 2026 derivation workbook (egp-q2-2026-analysis.xlsx) is unchanged; this file stands alone.</t>
  </si>
  <si>
    <t xml:space="preserve">Recorded at build</t>
  </si>
  <si>
    <t xml:space="preserve">Periods are as filed and NOT length-matched: FY2025 is twelve months, Q2 2026 is three months. No annualization applied.</t>
  </si>
  <si>
    <t xml:space="preserve">Share bases: flow metrics (PNOI, FFO, Core FFO, AFFO, CFO, EBITDA, EBITDAre) divide by weighted average diluted shares for the period (FY2025: 52,814K; Q2 2026: 53,783K). Balance-date metrics (market cap, debt, TEV) divide by period-end shares outstanding (12/31/25: 53,348.8K; 6/30/26: 53,761.342K).</t>
  </si>
  <si>
    <t xml:space="preserve">Metric definitions carried over from egp-q2-2026-analysis.xlsx: Core FFO = published FFO excluding gain on involuntary conversion and business interruption claims; AFFO (EGP publishes none) = Core FFO less recurring capex (total real estate improvements + capitalized leasing costs excluding development and value-add); CFO discrete Q2 = 6M less Q1; debt = gross carrying amount (notes + drawn facilities), the basis of EGP published total market capitalization.</t>
  </si>
  <si>
    <t xml:space="preserve">Tie-outs against published figures live on the Whole Numbers tab ($000s). The Per Share tab carries per-share checks against EGP published FFO and Core FFO per share.</t>
  </si>
  <si>
    <t xml:space="preserve">v3 per Chip 2026-08-06 (screenshot): (a) CFO section replaced with an explicit AFFO to CFO bridge (add back recurring capex to Core FFO, reverse the involuntary conversion exclusion to FFO, then NCI income, JV depreciation reversal, stock comp, and working capital changes to CFO), tied to reported CFO; (b) annualized and ratio columns added on the Per Share tab: Q2 2026 per-share figures x4 (EGP quarterly annualization convention, supp p.10), yields vs 6/30/26 price per share for FFO, Core FFO, AFFO (levered cash-on-cash), and CFO, and vs 6/30/26 TEV per share for PNOI (implied cap rate) and EBITDAre.</t>
  </si>
  <si>
    <t xml:space="preserve">Legend</t>
  </si>
  <si>
    <t xml:space="preserve">Blue text: hardcoded input from a cited source. Black: formula. Green text: link to another tab. Green fill: tie-out cell (target zero).</t>
  </si>
  <si>
    <t xml:space="preserve">Quarterly build (v4)</t>
  </si>
  <si>
    <t xml:space="preserve">Quarterly Data</t>
  </si>
  <si>
    <t xml:space="preserve">Q1-Q4 2023 discrete 3M figures, YTD cash flow lines, quarter-end capitalization</t>
  </si>
  <si>
    <t xml:space="preserve">REIT FILES/EGP/EGP Supplemental Q1-Q4 2023.pdf (income p.4, recons pp.5-6, cash flow p.7, capex p.14, capitalization p.19)</t>
  </si>
  <si>
    <t xml:space="preserve">Frozen</t>
  </si>
  <si>
    <t xml:space="preserve">Q1-Q4 2024 discrete 3M figures, YTD cash flow lines, quarter-end capitalization</t>
  </si>
  <si>
    <t xml:space="preserve">REIT FILES/EGP/Supplemental_Information_2024 (1Q, 2Q, 3Q) and EGP Supplemental Q4 2024.pdf (same sections)</t>
  </si>
  <si>
    <t xml:space="preserve">Q1-Q3 2025 discrete 3M figures, YTD cash flow lines, quarter-end capitalization</t>
  </si>
  <si>
    <t xml:space="preserve">REIT FILES/EGP/Supplemental_Information_2025 (1Q, 2Q, 3Q) (income p.4, recons pp.5-6, cash flow p.7, capex pp.13-14, capitalization pp.18-19)</t>
  </si>
  <si>
    <t xml:space="preserve">Q4 2025, Q1 2026, Q2 2026 discrete figures</t>
  </si>
  <si>
    <t xml:space="preserve">REIT FILES/EGP/EGP Supplemental Q4 2025.pdf; EGP Supplemental Q1 2026.pdf; REIT FILES/EGP/EGP Supplemental Q2 2026.pdf</t>
  </si>
  <si>
    <t xml:space="preserve">Per-share lines and ratio rows</t>
  </si>
  <si>
    <t xml:space="preserve">Formulas against Quarterly Data; no independent inputs</t>
  </si>
  <si>
    <t xml:space="preserve">Q1 2016 - Q4 2022 discrete 3M figures, YTD cash flow lines, quarter-end capitalization, development and land components</t>
  </si>
  <si>
    <t xml:space="preserve">REIT FILES/EGP: 1Q16-3Q16, 1Q17-3Q17, 1Q18-3Q18, 1Q19-3Q19 Supplement.pdf; Supplemental-Information_2020_Q1-Q3; Supplemental Information_2021_Q1-Q3; Supplemental_Information_2022_Q1-Q3; EGP Supplemental Q4 2016-2022.pdf (income, reconciliations, cash flow, development, real estate improvements, capitalization sections of each)</t>
  </si>
  <si>
    <t xml:space="preserve">Quarterly extraction protocol: each supplemental verified by cover-date content. All 3M values from the current-year column. Derived PNOI, FFO, EBITDA, EBITDAre tie to each quarter's published figure in-sheet (Quarterly Data tie rows). CFO bridge ties to YTD-differenced reported CFO all 14 quarters. Extraction was corroborated by independent re-reads of FFO, EBITDA, debt, and TEV identities per quarter before entry.</t>
  </si>
  <si>
    <t xml:space="preserve">Q1 and Q2 2023 include a small secured fixed-rate debt balance ($2,012K / $1,983K) inside total carrying amount of debt; carried on its own row, repaid during 2023. Q1 2023 and Q2 2023 involuntary line printed as "Gain on casualties and involuntary conversion". Q1 2026 is the only quarter whose PNOI reconciliation deducts an involuntary conversion gain (-1,950).</t>
  </si>
  <si>
    <t xml:space="preserve">Vintage handling for the 2016-2022 extension (all verified by per-quarter tie-outs in-sheet): (a) published "EBITDA" in 2016 deducted gains on sales, matching the later EBITDAre definition, so it is carried in the EBITDAre-published row and 2016 EBITDA-published is n/d; 2017 published "Adjusted EBITDA" is carried as EBITDAre-published; Nareit EBITDAre appears from 2018. (b) Under pre-2019 Nareit FFO, gains on non-operating real estate and similar items stayed IN FFO; they appear in the PNOI reconciliation only and are carried in the Other-PNOI-items row. From 2019 they are deducted in FFO (gn row). (c) Q4 2019 FFO adds back the NCI share of a JV sale gain (+1,671), carried in the Other-FFO-items row and reversed in the CFO bridge. (d) The CFO bridge separates the cash-flow-statement involuntary-gain deduction and a gains-classification term (gains deducted in CFO but not in FFO) so it ties in every vintage. (e) Indirect leasing costs begin 2019 (ASC 842). (f) Secured mortgage debt runs from $347M (Q1 2016) to zero (Q3 2023); it is part of gross debt and TEV. (g) EGP moved leasing commissions from operating to investing cash flow in Q2 2021; CFO levels before and after are not fully comparable. (h) The balance-sheet development line is "Development" pre-2018 and "Development and value-add properties" after; the dev-and-land identity (balance sheet = lease-up/UC + prospective land) holds in all 42 quarters. (i) 2016-2022 extraction was corroborated by independent re-computation of the FFO, EBITDA, debt, TEV, and PNOI identities per quarter before entry.</t>
  </si>
  <si>
    <t xml:space="preserve">Ratio convention on the Quarterly tabs: quarter result x4 (EGP quarterly annualization convention, supp p.10) divided by quarter-end equity market cap (FFO, Core FFO, AFFO, CFO) or TEV (PNOI implied cap rate, EBITDAre); stabilized tab uses stabilized market cap and stabilized TEV. Charts (v7 per Chip 2026-08-06): all charts moved to the CHARTS tab; each chart overlays as-reported (navy) and stabilized (red) series to show the gap; per-share charts in the left column, ratio charts in the right, one spacer column apart.</t>
  </si>
  <si>
    <t xml:space="preserve">Annual income from real estate operations (revenue), FY2016-FY2025, and gross operating margin</t>
  </si>
  <si>
    <t xml:space="preserve">Q4 supplemental income statements 2016-2025, twelve-months column; cross-vintage corroborated</t>
  </si>
  <si>
    <t xml:space="preserve">2026-08-11</t>
  </si>
  <si>
    <t xml:space="preserve">Common dividends declared per share and totals, Q1 2016 - Q2 2026 (rows 135-136)</t>
  </si>
  <si>
    <t xml:space="preserve">10-Q statements of changes in equity (discrete quarterly declarations; 2016-2018 Q2-Q3 differenced from YTD declared); FY totals from each year's own 10-K; Q4 = FY total less nine-month cumulative. REIT FILES/EGP 10-K and 10-Q docx set</t>
  </si>
  <si>
    <t xml:space="preserve">2026-08-15</t>
  </si>
  <si>
    <t xml:space="preserve">12/31/2015 closing share price $55.61 (row 137, Q1 2016 beginning-of-quarter price)</t>
  </si>
  <si>
    <t xml:space="preserve">4Q15-Supplement.pdf, capitalization page</t>
  </si>
  <si>
    <t xml:space="preserve">Dividends declared (FY2025 $5.90 / $313,183K; Q2 2026 $1.55 / $83,492K), beginning prices and average-price yield (rows 84-88)</t>
  </si>
  <si>
    <t xml:space="preserve">FY2025 10-K and Q2 2026 10-Q statements of changes in equity; prices from Quarterly Data row 61</t>
  </si>
  <si>
    <t xml:space="preserve">Dividend basis is DECLARED, not cash paid (Chip 2026-08-15): declared ties to the published per-share rates each quarter; the cash-paid series is distorted by the Q4 2018 dividend paid in January 2019. Yield convention: quarterly = declared x4 / average of beginning and end-of-quarter close ((BOQ+EOQ)/2); FY = declared / average of BOY and EOY close. Dividend rows sit at Quarterly 78-81, Quarterly Stabilized 78-82, Whole Numbers 83-88, Per Share 88-90; per-share checks moved below (Quarterly 83-85, Per Share 92-96).</t>
  </si>
  <si>
    <t xml:space="preserve">PRICE DENOMINATOR STANDARD (Chip 2026-08-18): every price-based denominator uses the quarter-end / year-end close, INCLUDING the dividend yield (quarterly: declared x4 / QE close; annual: declared / YE close). The average-share-price method (BOQ + EOQ)/2 and beginning-of-quarter price rows are deleted everywhere they appeared. A capitalization block (QE price; market cap and TEV, whole-$ and per share) now heads the Quarterly and Quarterly Stabilized tabs (rows 5-10); all content below shifted down 7 rows and every chart reference repointed. Applied identically to the EGP and AVB workbooks.</t>
  </si>
  <si>
    <t xml:space="preserve">INTRA-TAB RATIOS (Chip 2026-08-18): ratio and yield rows on the Quarterly and Quarterly Stabilized tabs compute from that tab's own per-share figures (numerator per-share x4 / capitalization per-share), so a reader can trace every ratio on the tab. These may differ slightly from the whole-dollar ratios on Quarterly Data and the CHARTS tabs (flow metrics use weighted average diluted shares; capitalization uses period-end shares). An italic note sits under every yield row. Seven note rows inserted per Quarterly tab; chart references repointed.</t>
  </si>
  <si>
    <t xml:space="preserve">EastGroup Properties (EGP): Per Share Metrics, FY2025 (10-K) and Q2 2026 (10-Q)</t>
  </si>
  <si>
    <t xml:space="preserve">Per share, $. FY2025 is twelve months ended 12/31/2025; Q2 2026 is three months ended 6/30/2026 (not length-matched, no annualization). Flow lines divide by weighted average diluted shares; balance-date lines divide by period-end shares outstanding. Whole numbers ($000s) on the Whole Numbers tab.</t>
  </si>
  <si>
    <t xml:space="preserve">Per share summary</t>
  </si>
  <si>
    <t xml:space="preserve">FY2025 (10-K)</t>
  </si>
  <si>
    <t xml:space="preserve">Q2 2026 (10-Q)</t>
  </si>
  <si>
    <t xml:space="preserve">Share basis</t>
  </si>
  <si>
    <t xml:space="preserve">Q2 annualized (x4)</t>
  </si>
  <si>
    <t xml:space="preserve">Ratio</t>
  </si>
  <si>
    <t xml:space="preserve">Ratio (annualized Q2 vs 6/30/26 price or TEV)</t>
  </si>
  <si>
    <t xml:space="preserve">NOI (PNOI)</t>
  </si>
  <si>
    <t xml:space="preserve">Weighted avg diluted</t>
  </si>
  <si>
    <t xml:space="preserve">Implied cap rate (PNOI / TEV)</t>
  </si>
  <si>
    <t xml:space="preserve">FFO (Nareit)</t>
  </si>
  <si>
    <t xml:space="preserve">FFO / market cap</t>
  </si>
  <si>
    <t xml:space="preserve">Core FFO (FFO excl. involuntary conversion gains)</t>
  </si>
  <si>
    <t xml:space="preserve">Core FFO / market cap</t>
  </si>
  <si>
    <t xml:space="preserve">AFFO (Core FFO less recurring capex; CRE42-constructed)</t>
  </si>
  <si>
    <t xml:space="preserve">Levered cash-on-cash (AFFO / market cap)</t>
  </si>
  <si>
    <t xml:space="preserve">Cash flow from operations</t>
  </si>
  <si>
    <t xml:space="preserve">CFO / market cap</t>
  </si>
  <si>
    <t xml:space="preserve">EBITDA</t>
  </si>
  <si>
    <t xml:space="preserve">EBITDAre</t>
  </si>
  <si>
    <t xml:space="preserve">EBITDAre / TEV</t>
  </si>
  <si>
    <t xml:space="preserve">Equity market cap per share (= quarter-end price)</t>
  </si>
  <si>
    <t xml:space="preserve">Period-end shares outstanding</t>
  </si>
  <si>
    <t xml:space="preserve">Debt per share (gross carrying amount)</t>
  </si>
  <si>
    <t xml:space="preserve">TEV per share (EGP total market capitalization)</t>
  </si>
  <si>
    <t xml:space="preserve">DERIVATION, PER SHARE (each line = Whole Numbers tab / share base)</t>
  </si>
  <si>
    <t xml:space="preserve">Share bases (000s, from Whole Numbers tab)</t>
  </si>
  <si>
    <t xml:space="preserve">Weighted average diluted shares (flow metrics)</t>
  </si>
  <si>
    <t xml:space="preserve">Period-end shares outstanding (balance-date metrics)</t>
  </si>
  <si>
    <t xml:space="preserve">Shares and price</t>
  </si>
  <si>
    <t xml:space="preserve">NOI (PNOI): net income to property NOI</t>
  </si>
  <si>
    <t xml:space="preserve">Net income</t>
  </si>
  <si>
    <t xml:space="preserve">Less: Gain on sales of real estate investments</t>
  </si>
  <si>
    <t xml:space="preserve">Less: Gain on involuntary conversion / business interruption</t>
  </si>
  <si>
    <t xml:space="preserve">Less: Interest income</t>
  </si>
  <si>
    <t xml:space="preserve">Less: Other revenue / other</t>
  </si>
  <si>
    <t xml:space="preserve">Add: Indirect leasing costs</t>
  </si>
  <si>
    <t xml:space="preserve">Add: Depreciation and amortization</t>
  </si>
  <si>
    <t xml:space="preserve">Add: Company share of depreciation, unconsolidated investment</t>
  </si>
  <si>
    <t xml:space="preserve">Add: Interest expense (net of capitalized)</t>
  </si>
  <si>
    <t xml:space="preserve">Add: General and administrative expense</t>
  </si>
  <si>
    <t xml:space="preserve">Less: Noncontrolling interest in PNOI of consolidated JVs</t>
  </si>
  <si>
    <t xml:space="preserve">PNOI (derived)</t>
  </si>
  <si>
    <t xml:space="preserve">FFO, Core FFO, AFFO</t>
  </si>
  <si>
    <t xml:space="preserve">Net income attributable to common stockholders</t>
  </si>
  <si>
    <t xml:space="preserve">Less: D&amp;A attributable to noncontrolling interest</t>
  </si>
  <si>
    <t xml:space="preserve">Less: Gain on sales of non-operating real estate</t>
  </si>
  <si>
    <t xml:space="preserve">FFO (derived)</t>
  </si>
  <si>
    <t xml:space="preserve">Less: Gain on involuntary conversion and business interruption claims</t>
  </si>
  <si>
    <t xml:space="preserve">Core FFO</t>
  </si>
  <si>
    <t xml:space="preserve">Recurring capex: total real estate improvements</t>
  </si>
  <si>
    <t xml:space="preserve">Capitalized leasing costs, total</t>
  </si>
  <si>
    <t xml:space="preserve">Less: development and value-add portion</t>
  </si>
  <si>
    <t xml:space="preserve">Recurring capex (improvements + 2nd gen leasing costs)</t>
  </si>
  <si>
    <t xml:space="preserve">AFFO (Core FFO less recurring capex)</t>
  </si>
  <si>
    <t xml:space="preserve">AFFO to cash flow from operations bridge</t>
  </si>
  <si>
    <t xml:space="preserve">AFFO (from above)</t>
  </si>
  <si>
    <t xml:space="preserve">Add back: recurring capex (investing, not operating, cash flow)</t>
  </si>
  <si>
    <t xml:space="preserve">Add back: involuntary conversion gain excluded from Core FFO</t>
  </si>
  <si>
    <t xml:space="preserve">FFO (memo: equals FFO derived above)</t>
  </si>
  <si>
    <t xml:space="preserve">Add: net income attributable to noncontrolling interest</t>
  </si>
  <si>
    <t xml:space="preserve">Less: company share of JV depreciation (in FFO, not in CFO)</t>
  </si>
  <si>
    <t xml:space="preserve">Add: D&amp;A attributable to noncontrolling interest (reverse)</t>
  </si>
  <si>
    <t xml:space="preserve">Add: stock-based compensation expense (non-cash)</t>
  </si>
  <si>
    <t xml:space="preserve">Less: gain on involuntary conversion (deducted in CFO)</t>
  </si>
  <si>
    <t xml:space="preserve">Change: accrued income and other assets</t>
  </si>
  <si>
    <t xml:space="preserve">Change: accounts payable, accrued expenses and prepaid rent</t>
  </si>
  <si>
    <t xml:space="preserve">Other</t>
  </si>
  <si>
    <t xml:space="preserve">CFO (derived from AFFO)</t>
  </si>
  <si>
    <t xml:space="preserve">CFO as reported (FY2025 twelve months; Q2 2026 six months YTD)</t>
  </si>
  <si>
    <t xml:space="preserve">Less: Q1 2026 CFO (n/a for FY)</t>
  </si>
  <si>
    <t xml:space="preserve">CFO as reported for the period</t>
  </si>
  <si>
    <t xml:space="preserve">EBITDA and EBITDAre</t>
  </si>
  <si>
    <t xml:space="preserve">EBITDA (derived)</t>
  </si>
  <si>
    <t xml:space="preserve">Less: Gains on sales of real estate and non-operating real estate</t>
  </si>
  <si>
    <t xml:space="preserve">Capitalization at period end</t>
  </si>
  <si>
    <t xml:space="preserve">Unsecured notes and term loans, gross (fixed or swapped to fixed)</t>
  </si>
  <si>
    <t xml:space="preserve">Unsecured bank credit facilities drawn, gross</t>
  </si>
  <si>
    <t xml:space="preserve">Debt, gross carrying amount</t>
  </si>
  <si>
    <t xml:space="preserve">Equity market cap (period-end shares x price)</t>
  </si>
  <si>
    <t xml:space="preserve">TEV (debt + equity market cap)</t>
  </si>
  <si>
    <t xml:space="preserve">Dividends</t>
  </si>
  <si>
    <t xml:space="preserve">Dividends declared per share</t>
  </si>
  <si>
    <t xml:space="preserve">As declared</t>
  </si>
  <si>
    <t xml:space="preserve">Dividend yield (declared / period-end price; Q2 annualized x4)</t>
  </si>
  <si>
    <t xml:space="preserve">Dividend / period-end price; Q2 column annualized x4</t>
  </si>
  <si>
    <t xml:space="preserve">Per-share yield calculation; may differ slightly from the whole-dollar equivalent because flow metrics use weighted average diluted shares while capitalization uses period-end share counts.</t>
  </si>
  <si>
    <t xml:space="preserve">Per-share checks against published figures</t>
  </si>
  <si>
    <t xml:space="preserve">FFO per diluted share, published</t>
  </si>
  <si>
    <t xml:space="preserve">Diff vs derived (rounding only)</t>
  </si>
  <si>
    <t xml:space="preserve">Core FFO per diluted share, published</t>
  </si>
  <si>
    <t xml:space="preserve">EGP: Whole-Number Derivations, FY2025 (10-K) and Q2 2026 (10-Q)</t>
  </si>
  <si>
    <t xml:space="preserve">In $000s except shares in 000s and price in $. FY2025 is twelve months ended 12/31/2025; Q2 2026 is three months ended 6/30/2026 (not length-matched, no annualization).</t>
  </si>
  <si>
    <t xml:space="preserve">Notes</t>
  </si>
  <si>
    <t xml:space="preserve">Weighted average diluted shares (000s)</t>
  </si>
  <si>
    <t xml:space="preserve">Supp p.5 (Q4 2025) / p.5 (Q2 2026)</t>
  </si>
  <si>
    <t xml:space="preserve">Period-end shares outstanding (000s)</t>
  </si>
  <si>
    <t xml:space="preserve">Supp p.19: 12/31/25 and 6/30/26</t>
  </si>
  <si>
    <t xml:space="preserve">Price per share at period end</t>
  </si>
  <si>
    <t xml:space="preserve">Supp p.19</t>
  </si>
  <si>
    <t xml:space="preserve">FY2025 gain sits below FFO, not in the PNOI recon; Q2 2026 zero</t>
  </si>
  <si>
    <t xml:space="preserve">FY recon deducts Other revenue; Q2 recon deducts Other</t>
  </si>
  <si>
    <t xml:space="preserve">Published figure</t>
  </si>
  <si>
    <t xml:space="preserve">Tie-out</t>
  </si>
  <si>
    <t xml:space="preserve">Supp p.14; incl. upgrade on acquisitions (immaterial)</t>
  </si>
  <si>
    <t xml:space="preserve">Supp p.14</t>
  </si>
  <si>
    <t xml:space="preserve">FY: cash flow stmt; Q2 discrete: 6M 6,952 less Q1 4,159 (ties supp p.9)</t>
  </si>
  <si>
    <t xml:space="preserve">Q2 discrete = 6M 12,667 less Q1 9,768</t>
  </si>
  <si>
    <t xml:space="preserve">Q2 discrete = 6M 30,862 less Q1 4,467</t>
  </si>
  <si>
    <t xml:space="preserve">Q2 discrete = 6M 1,433 less Q1 666</t>
  </si>
  <si>
    <t xml:space="preserve">Cash flow statements</t>
  </si>
  <si>
    <t xml:space="preserve">Q1 2026 supplemental</t>
  </si>
  <si>
    <t xml:space="preserve">Tie-out (derived from AFFO less reported)</t>
  </si>
  <si>
    <t xml:space="preserve">Supp p.19 ladder totals</t>
  </si>
  <si>
    <t xml:space="preserve">$50MM line drawn at 12/31/25; both lines undrawn at 6/30/26</t>
  </si>
  <si>
    <t xml:space="preserve">Published total market capitalization (sub-$1K diffs are rounding in EGP published figures)</t>
  </si>
  <si>
    <t xml:space="preserve">Common dividends declared per share</t>
  </si>
  <si>
    <t xml:space="preserve">FY2025 10-K and Q2 2026 10-Q statements of changes in equity</t>
  </si>
  <si>
    <t xml:space="preserve">Common dividends declared</t>
  </si>
  <si>
    <t xml:space="preserve">FY2025 10-K; Q2 2026 discrete per 10-Q equity statement</t>
  </si>
  <si>
    <t xml:space="preserve">Quarterly x4 annualization per the ratio convention on the Sources tab</t>
  </si>
  <si>
    <t xml:space="preserve">EGP: Quarterly Results Per Share, Q1 2023 - Q2 2026</t>
  </si>
  <si>
    <t xml:space="preserve">Per share, $. Discrete quarters, not annualized, except the italic ratio rows: each ratio annualizes the quarter (x4, EGP quarterly convention) against that quarter-end equity market cap or TEV. Flow lines divide by weighted average diluted shares; balance-date lines by period-end shares. Whole numbers on the Quarterly Data tab.</t>
  </si>
  <si>
    <t xml:space="preserve">Q1 16</t>
  </si>
  <si>
    <t xml:space="preserve">Q2 16</t>
  </si>
  <si>
    <t xml:space="preserve">Q3 16</t>
  </si>
  <si>
    <t xml:space="preserve">Q4 16</t>
  </si>
  <si>
    <t xml:space="preserve">Q1 17</t>
  </si>
  <si>
    <t xml:space="preserve">Q2 17</t>
  </si>
  <si>
    <t xml:space="preserve">Q3 17</t>
  </si>
  <si>
    <t xml:space="preserve">Q4 17</t>
  </si>
  <si>
    <t xml:space="preserve">Q1 18</t>
  </si>
  <si>
    <t xml:space="preserve">Q2 18</t>
  </si>
  <si>
    <t xml:space="preserve">Q3 18</t>
  </si>
  <si>
    <t xml:space="preserve">Q4 18</t>
  </si>
  <si>
    <t xml:space="preserve">Q1 19</t>
  </si>
  <si>
    <t xml:space="preserve">Q2 19</t>
  </si>
  <si>
    <t xml:space="preserve">Q3 19</t>
  </si>
  <si>
    <t xml:space="preserve">Q4 19</t>
  </si>
  <si>
    <t xml:space="preserve">Q1 20</t>
  </si>
  <si>
    <t xml:space="preserve">Q2 20</t>
  </si>
  <si>
    <t xml:space="preserve">Q3 20</t>
  </si>
  <si>
    <t xml:space="preserve">Q4 20</t>
  </si>
  <si>
    <t xml:space="preserve">Q1 21</t>
  </si>
  <si>
    <t xml:space="preserve">Q2 21</t>
  </si>
  <si>
    <t xml:space="preserve">Q3 21</t>
  </si>
  <si>
    <t xml:space="preserve">Q4 21</t>
  </si>
  <si>
    <t xml:space="preserve">Q1 22</t>
  </si>
  <si>
    <t xml:space="preserve">Q2 22</t>
  </si>
  <si>
    <t xml:space="preserve">Q3 22</t>
  </si>
  <si>
    <t xml:space="preserve">Q4 22</t>
  </si>
  <si>
    <t xml:space="preserve">Q1 23</t>
  </si>
  <si>
    <t xml:space="preserve">Q2 23</t>
  </si>
  <si>
    <t xml:space="preserve">Q3 23</t>
  </si>
  <si>
    <t xml:space="preserve">Q4 23</t>
  </si>
  <si>
    <t xml:space="preserve">Q1 24</t>
  </si>
  <si>
    <t xml:space="preserve">Q2 24</t>
  </si>
  <si>
    <t xml:space="preserve">Q3 24</t>
  </si>
  <si>
    <t xml:space="preserve">Q4 24</t>
  </si>
  <si>
    <t xml:space="preserve">Q1 25</t>
  </si>
  <si>
    <t xml:space="preserve">Q2 25</t>
  </si>
  <si>
    <t xml:space="preserve">Q3 25</t>
  </si>
  <si>
    <t xml:space="preserve">Q4 25</t>
  </si>
  <si>
    <t xml:space="preserve">Q1 26</t>
  </si>
  <si>
    <t xml:space="preserve">Q2 26</t>
  </si>
  <si>
    <t xml:space="preserve">Capitalization at quarter end (quarter-end closing price; every price denominator in this workbook is a QE/YE close)</t>
  </si>
  <si>
    <t xml:space="preserve">Share price at quarter end ($)</t>
  </si>
  <si>
    <t xml:space="preserve">Equity market cap ($M)</t>
  </si>
  <si>
    <t xml:space="preserve">Equity market cap per share ($)</t>
  </si>
  <si>
    <t xml:space="preserve">TEV ($M)</t>
  </si>
  <si>
    <t xml:space="preserve">TEV per share ($)</t>
  </si>
  <si>
    <t xml:space="preserve">Less: Gain on involuntary conversion (PNOI recon)</t>
  </si>
  <si>
    <t xml:space="preserve">Add: other PNOI reconciliation items (vintage lines)</t>
  </si>
  <si>
    <t xml:space="preserve">Implied cap rate (NOI per share x4 / TEV per share)</t>
  </si>
  <si>
    <t xml:space="preserve">Add: other FFO reconciliation items (Q4 2019 NCI gain add-back)</t>
  </si>
  <si>
    <t xml:space="preserve">FFO per share x4 / market cap per share</t>
  </si>
  <si>
    <t xml:space="preserve">Core FFO per share x4 / market cap per share</t>
  </si>
  <si>
    <t xml:space="preserve">Levered cash-on-cash (AFFO per share x4 / market cap per share)</t>
  </si>
  <si>
    <t xml:space="preserve">FFO (memo)</t>
  </si>
  <si>
    <t xml:space="preserve">Less: other FFO reconciliation items (reverse)</t>
  </si>
  <si>
    <t xml:space="preserve">Less: involuntary conversion gains (per cash flow statement)</t>
  </si>
  <si>
    <t xml:space="preserve">Less: gains deducted in CFO but not in FFO (classification)</t>
  </si>
  <si>
    <t xml:space="preserve">CFO as reported (YTD)</t>
  </si>
  <si>
    <t xml:space="preserve">CFO as reported for the quarter (YTD differenced)</t>
  </si>
  <si>
    <t xml:space="preserve">CFO per share x4 / market cap per share</t>
  </si>
  <si>
    <t xml:space="preserve">EBITDAre per share x4 / TEV per share</t>
  </si>
  <si>
    <t xml:space="preserve">Dividend yield (declared per share x4 / quarter-end close)</t>
  </si>
  <si>
    <t xml:space="preserve">EGP: Quarterly Results Per Stabilized Share, Q1 2023 - Q2 2026</t>
  </si>
  <si>
    <t xml:space="preserve">Identical to the Quarterly tab EXCEPT denominators are stabilized per the CRE42 REIT-section method: dev &amp; land value (capitalized construction in lease-up or under construction, not yet fully producing income, plus prospective development land at cumulative cost) is deducted in full from equity market cap and TEV, and its share-equivalent (dev &amp; land / quarter-end price) is deducted from both share counts. Operating-property land is NOT deducted. Ratio rows divide annualized results by stabilized market cap or stabilized TEV; per-share lines divide by stabilized share counts. Dev &amp; land components on the Quarterly Data tab.</t>
  </si>
  <si>
    <t xml:space="preserve">Stabilized Equity market cap ($M)</t>
  </si>
  <si>
    <t xml:space="preserve">Stabilized Equity market cap per stabilized share ($)</t>
  </si>
  <si>
    <t xml:space="preserve">Stabilized TEV ($M)</t>
  </si>
  <si>
    <t xml:space="preserve">Stabilized TEV per stabilized share ($)</t>
  </si>
  <si>
    <t xml:space="preserve">Implied cap rate (NOI per share x4 / stabilized TEV per share)</t>
  </si>
  <si>
    <t xml:space="preserve">FFO per share x4 / stabilized market cap per share</t>
  </si>
  <si>
    <t xml:space="preserve">Core FFO per share x4 / stabilized market cap per share</t>
  </si>
  <si>
    <t xml:space="preserve">Levered cash-on-cash (AFFO per share x4 / stabilized market cap per share)</t>
  </si>
  <si>
    <t xml:space="preserve">CFO per share x4 / stabilized market cap per share</t>
  </si>
  <si>
    <t xml:space="preserve">EBITDAre per share x4 / stabilized TEV per share</t>
  </si>
  <si>
    <t xml:space="preserve">Debt per stabilized share (gross carrying amount)</t>
  </si>
  <si>
    <t xml:space="preserve">Dividends declared per stabilized share</t>
  </si>
  <si>
    <t xml:space="preserve">Dividends declared per share (as declared, memo)</t>
  </si>
  <si>
    <t xml:space="preserve">EGP: Quarterly Charts, As Reported vs Stabilized</t>
  </si>
  <si>
    <t xml:space="preserve">Navy: as reported. Red: stabilized (denominators net of dev &amp; land value per the CRE42 REIT-section method). Per-share charts left; annualized ratio charts right. Data: Quarterly and Quarterly Stabilized tabs.</t>
  </si>
  <si>
    <t xml:space="preserve">CAGR summary, Q1 2016 to Q2 2026</t>
  </si>
  <si>
    <t xml:space="preserve">Trailing yields (as reported; quarterly figures annualized x4)</t>
  </si>
  <si>
    <t xml:space="preserve">Years:</t>
  </si>
  <si>
    <t xml:space="preserve">Metric</t>
  </si>
  <si>
    <t xml:space="preserve">Whole company</t>
  </si>
  <si>
    <t xml:space="preserve">Per share</t>
  </si>
  <si>
    <t xml:space="preserve">TTM</t>
  </si>
  <si>
    <t xml:space="preserve">AFFO</t>
  </si>
  <si>
    <t xml:space="preserve">AFFO / MKT CAP</t>
  </si>
  <si>
    <t xml:space="preserve">FFO / MKT CAP</t>
  </si>
  <si>
    <t xml:space="preserve">FFO</t>
  </si>
  <si>
    <t xml:space="preserve">NOI / TEV</t>
  </si>
  <si>
    <t xml:space="preserve">Trailing yields above are computed on whole dollars (Quarterly Data); per-share yields on the Quarterly tabs may differ slightly (share-count basis).</t>
  </si>
  <si>
    <t xml:space="preserve">Single-quarter endpoints, seasonally unadjusted. Gap between columns = share issuance (weighted diluted shares grew 66%, 32.3M to 53.8M).</t>
  </si>
  <si>
    <t xml:space="preserve">Annual per share, 2016-2026 (2026 = first half annualized x2; per weighted average diluted shares)</t>
  </si>
  <si>
    <t xml:space="preserve">2016</t>
  </si>
  <si>
    <t xml:space="preserve">2017</t>
  </si>
  <si>
    <t xml:space="preserve">2018</t>
  </si>
  <si>
    <t xml:space="preserve">2019</t>
  </si>
  <si>
    <t xml:space="preserve">2020</t>
  </si>
  <si>
    <t xml:space="preserve">2021</t>
  </si>
  <si>
    <t xml:space="preserve">2022</t>
  </si>
  <si>
    <t xml:space="preserve">2023</t>
  </si>
  <si>
    <t xml:space="preserve">2024</t>
  </si>
  <si>
    <t xml:space="preserve">2025</t>
  </si>
  <si>
    <t xml:space="preserve">2026 ann.</t>
  </si>
  <si>
    <t xml:space="preserve">CFO</t>
  </si>
  <si>
    <t xml:space="preserve">Year-over-year growth, per share (2016 blank pending 2015 data)</t>
  </si>
  <si>
    <t xml:space="preserve">Reading the bridge, top down (FY2025 figures):</t>
  </si>
  <si>
    <t xml:space="preserve">PNOI to EBITDAre (-$21.9M / -$0.41 per share): corporate overhead. G&amp;A and indirect leasing costs, partly offset by interest and other income.</t>
  </si>
  <si>
    <t xml:space="preserve">EBITDAre to FFO (-$32.1M / -$0.61): the cost of leverage. Interest expense net of capitalized interest.</t>
  </si>
  <si>
    <t xml:space="preserve">FFO to Core FFO (-$1.8M / -$0.03): one-time involuntary conversion gains excluded.</t>
  </si>
  <si>
    <t xml:space="preserve">Core FFO to AFFO (-$103.3M / -$1.96): capital retention. Recurring capex required to keep the portfolio leased.</t>
  </si>
  <si>
    <t xml:space="preserve">AFFO ($369.2M / $6.99 per share): cash retained for dividends (covered 1.25x in 2025) and reinvestment.</t>
  </si>
  <si>
    <t xml:space="preserve">Development pipeline vs TEV (as-reported per period-end share; not affected by stabilization, so the same chart appears on both CHARTS tabs). Data: Quarterly Data rows 141-152.</t>
  </si>
  <si>
    <t xml:space="preserve">EGP: Quarterly Charts, STABILIZED BASIS</t>
  </si>
  <si>
    <t xml:space="preserve">All tables and charts on this tab use stabilized denominators (market cap, TEV, and share counts net of dev &amp; land value per the CRE42 REIT-section method). As-reported equivalents on the CHARTS tab.</t>
  </si>
  <si>
    <t xml:space="preserve">STABILIZED: CAGR summary, Q1 2016 to Q2 2026</t>
  </si>
  <si>
    <t xml:space="preserve">STABILIZED: trailing yields (stabilized denominators; quarterly figures annualized x4)</t>
  </si>
  <si>
    <t xml:space="preserve">Per stab. share</t>
  </si>
  <si>
    <t xml:space="preserve">AFFO / STAB MKT CAP</t>
  </si>
  <si>
    <t xml:space="preserve">FFO / STAB MKT CAP</t>
  </si>
  <si>
    <t xml:space="preserve">EBITDAre / STAB TEV</t>
  </si>
  <si>
    <t xml:space="preserve">NOI / STAB TEV</t>
  </si>
  <si>
    <t xml:space="preserve">Whole-company dollars unchanged by stabilization; per-share column uses stabilized share counts.</t>
  </si>
  <si>
    <t xml:space="preserve">STABILIZED: annual per stabilized share, 2016-2026 (2026 = first half annualized x2)</t>
  </si>
  <si>
    <t xml:space="preserve">STABILIZED: year-over-year growth, per stabilized share (2016 blank pending 2015 data)</t>
  </si>
  <si>
    <t xml:space="preserve">EGP: Quarterly Data, Q1 2016 - Q2 2026 (in $000s; shares 000s; price $)</t>
  </si>
  <si>
    <t xml:space="preserve">Discrete three-month figures from each quarter's supplemental (current-year 3M column). Cash flow lines are as-reported YTD; discrete quarters are differenced in the rows below each YTD line. Signed as printed. "n/d" = measure not published that quarter. Vintage notes on the Sources tab. Sources on the Sources tab.</t>
  </si>
  <si>
    <t xml:space="preserve">Gain on sales of real estate investments</t>
  </si>
  <si>
    <t xml:space="preserve">Gain on sales of non-operating real estate (deducted in FFO from 2019)</t>
  </si>
  <si>
    <t xml:space="preserve">Gain on involuntary conversion (as deducted in PNOI recon)</t>
  </si>
  <si>
    <t xml:space="preserve">Interest income</t>
  </si>
  <si>
    <t xml:space="preserve">Other revenue / other</t>
  </si>
  <si>
    <t xml:space="preserve">Indirect leasing costs (line begins 2019)</t>
  </si>
  <si>
    <t xml:space="preserve">Depreciation and amortization</t>
  </si>
  <si>
    <t xml:space="preserve">Company share of depreciation, unconsolidated investment</t>
  </si>
  <si>
    <t xml:space="preserve">Interest expense (net of capitalized)</t>
  </si>
  <si>
    <t xml:space="preserve">General and administrative expense</t>
  </si>
  <si>
    <t xml:space="preserve">Noncontrolling interest in PNOI of consolidated JVs</t>
  </si>
  <si>
    <t xml:space="preserve">Other PNOI reconciliation items (vintage lines: non-op gains pre-2019, acquisition costs, net loss on other)</t>
  </si>
  <si>
    <t xml:space="preserve">PNOI as published</t>
  </si>
  <si>
    <t xml:space="preserve">D&amp;A attributable to noncontrolling interest</t>
  </si>
  <si>
    <t xml:space="preserve">Other FFO reconciliation items (Q4 2019: NCI share of gain on JV sale)</t>
  </si>
  <si>
    <t xml:space="preserve">FFO as published</t>
  </si>
  <si>
    <t xml:space="preserve">Gain on involuntary conversion / casualties (FFO exclusion line)</t>
  </si>
  <si>
    <t xml:space="preserve">Recurring capex</t>
  </si>
  <si>
    <t xml:space="preserve">EBITDA (derived: NI + interest + D&amp;A + JV depreciation)</t>
  </si>
  <si>
    <t xml:space="preserve">EBITDA as published (2016: n/d, see EBITDAre note)</t>
  </si>
  <si>
    <t xml:space="preserve">n/d</t>
  </si>
  <si>
    <t xml:space="preserve">EBITDAre (derived: EBITDA less gains on sales)</t>
  </si>
  <si>
    <t xml:space="preserve">EBITDAre as published (2016: published "EBITDA", gains-deducted; 2017: published "Adjusted EBITDA")</t>
  </si>
  <si>
    <t xml:space="preserve">CFO as reported, YTD</t>
  </si>
  <si>
    <t xml:space="preserve">CFO, discrete quarter (YTD differenced)</t>
  </si>
  <si>
    <t xml:space="preserve">Stock-based compensation, YTD</t>
  </si>
  <si>
    <t xml:space="preserve">Stock-based compensation, discrete quarter</t>
  </si>
  <si>
    <t xml:space="preserve">Change in accrued income and other assets, YTD</t>
  </si>
  <si>
    <t xml:space="preserve">Change in accrued income and other assets, discrete quarter</t>
  </si>
  <si>
    <t xml:space="preserve">Change in AP, accrued expenses and prepaid rent, YTD</t>
  </si>
  <si>
    <t xml:space="preserve">Change in AP, accrued expenses and prepaid rent, discrete quarter</t>
  </si>
  <si>
    <t xml:space="preserve">Other (operating activities), YTD</t>
  </si>
  <si>
    <t xml:space="preserve">Other (operating activities), discrete quarter</t>
  </si>
  <si>
    <t xml:space="preserve">Gains on sales deducted in cash flow statement, YTD</t>
  </si>
  <si>
    <t xml:space="preserve">Gains on sales deducted in CFO, discrete quarter</t>
  </si>
  <si>
    <t xml:space="preserve">Non-operating gains deducted in cash flow statement, YTD</t>
  </si>
  <si>
    <t xml:space="preserve">Non-operating gains deducted in CFO, discrete quarter</t>
  </si>
  <si>
    <t xml:space="preserve">Involuntary conversion gains deducted in cash flow statement, YTD</t>
  </si>
  <si>
    <t xml:space="preserve">Involuntary conversion gains deducted in CFO, discrete quarter</t>
  </si>
  <si>
    <t xml:space="preserve">Gains deducted in CFO but not in FFO (classification term)</t>
  </si>
  <si>
    <t xml:space="preserve">CFO derived from FFO (bridge)</t>
  </si>
  <si>
    <t xml:space="preserve">Tie-out (bridge vs reported discrete CFO)</t>
  </si>
  <si>
    <t xml:space="preserve">Price per share at quarter end</t>
  </si>
  <si>
    <t xml:space="preserve">Unsecured notes and term loans, gross</t>
  </si>
  <si>
    <t xml:space="preserve">Bank credit facilities drawn</t>
  </si>
  <si>
    <t xml:space="preserve">Secured debt (mortgages; run off from $347M in 2016 to zero by Q3 2023)</t>
  </si>
  <si>
    <t xml:space="preserve">Equity market cap (shares x price)</t>
  </si>
  <si>
    <t xml:space="preserve">Equity market cap as published</t>
  </si>
  <si>
    <t xml:space="preserve">Tie-out (sub-$1K diffs are rounding in EGP figures)</t>
  </si>
  <si>
    <t xml:space="preserve">Total market capitalization as published</t>
  </si>
  <si>
    <t xml:space="preserve">Development and value-add properties (balance sheet; "Development" pre-2018)</t>
  </si>
  <si>
    <t xml:space="preserve">Prospective development (primarily land), cumulative costs (dev page)</t>
  </si>
  <si>
    <t xml:space="preserve">Dev and value-add in lease-up or under construction (derived: balance sheet less land; ties printed dev-page totals)</t>
  </si>
  <si>
    <t xml:space="preserve">DEV &amp; LAND VALUE (construction not yet producing income + land for development)</t>
  </si>
  <si>
    <t xml:space="preserve">Dev &amp; land value in share equivalents (000s: dev &amp; land / price)</t>
  </si>
  <si>
    <t xml:space="preserve">Stabilized weighted average diluted shares (000s)</t>
  </si>
  <si>
    <t xml:space="preserve">Stabilized period-end shares outstanding (000s)</t>
  </si>
  <si>
    <t xml:space="preserve">Stabilized equity market cap (market cap less dev &amp; land)</t>
  </si>
  <si>
    <t xml:space="preserve">Stabilized TEV (TEV less dev &amp; land)</t>
  </si>
  <si>
    <t xml:space="preserve">ANNUAL AGGREGATION FOR PAGE-LEAD CHARTS (2016-2025 full years plus 2026 annualized = first half x2; $M unless noted; year-end balances use the Q4 column, 2026 uses the Q2 2026 column)</t>
  </si>
  <si>
    <t xml:space="preserve">NOI (PNOI), annual</t>
  </si>
  <si>
    <t xml:space="preserve">EBITDAre, annual</t>
  </si>
  <si>
    <t xml:space="preserve">FFO, annual</t>
  </si>
  <si>
    <t xml:space="preserve">Core FFO, annual</t>
  </si>
  <si>
    <t xml:space="preserve">AFFO, annual</t>
  </si>
  <si>
    <t xml:space="preserve">Interest expense, annual</t>
  </si>
  <si>
    <t xml:space="preserve">Leveraged cash flow (NOI less interest expense)</t>
  </si>
  <si>
    <t xml:space="preserve">Share price, year end ($)</t>
  </si>
  <si>
    <t xml:space="preserve">Equity market cap, year end</t>
  </si>
  <si>
    <t xml:space="preserve">Debt, year end</t>
  </si>
  <si>
    <t xml:space="preserve">TEV, year end</t>
  </si>
  <si>
    <t xml:space="preserve">Stabilized market cap, year end</t>
  </si>
  <si>
    <t xml:space="preserve">Stabilized TEV, year end</t>
  </si>
  <si>
    <t xml:space="preserve">Gross NOI multiple (stabilized TEV / NOI)</t>
  </si>
  <si>
    <t xml:space="preserve">Leveraged multiple (stabilized market cap / leveraged CF)</t>
  </si>
  <si>
    <t xml:space="preserve">Bridge: G&amp;A and corporate, net (PNOI less EBITDAre)</t>
  </si>
  <si>
    <t xml:space="preserve">Bridge: interest expense, net (EBITDAre less FFO)</t>
  </si>
  <si>
    <t xml:space="preserve">Bridge: involuntary conversion gains excluded (FFO less Core FFO)</t>
  </si>
  <si>
    <t xml:space="preserve">Bridge: recurring capex (Core FFO less AFFO)</t>
  </si>
  <si>
    <t xml:space="preserve">Leveraged CF here is NOI less interest expense (net of capitalized), from the quarterly grid; the composite workbooks use interest paid. 2026 excluded (two quarters only). Bridge segments + AFFO stack to exactly PNOI by construction.</t>
  </si>
  <si>
    <t xml:space="preserve">PER SHARE BRIDGE (annual $/share: segment $M x 1000 / average weighted diluted shares)</t>
  </si>
  <si>
    <t xml:space="preserve">Average weighted diluted shares, annual (000s)</t>
  </si>
  <si>
    <t xml:space="preserve">AFFO per share</t>
  </si>
  <si>
    <t xml:space="preserve">Recurring capex per share (Core FFO to AFFO)</t>
  </si>
  <si>
    <t xml:space="preserve">Involuntary gains excluded per share (FFO to Core)</t>
  </si>
  <si>
    <t xml:space="preserve">Interest expense per share (EBITDAre to FFO)</t>
  </si>
  <si>
    <t xml:space="preserve">G&amp;A and corporate per share (PNOI to EBITDAre)</t>
  </si>
  <si>
    <t xml:space="preserve">Stacks to exactly PNOI per share (on annual average diluted shares).</t>
  </si>
  <si>
    <t xml:space="preserve">REVENUE AND OPERATING MARGIN (annual; income from real estate operations, Q4 supplemental income statements twelve-month column; 2026 = Q2 2026 supplemental six-month column x2)</t>
  </si>
  <si>
    <t xml:space="preserve">Income from real estate operations, annual ($M)</t>
  </si>
  <si>
    <t xml:space="preserve">Gross operating margin (PNOI / revenue)</t>
  </si>
  <si>
    <t xml:space="preserve">Each 2016-2025 figure corroborated against the following year supplemental prior-year column (matches all ten). 2026 is a current-period figure annualized x2; no following vintage exists yet to corroborate against.</t>
  </si>
  <si>
    <t xml:space="preserve">AS-REPORTED ANNUAL MULTIPLES AND PER-STABILIZED-SHARE BRIDGE (for split chart tabs)</t>
  </si>
  <si>
    <t xml:space="preserve">Gross NOI multiple (TEV / NOI, as reported)</t>
  </si>
  <si>
    <t xml:space="preserve">Leveraged multiple (market cap / leveraged CF, as reported)</t>
  </si>
  <si>
    <t xml:space="preserve">Average stabilized weighted diluted shares, annual (000s)</t>
  </si>
  <si>
    <t xml:space="preserve">AFFO per stabilized share (bridge)</t>
  </si>
  <si>
    <t xml:space="preserve">Recurring capex per stabilized share (bridge)</t>
  </si>
  <si>
    <t xml:space="preserve">Involuntary gains excluded per stabilized share (bridge)</t>
  </si>
  <si>
    <t xml:space="preserve">Interest expense per stabilized share (bridge)</t>
  </si>
  <si>
    <t xml:space="preserve">G&amp;A and corporate per stabilized share (bridge)</t>
  </si>
  <si>
    <t xml:space="preserve">STABILIZED CFO VS AFFO (annual, per stabilized share)</t>
  </si>
  <si>
    <t xml:space="preserve">CFO per stabilized share, annual</t>
  </si>
  <si>
    <t xml:space="preserve">CFO less AFFO per stabilized share, annual (delta)</t>
  </si>
  <si>
    <t xml:space="preserve">Total / Average 2016-2025:</t>
  </si>
  <si>
    <t xml:space="preserve">CFO sits above AFFO by construction: recurring capex is an investing outflow, absent from CFO but deducted in AFFO. Leasing commissions moved from operating to investing cash flow in Q2 2021 (comparability).</t>
  </si>
  <si>
    <t xml:space="preserve">DIVIDENDS DECLARED (common; quarterly rates from 10-Q equity statements; Q4 = FY 10-K total less nine-month cumulative; Q2-Q3 2016-2018 dollars differenced from YTD declared)</t>
  </si>
  <si>
    <t xml:space="preserve">Dividends declared, total</t>
  </si>
  <si>
    <t xml:space="preserve">Dividend yield (declared x4 / quarter-end close)</t>
  </si>
  <si>
    <t xml:space="preserve">DEVELOPMENT PIPELINE VS TOTAL ENTITY VALUE (year end; per period-end share; 2026 column = Q2 2026 quarter end, point in time, not annualized)</t>
  </si>
  <si>
    <t xml:space="preserve">2026 (Q2)</t>
  </si>
  <si>
    <t xml:space="preserve">Under construction / lease-up, invested cost, year end ($M) (row 74)</t>
  </si>
  <si>
    <t xml:space="preserve">Land held for development, cumulative cost, year end ($M) (row 73)</t>
  </si>
  <si>
    <t xml:space="preserve">Dev &amp; land value, year end ($M)</t>
  </si>
  <si>
    <t xml:space="preserve">Period-end shares outstanding (000s) (row 60)</t>
  </si>
  <si>
    <t xml:space="preserve">Under construction / lease-up per share ($)</t>
  </si>
  <si>
    <t xml:space="preserve">Land held for development per share ($)</t>
  </si>
  <si>
    <t xml:space="preserve">Dev &amp; land per share ($)</t>
  </si>
  <si>
    <t xml:space="preserve">Dev &amp; land as % of TEV</t>
  </si>
  <si>
    <t xml:space="preserve">Per-share rows divide year-end balances by period-end shares (the same count used for market cap and TEV per share on the Quarterly tab), so the two segments stack exactly to dev &amp; land per share; % of TEV is share-basis independent. Feeds the pipeline chart on the CHARTS and CHARTS STAB tabs and the page PNG.</t>
  </si>
  <si>
    <t xml:space="preserve">Dev &amp; land value here equals the stabilization deduction in rows above (EGP: Development and value-add properties, split into the under-construction / lease-up portion and prospective-development land; AVB: Construction in progress incl. land, plus Land held for development). Added 2026-08-25 per Chip.</t>
  </si>
</sst>
</file>

<file path=xl/styles.xml><?xml version="1.0" encoding="utf-8"?>
<styleSheet xmlns="http://schemas.openxmlformats.org/spreadsheetml/2006/main">
  <numFmts count="12">
    <numFmt numFmtId="164" formatCode="General"/>
    <numFmt numFmtId="165" formatCode="\$0.00"/>
    <numFmt numFmtId="166" formatCode="0.0%"/>
    <numFmt numFmtId="167" formatCode="#,##0;\(#,##0\);\-"/>
    <numFmt numFmtId="168" formatCode="#,##0.000"/>
    <numFmt numFmtId="169" formatCode="\$0.000;&quot;($&quot;0.000\);\-"/>
    <numFmt numFmtId="170" formatCode="0.00%"/>
    <numFmt numFmtId="171" formatCode="0.00"/>
    <numFmt numFmtId="172" formatCode="#,##0"/>
    <numFmt numFmtId="173" formatCode="0.0\x"/>
    <numFmt numFmtId="174" formatCode="#,##0.0"/>
    <numFmt numFmtId="175" formatCode="0.0\x"/>
  </numFmts>
  <fonts count="22">
    <font>
      <sz val="11"/>
      <color theme="1"/>
      <name val="Calibri"/>
      <family val="2"/>
      <charset val="1"/>
    </font>
    <font>
      <sz val="10"/>
      <name val="Arial"/>
      <family val="0"/>
    </font>
    <font>
      <sz val="10"/>
      <name val="Arial"/>
      <family val="0"/>
    </font>
    <font>
      <sz val="10"/>
      <name val="Arial"/>
      <family val="0"/>
    </font>
    <font>
      <b val="true"/>
      <sz val="12"/>
      <name val="Arial"/>
      <family val="2"/>
      <charset val="1"/>
    </font>
    <font>
      <b val="true"/>
      <sz val="10"/>
      <name val="Arial"/>
      <family val="2"/>
      <charset val="1"/>
    </font>
    <font>
      <sz val="10"/>
      <name val="Arial"/>
      <family val="2"/>
      <charset val="1"/>
    </font>
    <font>
      <i val="true"/>
      <sz val="10"/>
      <color rgb="FF595959"/>
      <name val="Arial"/>
      <family val="2"/>
      <charset val="1"/>
    </font>
    <font>
      <sz val="10"/>
      <name val="Arial"/>
      <family val="0"/>
      <charset val="1"/>
    </font>
    <font>
      <sz val="10"/>
      <color rgb="FF008000"/>
      <name val="Arial"/>
      <family val="2"/>
      <charset val="1"/>
    </font>
    <font>
      <b val="true"/>
      <sz val="10"/>
      <name val="Arial"/>
      <family val="0"/>
      <charset val="1"/>
    </font>
    <font>
      <sz val="10"/>
      <color rgb="FF595959"/>
      <name val="Arial"/>
      <family val="0"/>
      <charset val="1"/>
    </font>
    <font>
      <i val="true"/>
      <sz val="8.5"/>
      <color rgb="FF666666"/>
      <name val="Arial"/>
      <family val="0"/>
      <charset val="1"/>
    </font>
    <font>
      <sz val="10"/>
      <color rgb="FF0000FF"/>
      <name val="Arial"/>
      <family val="0"/>
      <charset val="1"/>
    </font>
    <font>
      <sz val="10"/>
      <color rgb="FF0000FF"/>
      <name val="Arial"/>
      <family val="2"/>
      <charset val="1"/>
    </font>
    <font>
      <b val="true"/>
      <sz val="10"/>
      <color rgb="FFA31F34"/>
      <name val="Arial"/>
      <family val="0"/>
      <charset val="1"/>
    </font>
    <font>
      <sz val="10"/>
      <color rgb="FF008000"/>
      <name val="Arial"/>
      <family val="0"/>
      <charset val="1"/>
    </font>
    <font>
      <b val="true"/>
      <sz val="18"/>
      <color rgb="FF000000"/>
      <name val="Calibri"/>
      <family val="2"/>
    </font>
    <font>
      <sz val="10"/>
      <color rgb="FF000000"/>
      <name val="Calibri"/>
      <family val="2"/>
    </font>
    <font>
      <b val="true"/>
      <sz val="12"/>
      <name val="Arial"/>
      <family val="0"/>
      <charset val="1"/>
    </font>
    <font>
      <i val="true"/>
      <sz val="10"/>
      <color rgb="FF595959"/>
      <name val="Arial"/>
      <family val="0"/>
      <charset val="1"/>
    </font>
    <font>
      <i val="true"/>
      <sz val="9"/>
      <name val="Arial"/>
      <family val="0"/>
      <charset val="1"/>
    </font>
  </fonts>
  <fills count="9">
    <fill>
      <patternFill patternType="none"/>
    </fill>
    <fill>
      <patternFill patternType="gray125"/>
    </fill>
    <fill>
      <patternFill patternType="solid">
        <fgColor rgb="FFD9D9D9"/>
        <bgColor rgb="FFE2EFDA"/>
      </patternFill>
    </fill>
    <fill>
      <patternFill patternType="solid">
        <fgColor rgb="FFE2EFDA"/>
        <bgColor rgb="FFD9D9D9"/>
      </patternFill>
    </fill>
    <fill>
      <patternFill patternType="solid">
        <fgColor rgb="FF1F4E79"/>
        <bgColor rgb="FF003366"/>
      </patternFill>
    </fill>
    <fill>
      <patternFill patternType="solid">
        <fgColor rgb="FFC00000"/>
        <bgColor rgb="FFA31F34"/>
      </patternFill>
    </fill>
    <fill>
      <patternFill patternType="solid">
        <fgColor rgb="FF8C8C8C"/>
        <bgColor rgb="FF999999"/>
      </patternFill>
    </fill>
    <fill>
      <patternFill patternType="solid">
        <fgColor rgb="FF2E7D32"/>
        <bgColor rgb="FF008000"/>
      </patternFill>
    </fill>
    <fill>
      <patternFill patternType="solid">
        <fgColor rgb="FFE65100"/>
        <bgColor rgb="FFC0504D"/>
      </patternFill>
    </fill>
  </fills>
  <borders count="8">
    <border diagonalUp="false" diagonalDown="false">
      <left/>
      <right/>
      <top/>
      <bottom/>
      <diagonal/>
    </border>
    <border diagonalUp="false" diagonalDown="false">
      <left/>
      <right/>
      <top/>
      <bottom style="thin">
        <color rgb="FF999999"/>
      </bottom>
      <diagonal/>
    </border>
    <border diagonalUp="false" diagonalDown="false">
      <left style="thin">
        <color rgb="FF999999"/>
      </left>
      <right style="thin">
        <color rgb="FF999999"/>
      </right>
      <top style="thin">
        <color rgb="FF999999"/>
      </top>
      <bottom style="thin">
        <color rgb="FF999999"/>
      </bottom>
      <diagonal/>
    </border>
    <border diagonalUp="false" diagonalDown="false">
      <left style="thin">
        <color rgb="FF999999"/>
      </left>
      <right/>
      <top style="thin">
        <color rgb="FF999999"/>
      </top>
      <bottom/>
      <diagonal/>
    </border>
    <border diagonalUp="false" diagonalDown="false">
      <left/>
      <right style="thin">
        <color rgb="FF999999"/>
      </right>
      <top style="thin">
        <color rgb="FF999999"/>
      </top>
      <bottom/>
      <diagonal/>
    </border>
    <border diagonalUp="false" diagonalDown="false">
      <left style="thin">
        <color theme="0" tint="-0.35"/>
      </left>
      <right/>
      <top style="thin">
        <color theme="0" tint="-0.35"/>
      </top>
      <bottom style="thin">
        <color theme="0" tint="-0.35"/>
      </bottom>
      <diagonal/>
    </border>
    <border diagonalUp="false" diagonalDown="false">
      <left/>
      <right style="thin">
        <color theme="0" tint="-0.35"/>
      </right>
      <top style="thin">
        <color theme="0" tint="-0.35"/>
      </top>
      <bottom style="thin">
        <color theme="0" tint="-0.35"/>
      </bottom>
      <diagonal/>
    </border>
    <border diagonalUp="false" diagonalDown="false">
      <left/>
      <right style="thin">
        <color rgb="FF999999"/>
      </right>
      <top style="thin">
        <color rgb="FF999999"/>
      </top>
      <bottom style="thin">
        <color rgb="FF99999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center" vertical="bottom"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xf numFmtId="165" fontId="9" fillId="0" borderId="0" xfId="0" applyFont="true" applyBorder="false" applyAlignment="true" applyProtection="false">
      <alignment horizontal="general" vertical="bottom" textRotation="0" wrapText="false" indent="0" shrinkToFit="false"/>
      <protection locked="true" hidden="false"/>
    </xf>
    <xf numFmtId="165" fontId="6" fillId="0" borderId="0" xfId="0" applyFont="true" applyBorder="false" applyAlignment="true" applyProtection="false">
      <alignment horizontal="general" vertical="bottom" textRotation="0" wrapText="false" indent="0" shrinkToFit="false"/>
      <protection locked="true" hidden="false"/>
    </xf>
    <xf numFmtId="166" fontId="6" fillId="0" borderId="0" xfId="0" applyFont="true" applyBorder="false" applyAlignment="true" applyProtection="false">
      <alignment horizontal="general" vertical="bottom" textRotation="0" wrapText="false" indent="0" shrinkToFit="false"/>
      <protection locked="true" hidden="false"/>
    </xf>
    <xf numFmtId="167" fontId="9" fillId="0" borderId="0" xfId="0" applyFont="true" applyBorder="false" applyAlignment="true" applyProtection="false">
      <alignment horizontal="general" vertical="bottom" textRotation="0" wrapText="false" indent="0" shrinkToFit="false"/>
      <protection locked="true" hidden="false"/>
    </xf>
    <xf numFmtId="168" fontId="9" fillId="0" borderId="0" xfId="0" applyFont="true" applyBorder="false" applyAlignment="true" applyProtection="false">
      <alignment horizontal="general" vertical="bottom" textRotation="0" wrapText="false" indent="0" shrinkToFit="false"/>
      <protection locked="true" hidden="false"/>
    </xf>
    <xf numFmtId="169" fontId="9" fillId="0" borderId="0" xfId="0" applyFont="true" applyBorder="false" applyAlignment="true" applyProtection="false">
      <alignment horizontal="general" vertical="bottom" textRotation="0" wrapText="false" indent="0" shrinkToFit="false"/>
      <protection locked="true" hidden="false"/>
    </xf>
    <xf numFmtId="169" fontId="5" fillId="0" borderId="1"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70" fontId="11" fillId="3"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8" fillId="3" borderId="0" xfId="0" applyFont="true" applyBorder="false" applyAlignment="true" applyProtection="false">
      <alignment horizontal="general" vertical="bottom" textRotation="0" wrapText="false" indent="0" shrinkToFit="false"/>
      <protection locked="true" hidden="false"/>
    </xf>
    <xf numFmtId="165" fontId="13" fillId="0" borderId="0" xfId="0" applyFont="true" applyBorder="false" applyAlignment="true" applyProtection="false">
      <alignment horizontal="general" vertical="bottom" textRotation="0" wrapText="false" indent="0" shrinkToFit="false"/>
      <protection locked="true" hidden="false"/>
    </xf>
    <xf numFmtId="169" fontId="11" fillId="0" borderId="0" xfId="0" applyFont="true" applyBorder="false" applyAlignment="true" applyProtection="false">
      <alignment horizontal="general" vertical="bottom" textRotation="0" wrapText="false" indent="0" shrinkToFit="false"/>
      <protection locked="true" hidden="false"/>
    </xf>
    <xf numFmtId="167" fontId="14" fillId="0" borderId="0" xfId="0" applyFont="true" applyBorder="false" applyAlignment="true" applyProtection="false">
      <alignment horizontal="general" vertical="bottom" textRotation="0" wrapText="false" indent="0" shrinkToFit="false"/>
      <protection locked="true" hidden="false"/>
    </xf>
    <xf numFmtId="168" fontId="14" fillId="0" borderId="0" xfId="0" applyFont="true" applyBorder="false" applyAlignment="true" applyProtection="false">
      <alignment horizontal="general" vertical="bottom" textRotation="0" wrapText="false" indent="0" shrinkToFit="false"/>
      <protection locked="true" hidden="false"/>
    </xf>
    <xf numFmtId="165" fontId="14" fillId="0" borderId="0" xfId="0" applyFont="true" applyBorder="false" applyAlignment="true" applyProtection="false">
      <alignment horizontal="general" vertical="bottom" textRotation="0" wrapText="false" indent="0" shrinkToFit="false"/>
      <protection locked="true" hidden="false"/>
    </xf>
    <xf numFmtId="167" fontId="5" fillId="0" borderId="1" xfId="0" applyFont="true" applyBorder="true" applyAlignment="true" applyProtection="false">
      <alignment horizontal="general" vertical="bottom" textRotation="0" wrapText="false" indent="0" shrinkToFit="false"/>
      <protection locked="true" hidden="false"/>
    </xf>
    <xf numFmtId="167" fontId="7" fillId="3" borderId="0" xfId="0" applyFont="true" applyBorder="false" applyAlignment="true" applyProtection="false">
      <alignment horizontal="general" vertical="bottom" textRotation="0" wrapText="false" indent="0" shrinkToFit="false"/>
      <protection locked="true" hidden="false"/>
    </xf>
    <xf numFmtId="167" fontId="6" fillId="0" borderId="0" xfId="0" applyFont="true" applyBorder="false" applyAlignment="true" applyProtection="false">
      <alignment horizontal="general" vertical="bottom" textRotation="0" wrapText="false" indent="0" shrinkToFit="false"/>
      <protection locked="true" hidden="false"/>
    </xf>
    <xf numFmtId="167" fontId="13" fillId="0" borderId="0" xfId="0" applyFont="true" applyBorder="false" applyAlignment="true" applyProtection="false">
      <alignment horizontal="general" vertical="bottom" textRotation="0" wrapText="false" indent="0" shrinkToFit="false"/>
      <protection locked="true" hidden="false"/>
    </xf>
    <xf numFmtId="170" fontId="11"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71" fontId="16" fillId="0" borderId="0" xfId="0" applyFont="true" applyBorder="false" applyAlignment="true" applyProtection="false">
      <alignment horizontal="general" vertical="bottom" textRotation="0" wrapText="false" indent="0" shrinkToFit="false"/>
      <protection locked="true" hidden="false"/>
    </xf>
    <xf numFmtId="172" fontId="16" fillId="0" borderId="0" xfId="0" applyFont="true" applyBorder="false" applyAlignment="true" applyProtection="false">
      <alignment horizontal="general" vertical="bottom" textRotation="0" wrapText="false" indent="0" shrinkToFit="false"/>
      <protection locked="true" hidden="false"/>
    </xf>
    <xf numFmtId="169" fontId="9" fillId="0" borderId="1" xfId="0" applyFont="true" applyBorder="true" applyAlignment="true" applyProtection="false">
      <alignment horizontal="general" vertical="bottom" textRotation="0" wrapText="false" indent="0" shrinkToFit="false"/>
      <protection locked="true" hidden="false"/>
    </xf>
    <xf numFmtId="169" fontId="5" fillId="0" borderId="0" xfId="0" applyFont="true" applyBorder="false" applyAlignment="true" applyProtection="false">
      <alignment horizontal="general" vertical="bottom" textRotation="0" wrapText="false" indent="0" shrinkToFit="false"/>
      <protection locked="true" hidden="false"/>
    </xf>
    <xf numFmtId="170" fontId="8" fillId="0" borderId="0" xfId="0" applyFont="true" applyBorder="false" applyAlignment="tru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general" vertical="bottom" textRotation="0" wrapText="false" indent="0" shrinkToFit="false"/>
      <protection locked="true" hidden="false"/>
    </xf>
    <xf numFmtId="170" fontId="8" fillId="0" borderId="1" xfId="0" applyFont="true" applyBorder="true" applyAlignment="true" applyProtection="false">
      <alignment horizontal="general" vertical="bottom" textRotation="0" wrapText="false" indent="0" shrinkToFit="false"/>
      <protection locked="true" hidden="false"/>
    </xf>
    <xf numFmtId="165" fontId="5" fillId="0" borderId="0" xfId="0" applyFont="true" applyBorder="false" applyAlignment="true" applyProtection="false">
      <alignment horizontal="general" vertical="bottom" textRotation="0" wrapText="false" indent="0" shrinkToFit="false"/>
      <protection locked="true" hidden="false"/>
    </xf>
    <xf numFmtId="165" fontId="11" fillId="3" borderId="0" xfId="0" applyFont="true" applyBorder="false" applyAlignment="true" applyProtection="false">
      <alignment horizontal="general" vertical="bottom" textRotation="0" wrapText="false" indent="0" shrinkToFit="false"/>
      <protection locked="true" hidden="false"/>
    </xf>
    <xf numFmtId="165" fontId="11" fillId="0" borderId="0" xfId="0" applyFont="true" applyBorder="false" applyAlignment="true" applyProtection="false">
      <alignment horizontal="general" vertical="bottom" textRotation="0" wrapText="false" indent="0" shrinkToFit="false"/>
      <protection locked="true" hidden="false"/>
    </xf>
    <xf numFmtId="171" fontId="7" fillId="0" borderId="0" xfId="0" applyFont="true" applyBorder="false" applyAlignment="true" applyProtection="false">
      <alignment horizontal="general" vertical="bottom" textRotation="0" wrapText="false" indent="0" shrinkToFit="false"/>
      <protection locked="true" hidden="false"/>
    </xf>
    <xf numFmtId="164" fontId="5" fillId="2" borderId="2" xfId="0" applyFont="true" applyBorder="true" applyAlignment="true" applyProtection="false">
      <alignment horizontal="center" vertical="bottom" textRotation="0" wrapText="true" indent="0" shrinkToFit="false"/>
      <protection locked="true" hidden="false"/>
    </xf>
    <xf numFmtId="164" fontId="5" fillId="2" borderId="3" xfId="0" applyFont="true" applyBorder="true" applyAlignment="true" applyProtection="false">
      <alignment horizontal="center" vertical="bottom" textRotation="0" wrapText="true" indent="0" shrinkToFit="false"/>
      <protection locked="true" hidden="false"/>
    </xf>
    <xf numFmtId="164" fontId="5" fillId="2" borderId="4" xfId="0" applyFont="true" applyBorder="true" applyAlignment="true" applyProtection="false">
      <alignment horizontal="center" vertical="bottom" textRotation="0" wrapText="true" indent="0" shrinkToFit="false"/>
      <protection locked="true" hidden="false"/>
    </xf>
    <xf numFmtId="164" fontId="6" fillId="0" borderId="2" xfId="0" applyFont="true" applyBorder="true" applyAlignment="true" applyProtection="false">
      <alignment horizontal="general" vertical="bottom" textRotation="0" wrapText="false" indent="0" shrinkToFit="false"/>
      <protection locked="true" hidden="false"/>
    </xf>
    <xf numFmtId="166" fontId="6" fillId="0" borderId="2" xfId="0" applyFont="true" applyBorder="true" applyAlignment="true" applyProtection="false">
      <alignment horizontal="general" vertical="bottom" textRotation="0" wrapText="false" indent="0" shrinkToFit="false"/>
      <protection locked="true" hidden="false"/>
    </xf>
    <xf numFmtId="164" fontId="6" fillId="0" borderId="5" xfId="0" applyFont="true" applyBorder="true" applyAlignment="true" applyProtection="false">
      <alignment horizontal="general" vertical="bottom" textRotation="0" wrapText="false" indent="0" shrinkToFit="false"/>
      <protection locked="true" hidden="false"/>
    </xf>
    <xf numFmtId="164" fontId="0" fillId="0" borderId="6" xfId="0" applyFont="false" applyBorder="true" applyAlignment="true" applyProtection="false">
      <alignment horizontal="general" vertical="bottom" textRotation="0" wrapText="false" indent="0" shrinkToFit="false"/>
      <protection locked="true" hidden="false"/>
    </xf>
    <xf numFmtId="166" fontId="6" fillId="0" borderId="7" xfId="0" applyFont="true" applyBorder="true" applyAlignment="true" applyProtection="false">
      <alignment horizontal="general" vertical="bottom" textRotation="0" wrapText="false" indent="0" shrinkToFit="false"/>
      <protection locked="true" hidden="false"/>
    </xf>
    <xf numFmtId="165" fontId="6" fillId="0" borderId="2" xfId="0" applyFont="true" applyBorder="tru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center" vertical="bottom" textRotation="0" wrapText="tru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4" fontId="8" fillId="4"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true" indent="0" shrinkToFit="false"/>
      <protection locked="true" hidden="false"/>
    </xf>
    <xf numFmtId="164" fontId="8" fillId="5" borderId="0" xfId="0" applyFont="true" applyBorder="false" applyAlignment="true" applyProtection="false">
      <alignment horizontal="general" vertical="bottom" textRotation="0" wrapText="false" indent="0" shrinkToFit="false"/>
      <protection locked="true" hidden="false"/>
    </xf>
    <xf numFmtId="164" fontId="8" fillId="6" borderId="0" xfId="0" applyFont="true" applyBorder="false" applyAlignment="true" applyProtection="false">
      <alignment horizontal="general" vertical="bottom" textRotation="0" wrapText="false" indent="0" shrinkToFit="false"/>
      <protection locked="true" hidden="false"/>
    </xf>
    <xf numFmtId="164" fontId="8" fillId="7" borderId="0" xfId="0" applyFont="true" applyBorder="false" applyAlignment="true" applyProtection="false">
      <alignment horizontal="general" vertical="bottom" textRotation="0" wrapText="false" indent="0" shrinkToFit="false"/>
      <protection locked="true" hidden="false"/>
    </xf>
    <xf numFmtId="164" fontId="8" fillId="8"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general" vertical="bottom" textRotation="0" wrapText="false" indent="0" shrinkToFit="false"/>
      <protection locked="true" hidden="false"/>
    </xf>
    <xf numFmtId="164" fontId="20" fillId="0" borderId="0" xfId="0" applyFont="true" applyBorder="false" applyAlignment="true" applyProtection="false">
      <alignment horizontal="general" vertical="bottom" textRotation="0" wrapText="false" indent="0" shrinkToFit="false"/>
      <protection locked="true" hidden="false"/>
    </xf>
    <xf numFmtId="171" fontId="20" fillId="0" borderId="0" xfId="0" applyFont="true" applyBorder="false" applyAlignment="true" applyProtection="false">
      <alignment horizontal="general" vertical="bottom" textRotation="0" wrapText="false" indent="0" shrinkToFit="false"/>
      <protection locked="true" hidden="false"/>
    </xf>
    <xf numFmtId="164" fontId="10" fillId="2" borderId="2" xfId="0" applyFont="true" applyBorder="true" applyAlignment="true" applyProtection="false">
      <alignment horizontal="center" vertical="bottom" textRotation="0" wrapText="true" indent="0" shrinkToFit="false"/>
      <protection locked="true" hidden="false"/>
    </xf>
    <xf numFmtId="164" fontId="8" fillId="0" borderId="2" xfId="0" applyFont="true" applyBorder="true" applyAlignment="true" applyProtection="false">
      <alignment horizontal="general" vertical="bottom" textRotation="0" wrapText="false" indent="0" shrinkToFit="false"/>
      <protection locked="true" hidden="false"/>
    </xf>
    <xf numFmtId="166" fontId="8" fillId="0" borderId="2" xfId="0" applyFont="true" applyBorder="true" applyAlignment="true" applyProtection="false">
      <alignment horizontal="general" vertical="bottom" textRotation="0" wrapText="false" indent="0" shrinkToFit="false"/>
      <protection locked="true" hidden="false"/>
    </xf>
    <xf numFmtId="165" fontId="8" fillId="0" borderId="2"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center" vertical="bottom" textRotation="0" wrapText="true" indent="0" shrinkToFit="false"/>
      <protection locked="true" hidden="false"/>
    </xf>
    <xf numFmtId="174" fontId="6" fillId="0" borderId="0" xfId="0" applyFont="true" applyBorder="false" applyAlignment="true" applyProtection="false">
      <alignment horizontal="general" vertical="bottom" textRotation="0" wrapText="false" indent="0" shrinkToFit="false"/>
      <protection locked="true" hidden="false"/>
    </xf>
    <xf numFmtId="175" fontId="6" fillId="0" borderId="0" xfId="0" applyFont="true" applyBorder="false" applyAlignment="true" applyProtection="false">
      <alignment horizontal="general" vertical="bottom" textRotation="0" wrapText="false" indent="0" shrinkToFit="false"/>
      <protection locked="true" hidden="false"/>
    </xf>
    <xf numFmtId="172" fontId="8" fillId="0" borderId="0" xfId="0" applyFont="true" applyBorder="false" applyAlignment="true" applyProtection="false">
      <alignment horizontal="general" vertical="bottom" textRotation="0" wrapText="false" indent="0" shrinkToFit="false"/>
      <protection locked="true" hidden="false"/>
    </xf>
    <xf numFmtId="174" fontId="13" fillId="0" borderId="0" xfId="0" applyFont="true" applyBorder="false" applyAlignment="true" applyProtection="false">
      <alignment horizontal="general" vertical="bottom" textRotation="0" wrapText="false" indent="0" shrinkToFit="false"/>
      <protection locked="true" hidden="false"/>
    </xf>
    <xf numFmtId="175" fontId="8" fillId="0" borderId="0" xfId="0" applyFont="true" applyBorder="false" applyAlignment="true" applyProtection="false">
      <alignment horizontal="general" vertical="bottom" textRotation="0" wrapText="false" indent="0" shrinkToFit="false"/>
      <protection locked="true" hidden="false"/>
    </xf>
    <xf numFmtId="166" fontId="11" fillId="0" borderId="0" xfId="0" applyFont="true" applyBorder="false" applyAlignment="true" applyProtection="false">
      <alignment horizontal="general" vertical="bottom" textRotation="0" wrapText="false" indent="0" shrinkToFit="false"/>
      <protection locked="true" hidden="false"/>
    </xf>
    <xf numFmtId="164" fontId="10" fillId="2"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center"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74" fontId="8" fillId="0" borderId="0" xfId="0" applyFont="true" applyBorder="false" applyAlignment="false" applyProtection="false">
      <alignment horizontal="general" vertical="bottom" textRotation="0" wrapText="false" indent="0" shrinkToFit="false"/>
      <protection locked="true" hidden="false"/>
    </xf>
    <xf numFmtId="172" fontId="8"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BFBFBF"/>
      <rgbColor rgb="FF8C8C8C"/>
      <rgbColor rgb="FFA6A6A6"/>
      <rgbColor rgb="FFA31F34"/>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E2EFDA"/>
      <rgbColor rgb="FFFFFF99"/>
      <rgbColor rgb="FFB3B3B3"/>
      <rgbColor rgb="FFFF99CC"/>
      <rgbColor rgb="FFCC99FF"/>
      <rgbColor rgb="FFFFCC99"/>
      <rgbColor rgb="FF4F81BD"/>
      <rgbColor rgb="FF33CCCC"/>
      <rgbColor rgb="FF99CC00"/>
      <rgbColor rgb="FFFFCC00"/>
      <rgbColor rgb="FFFF9900"/>
      <rgbColor rgb="FFE65100"/>
      <rgbColor rgb="FF666666"/>
      <rgbColor rgb="FF999999"/>
      <rgbColor rgb="FF003366"/>
      <rgbColor rgb="FF2E7D32"/>
      <rgbColor rgb="FF003300"/>
      <rgbColor rgb="FF333300"/>
      <rgbColor rgb="FF993300"/>
      <rgbColor rgb="FFC0504D"/>
      <rgbColor rgb="FF1F4E79"/>
      <rgbColor rgb="FF595959"/>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EGP: Operating Metrics per Share (as reported), Quarterly</a:t>
            </a:r>
          </a:p>
        </c:rich>
      </c:tx>
      <c:overlay val="1"/>
    </c:title>
    <c:autoTitleDeleted val="0"/>
    <c:plotArea>
      <c:layout/>
      <c:lineChart>
        <c:grouping val="standard"/>
        <c:varyColors val="1"/>
        <c:ser>
          <c:idx val="0"/>
          <c:order val="0"/>
          <c:tx>
            <c:v>NOI (PNOI)</c:v>
          </c:tx>
          <c:spPr>
            <a:ln>
              <a:solidFill>
                <a:srgbClr val="1F4E79"/>
              </a:solidFill>
              <a:prstDash val="solid"/>
            </a:ln>
          </c:spPr>
          <c:marker>
            <c:symbol val="circle"/>
            <c:size val="4"/>
            <c:spPr>
              <a:solidFill>
                <a:srgbClr val="1F4E79"/>
              </a:solidFill>
              <a:ln>
                <a:prstDash val="solid"/>
              </a:ln>
            </c:spPr>
          </c:marker>
          <c:cat>
            <c:strRef>
              <c:f>Quarterly!$B$4:$AQ$4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Quarterly!$B$26:$AQ$26</c:f>
              <c:numCache>
                <c:formatCode>\$0.000;"($"0.000\);\-</c:formatCode>
                <c:ptCount val="42"/>
                <c:pt idx="0">
                  <c:v>1.3550314173398954</c:v>
                </c:pt>
                <c:pt idx="1">
                  <c:v>1.35980271270037</c:v>
                </c:pt>
                <c:pt idx="2">
                  <c:v>1.3608445297504799</c:v>
                </c:pt>
                <c:pt idx="3">
                  <c:v>1.3997391093313918</c:v>
                </c:pt>
                <c:pt idx="4">
                  <c:v>1.4110868328893411</c:v>
                </c:pt>
                <c:pt idx="5">
                  <c:v>1.4012632197414807</c:v>
                </c:pt>
                <c:pt idx="6">
                  <c:v>1.4197142023913678</c:v>
                </c:pt>
                <c:pt idx="7">
                  <c:v>1.4682799594261702</c:v>
                </c:pt>
                <c:pt idx="8">
                  <c:v>1.4849723629663749</c:v>
                </c:pt>
                <c:pt idx="9">
                  <c:v>1.4862588275333957</c:v>
                </c:pt>
                <c:pt idx="10">
                  <c:v>1.500865970165931</c:v>
                </c:pt>
                <c:pt idx="11">
                  <c:v>1.5308291013468758</c:v>
                </c:pt>
                <c:pt idx="12">
                  <c:v>1.547582543941302</c:v>
                </c:pt>
                <c:pt idx="13">
                  <c:v>1.5954779977849212</c:v>
                </c:pt>
                <c:pt idx="14">
                  <c:v>1.5938630542132086</c:v>
                </c:pt>
                <c:pt idx="15">
                  <c:v>1.6121177656577146</c:v>
                </c:pt>
                <c:pt idx="16">
                  <c:v>1.6156669490002824</c:v>
                </c:pt>
                <c:pt idx="17">
                  <c:v>1.6467743173733911</c:v>
                </c:pt>
                <c:pt idx="18">
                  <c:v>1.6697338403041826</c:v>
                </c:pt>
                <c:pt idx="19">
                  <c:v>1.6880942173353846</c:v>
                </c:pt>
                <c:pt idx="20">
                  <c:v>1.7682886960895259</c:v>
                </c:pt>
                <c:pt idx="21">
                  <c:v>1.7858832316693638</c:v>
                </c:pt>
                <c:pt idx="22">
                  <c:v>1.8529100007395174</c:v>
                </c:pt>
                <c:pt idx="23">
                  <c:v>1.9024164248616224</c:v>
                </c:pt>
                <c:pt idx="24">
                  <c:v>1.9868952344108901</c:v>
                </c:pt>
                <c:pt idx="25">
                  <c:v>2.0377398619907363</c:v>
                </c:pt>
                <c:pt idx="26">
                  <c:v>2.084096280489204</c:v>
                </c:pt>
                <c:pt idx="27">
                  <c:v>2.1746381299749959</c:v>
                </c:pt>
                <c:pt idx="28">
                  <c:v>2.2378659607968419</c:v>
                </c:pt>
                <c:pt idx="29">
                  <c:v>2.2653462690570931</c:v>
                </c:pt>
                <c:pt idx="30">
                  <c:v>2.2704857167816894</c:v>
                </c:pt>
                <c:pt idx="31">
                  <c:v>2.340400170285228</c:v>
                </c:pt>
                <c:pt idx="32">
                  <c:v>2.3219490836304497</c:v>
                </c:pt>
                <c:pt idx="33">
                  <c:v>2.3533974557865345</c:v>
                </c:pt>
                <c:pt idx="34">
                  <c:v>2.4284169064674788</c:v>
                </c:pt>
                <c:pt idx="35">
                  <c:v>2.4010608077236339</c:v>
                </c:pt>
                <c:pt idx="36">
                  <c:v>2.4251941262397172</c:v>
                </c:pt>
                <c:pt idx="37">
                  <c:v>2.4569504935430495</c:v>
                </c:pt>
                <c:pt idx="38">
                  <c:v>2.5227921297686993</c:v>
                </c:pt>
                <c:pt idx="39">
                  <c:v>2.5965007586684901</c:v>
                </c:pt>
                <c:pt idx="40">
                  <c:v>2.6149478952676204</c:v>
                </c:pt>
                <c:pt idx="41">
                  <c:v>2.6572708848520907</c:v>
                </c:pt>
              </c:numCache>
            </c:numRef>
          </c:val>
          <c:smooth val="0"/>
          <c:extLst>
            <c:ext xmlns:c16="http://schemas.microsoft.com/office/drawing/2014/chart" uri="{C3380CC4-5D6E-409C-BE32-E72D297353CC}">
              <c16:uniqueId val="{00000000-83DC-45B3-874C-BB9E848A088D}"/>
            </c:ext>
          </c:extLst>
        </c:ser>
        <c:ser>
          <c:idx val="1"/>
          <c:order val="1"/>
          <c:tx>
            <c:v>EBITDAre</c:v>
          </c:tx>
          <c:spPr>
            <a:ln>
              <a:solidFill>
                <a:srgbClr val="C00000"/>
              </a:solidFill>
              <a:prstDash val="solid"/>
            </a:ln>
          </c:spPr>
          <c:marker>
            <c:symbol val="circle"/>
            <c:size val="4"/>
            <c:spPr>
              <a:solidFill>
                <a:srgbClr val="C00000"/>
              </a:solidFill>
              <a:ln>
                <a:prstDash val="solid"/>
              </a:ln>
            </c:spPr>
          </c:marker>
          <c:cat>
            <c:strRef>
              <c:f>Quarterly!$B$4:$AQ$4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Quarterly!$B$82:$AQ$82</c:f>
              <c:numCache>
                <c:formatCode>\$0.000;"($"0.000\);\-</c:formatCode>
                <c:ptCount val="42"/>
                <c:pt idx="0">
                  <c:v>1.1996161822515243</c:v>
                </c:pt>
                <c:pt idx="1">
                  <c:v>1.2807644882860665</c:v>
                </c:pt>
                <c:pt idx="2">
                  <c:v>1.3110623648051671</c:v>
                </c:pt>
                <c:pt idx="3">
                  <c:v>1.3305120737774543</c:v>
                </c:pt>
                <c:pt idx="4">
                  <c:v>1.2546020533389206</c:v>
                </c:pt>
                <c:pt idx="5">
                  <c:v>1.3229435957696827</c:v>
                </c:pt>
                <c:pt idx="6">
                  <c:v>1.3332750072907553</c:v>
                </c:pt>
                <c:pt idx="7">
                  <c:v>1.386494710911462</c:v>
                </c:pt>
                <c:pt idx="8">
                  <c:v>1.4062931828650391</c:v>
                </c:pt>
                <c:pt idx="9">
                  <c:v>1.4165177685130037</c:v>
                </c:pt>
                <c:pt idx="10">
                  <c:v>1.4189898877032237</c:v>
                </c:pt>
                <c:pt idx="11">
                  <c:v>1.4271914329874145</c:v>
                </c:pt>
                <c:pt idx="12">
                  <c:v>1.4465312380222308</c:v>
                </c:pt>
                <c:pt idx="13">
                  <c:v>1.4597909181771522</c:v>
                </c:pt>
                <c:pt idx="14">
                  <c:v>1.5084369801156619</c:v>
                </c:pt>
                <c:pt idx="15">
                  <c:v>1.486752655930933</c:v>
                </c:pt>
                <c:pt idx="16">
                  <c:v>1.5318395318395319</c:v>
                </c:pt>
                <c:pt idx="17">
                  <c:v>1.5466130972183125</c:v>
                </c:pt>
                <c:pt idx="18">
                  <c:v>1.5716856780735107</c:v>
                </c:pt>
                <c:pt idx="19">
                  <c:v>1.6025773585857312</c:v>
                </c:pt>
                <c:pt idx="20">
                  <c:v>1.659248082484597</c:v>
                </c:pt>
                <c:pt idx="21">
                  <c:v>1.6716544254948338</c:v>
                </c:pt>
                <c:pt idx="22">
                  <c:v>1.7626395838982425</c:v>
                </c:pt>
                <c:pt idx="23">
                  <c:v>1.8124893321304041</c:v>
                </c:pt>
                <c:pt idx="24">
                  <c:v>1.8794941850625015</c:v>
                </c:pt>
                <c:pt idx="25">
                  <c:v>1.9373286700066168</c:v>
                </c:pt>
                <c:pt idx="26">
                  <c:v>1.9938964227530345</c:v>
                </c:pt>
                <c:pt idx="27">
                  <c:v>2.0857935907141054</c:v>
                </c:pt>
                <c:pt idx="28">
                  <c:v>2.1423453437692537</c:v>
                </c:pt>
                <c:pt idx="29">
                  <c:v>2.1907497652792061</c:v>
                </c:pt>
                <c:pt idx="30">
                  <c:v>2.2440377391456279</c:v>
                </c:pt>
                <c:pt idx="31">
                  <c:v>2.2711792252022138</c:v>
                </c:pt>
                <c:pt idx="32">
                  <c:v>2.1881528742102958</c:v>
                </c:pt>
                <c:pt idx="33">
                  <c:v>2.2924190712586618</c:v>
                </c:pt>
                <c:pt idx="34">
                  <c:v>2.3268638135472153</c:v>
                </c:pt>
                <c:pt idx="35">
                  <c:v>2.3321679016269692</c:v>
                </c:pt>
                <c:pt idx="36">
                  <c:v>2.3067002383332054</c:v>
                </c:pt>
                <c:pt idx="37">
                  <c:v>2.3592308716407691</c:v>
                </c:pt>
                <c:pt idx="38">
                  <c:v>2.4182186842895765</c:v>
                </c:pt>
                <c:pt idx="39">
                  <c:v>2.5019950171402883</c:v>
                </c:pt>
                <c:pt idx="40">
                  <c:v>2.5089829305643745</c:v>
                </c:pt>
                <c:pt idx="41">
                  <c:v>2.5242362828403029</c:v>
                </c:pt>
              </c:numCache>
            </c:numRef>
          </c:val>
          <c:smooth val="0"/>
          <c:extLst>
            <c:ext xmlns:c16="http://schemas.microsoft.com/office/drawing/2014/chart" uri="{C3380CC4-5D6E-409C-BE32-E72D297353CC}">
              <c16:uniqueId val="{00000001-83DC-45B3-874C-BB9E848A088D}"/>
            </c:ext>
          </c:extLst>
        </c:ser>
        <c:ser>
          <c:idx val="2"/>
          <c:order val="2"/>
          <c:tx>
            <c:v>FFO</c:v>
          </c:tx>
          <c:spPr>
            <a:ln>
              <a:solidFill>
                <a:srgbClr val="2E7D32"/>
              </a:solidFill>
              <a:prstDash val="solid"/>
            </a:ln>
          </c:spPr>
          <c:marker>
            <c:symbol val="circle"/>
            <c:size val="4"/>
            <c:spPr>
              <a:solidFill>
                <a:srgbClr val="2E7D32"/>
              </a:solidFill>
              <a:ln>
                <a:prstDash val="solid"/>
              </a:ln>
            </c:spPr>
          </c:marker>
          <c:cat>
            <c:strRef>
              <c:f>Quarterly!$B$4:$AQ$4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Quarterly!$B$38:$AQ$38</c:f>
              <c:numCache>
                <c:formatCode>\$0.000;"($"0.000\);\-</c:formatCode>
                <c:ptCount val="42"/>
                <c:pt idx="0">
                  <c:v>0.91367195963723036</c:v>
                </c:pt>
                <c:pt idx="1">
                  <c:v>0.99075215782983972</c:v>
                </c:pt>
                <c:pt idx="2">
                  <c:v>1.0359808670749169</c:v>
                </c:pt>
                <c:pt idx="3">
                  <c:v>1.0775998058488048</c:v>
                </c:pt>
                <c:pt idx="4">
                  <c:v>0.98835643090185277</c:v>
                </c:pt>
                <c:pt idx="5">
                  <c:v>1.0541128084606346</c:v>
                </c:pt>
                <c:pt idx="6">
                  <c:v>1.0752405949256343</c:v>
                </c:pt>
                <c:pt idx="7">
                  <c:v>1.1398348065497754</c:v>
                </c:pt>
                <c:pt idx="8">
                  <c:v>1.1562356057116536</c:v>
                </c:pt>
                <c:pt idx="9">
                  <c:v>1.1634476303922403</c:v>
                </c:pt>
                <c:pt idx="10">
                  <c:v>1.1709313369461982</c:v>
                </c:pt>
                <c:pt idx="11">
                  <c:v>1.1807518215941708</c:v>
                </c:pt>
                <c:pt idx="12">
                  <c:v>1.2029239445874171</c:v>
                </c:pt>
                <c:pt idx="13">
                  <c:v>1.2196979929225533</c:v>
                </c:pt>
                <c:pt idx="14">
                  <c:v>1.2820248752277588</c:v>
                </c:pt>
                <c:pt idx="15">
                  <c:v>1.2723136971075555</c:v>
                </c:pt>
                <c:pt idx="16">
                  <c:v>1.3136726470059803</c:v>
                </c:pt>
                <c:pt idx="17">
                  <c:v>1.3320111574583515</c:v>
                </c:pt>
                <c:pt idx="18">
                  <c:v>1.3589607097591889</c:v>
                </c:pt>
                <c:pt idx="19">
                  <c:v>1.3801730007817821</c:v>
                </c:pt>
                <c:pt idx="20">
                  <c:v>1.4506727021249843</c:v>
                </c:pt>
                <c:pt idx="21">
                  <c:v>1.4674716793227935</c:v>
                </c:pt>
                <c:pt idx="22">
                  <c:v>1.5546626568393029</c:v>
                </c:pt>
                <c:pt idx="23">
                  <c:v>1.6151276486796224</c:v>
                </c:pt>
                <c:pt idx="24">
                  <c:v>1.6827534514857709</c:v>
                </c:pt>
                <c:pt idx="25">
                  <c:v>1.7245958975328481</c:v>
                </c:pt>
                <c:pt idx="26">
                  <c:v>1.7690048415593951</c:v>
                </c:pt>
                <c:pt idx="27">
                  <c:v>1.8181359392563026</c:v>
                </c:pt>
                <c:pt idx="28">
                  <c:v>1.8447847020970722</c:v>
                </c:pt>
                <c:pt idx="29">
                  <c:v>1.9092860016989315</c:v>
                </c:pt>
                <c:pt idx="30">
                  <c:v>1.9971608281645845</c:v>
                </c:pt>
                <c:pt idx="31">
                  <c:v>2.0344189016602812</c:v>
                </c:pt>
                <c:pt idx="32">
                  <c:v>1.9780655115614771</c:v>
                </c:pt>
                <c:pt idx="33">
                  <c:v>2.0887372013651877</c:v>
                </c:pt>
                <c:pt idx="34">
                  <c:v>2.1250841853915388</c:v>
                </c:pt>
                <c:pt idx="35">
                  <c:v>2.1492679632094398</c:v>
                </c:pt>
                <c:pt idx="36">
                  <c:v>2.1521680633505036</c:v>
                </c:pt>
                <c:pt idx="37">
                  <c:v>2.2126894767873106</c:v>
                </c:pt>
                <c:pt idx="38">
                  <c:v>2.2736369780714929</c:v>
                </c:pt>
                <c:pt idx="39">
                  <c:v>2.3384972744132027</c:v>
                </c:pt>
                <c:pt idx="40">
                  <c:v>2.3394091061890712</c:v>
                </c:pt>
                <c:pt idx="41">
                  <c:v>2.3570830931707043</c:v>
                </c:pt>
              </c:numCache>
            </c:numRef>
          </c:val>
          <c:smooth val="0"/>
          <c:extLst>
            <c:ext xmlns:c16="http://schemas.microsoft.com/office/drawing/2014/chart" uri="{C3380CC4-5D6E-409C-BE32-E72D297353CC}">
              <c16:uniqueId val="{00000002-83DC-45B3-874C-BB9E848A088D}"/>
            </c:ext>
          </c:extLst>
        </c:ser>
        <c:ser>
          <c:idx val="3"/>
          <c:order val="3"/>
          <c:tx>
            <c:v>AFFO</c:v>
          </c:tx>
          <c:spPr>
            <a:ln>
              <a:solidFill>
                <a:srgbClr val="E65100"/>
              </a:solidFill>
              <a:prstDash val="solid"/>
            </a:ln>
          </c:spPr>
          <c:marker>
            <c:symbol val="circle"/>
            <c:size val="4"/>
            <c:spPr>
              <a:solidFill>
                <a:srgbClr val="E65100"/>
              </a:solidFill>
              <a:ln>
                <a:prstDash val="solid"/>
              </a:ln>
            </c:spPr>
          </c:marker>
          <c:cat>
            <c:strRef>
              <c:f>Quarterly!$B$4:$AQ$4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Quarterly!$B$49:$AQ$49</c:f>
              <c:numCache>
                <c:formatCode>\$0.000;"($"0.000\);\-</c:formatCode>
                <c:ptCount val="42"/>
                <c:pt idx="0">
                  <c:v>0.64103754604265328</c:v>
                </c:pt>
                <c:pt idx="1">
                  <c:v>0.77845252774352647</c:v>
                </c:pt>
                <c:pt idx="2">
                  <c:v>0.72235932120768975</c:v>
                </c:pt>
                <c:pt idx="3">
                  <c:v>0.8525360999878655</c:v>
                </c:pt>
                <c:pt idx="4">
                  <c:v>0.7243257804783142</c:v>
                </c:pt>
                <c:pt idx="5">
                  <c:v>0.76762632197414804</c:v>
                </c:pt>
                <c:pt idx="6">
                  <c:v>0.78885972586759989</c:v>
                </c:pt>
                <c:pt idx="7">
                  <c:v>0.85677438052456167</c:v>
                </c:pt>
                <c:pt idx="8">
                  <c:v>0.93064831874712117</c:v>
                </c:pt>
                <c:pt idx="9">
                  <c:v>0.79531467143140755</c:v>
                </c:pt>
                <c:pt idx="10">
                  <c:v>0.71976088049611708</c:v>
                </c:pt>
                <c:pt idx="11">
                  <c:v>0.8531132700375359</c:v>
                </c:pt>
                <c:pt idx="12">
                  <c:v>0.96342331489897604</c:v>
                </c:pt>
                <c:pt idx="13">
                  <c:v>0.81536508279532127</c:v>
                </c:pt>
                <c:pt idx="14">
                  <c:v>0.91174839578547096</c:v>
                </c:pt>
                <c:pt idx="15">
                  <c:v>0.95657455992969209</c:v>
                </c:pt>
                <c:pt idx="16">
                  <c:v>1.0340340340340339</c:v>
                </c:pt>
                <c:pt idx="17">
                  <c:v>1.0907183253576271</c:v>
                </c:pt>
                <c:pt idx="18">
                  <c:v>1.069531051964512</c:v>
                </c:pt>
                <c:pt idx="19">
                  <c:v>1.0863742970267067</c:v>
                </c:pt>
                <c:pt idx="20">
                  <c:v>1.0763233999748523</c:v>
                </c:pt>
                <c:pt idx="21">
                  <c:v>1.1212996389891696</c:v>
                </c:pt>
                <c:pt idx="22">
                  <c:v>1.2341311903764143</c:v>
                </c:pt>
                <c:pt idx="23">
                  <c:v>1.1956548243154275</c:v>
                </c:pt>
                <c:pt idx="24">
                  <c:v>1.3028361420730676</c:v>
                </c:pt>
                <c:pt idx="25">
                  <c:v>1.3422346157481804</c:v>
                </c:pt>
                <c:pt idx="26">
                  <c:v>1.4079071154861063</c:v>
                </c:pt>
                <c:pt idx="27">
                  <c:v>1.4900786823572592</c:v>
                </c:pt>
                <c:pt idx="28">
                  <c:v>1.3333181206215914</c:v>
                </c:pt>
                <c:pt idx="29">
                  <c:v>1.4853355389636518</c:v>
                </c:pt>
                <c:pt idx="30">
                  <c:v>1.5102210186074954</c:v>
                </c:pt>
                <c:pt idx="31">
                  <c:v>1.6909323116219668</c:v>
                </c:pt>
                <c:pt idx="32">
                  <c:v>1.5972352536435854</c:v>
                </c:pt>
                <c:pt idx="33">
                  <c:v>1.547916020270969</c:v>
                </c:pt>
                <c:pt idx="34">
                  <c:v>1.6451560235923182</c:v>
                </c:pt>
                <c:pt idx="35">
                  <c:v>1.7578219670633108</c:v>
                </c:pt>
                <c:pt idx="36">
                  <c:v>1.5659837010840316</c:v>
                </c:pt>
                <c:pt idx="37">
                  <c:v>1.7660853192339148</c:v>
                </c:pt>
                <c:pt idx="38">
                  <c:v>1.759668819465305</c:v>
                </c:pt>
                <c:pt idx="39">
                  <c:v>1.8949478298334677</c:v>
                </c:pt>
                <c:pt idx="40">
                  <c:v>1.958054756657827</c:v>
                </c:pt>
                <c:pt idx="41">
                  <c:v>1.9543536061580797</c:v>
                </c:pt>
              </c:numCache>
            </c:numRef>
          </c:val>
          <c:smooth val="0"/>
          <c:extLst>
            <c:ext xmlns:c16="http://schemas.microsoft.com/office/drawing/2014/chart" uri="{C3380CC4-5D6E-409C-BE32-E72D297353CC}">
              <c16:uniqueId val="{00000003-83DC-45B3-874C-BB9E848A088D}"/>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0" sourceLinked="0"/>
        <c:majorTickMark val="none"/>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EGP: NOI, TEV, and Gross NOI Multiple, As Reported (2016-2025)</a:t>
            </a:r>
          </a:p>
        </c:rich>
      </c:tx>
      <c:overlay val="1"/>
    </c:title>
    <c:autoTitleDeleted val="0"/>
    <c:plotArea>
      <c:layout/>
      <c:barChart>
        <c:barDir val="col"/>
        <c:grouping val="clustered"/>
        <c:varyColors val="1"/>
        <c:ser>
          <c:idx val="0"/>
          <c:order val="0"/>
          <c:tx>
            <c:v>TEV ($M)</c:v>
          </c:tx>
          <c:spPr>
            <a:solidFill>
              <a:srgbClr val="BFBFBF"/>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Data'!$B$94:$K$94</c:f>
              <c:numCache>
                <c:formatCode>#,##0.0</c:formatCode>
                <c:ptCount val="10"/>
                <c:pt idx="0">
                  <c:v>3566.8646079200003</c:v>
                </c:pt>
                <c:pt idx="1">
                  <c:v>4183.6197994599997</c:v>
                </c:pt>
                <c:pt idx="2">
                  <c:v>4458.0373858800003</c:v>
                </c:pt>
                <c:pt idx="3">
                  <c:v>6350.4381845099997</c:v>
                </c:pt>
                <c:pt idx="4">
                  <c:v>6791.8788736799997</c:v>
                </c:pt>
                <c:pt idx="5">
                  <c:v>10859.472561099999</c:v>
                </c:pt>
                <c:pt idx="6">
                  <c:v>8318.8353043400002</c:v>
                </c:pt>
                <c:pt idx="7">
                  <c:v>10434.937289279998</c:v>
                </c:pt>
                <c:pt idx="8">
                  <c:v>9827.5223210200002</c:v>
                </c:pt>
                <c:pt idx="9">
                  <c:v>11137.400231999998</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F5D1-4779-8A2F-5394F923F2D4}"/>
            </c:ext>
          </c:extLst>
        </c:ser>
        <c:ser>
          <c:idx val="1"/>
          <c:order val="1"/>
          <c:tx>
            <c:v>Annual NOI ($M)</c:v>
          </c:tx>
          <c:spPr>
            <a:solidFill>
              <a:srgbClr val="C00000"/>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Data'!$B$84:$K$84</c:f>
              <c:numCache>
                <c:formatCode>#,##0.0</c:formatCode>
                <c:ptCount val="10"/>
                <c:pt idx="0">
                  <c:v>178.697</c:v>
                </c:pt>
                <c:pt idx="1">
                  <c:v>194.18700000000001</c:v>
                </c:pt>
                <c:pt idx="2">
                  <c:v>213.179</c:v>
                </c:pt>
                <c:pt idx="3">
                  <c:v>238.316</c:v>
                </c:pt>
                <c:pt idx="4">
                  <c:v>260.108</c:v>
                </c:pt>
                <c:pt idx="5">
                  <c:v>295.233</c:v>
                </c:pt>
                <c:pt idx="6">
                  <c:v>354.03100000000001</c:v>
                </c:pt>
                <c:pt idx="7">
                  <c:v>413.32100000000003</c:v>
                </c:pt>
                <c:pt idx="8">
                  <c:v>464.995</c:v>
                </c:pt>
                <c:pt idx="9">
                  <c:v>528.34500000000003</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F5D1-4779-8A2F-5394F923F2D4}"/>
            </c:ext>
          </c:extLst>
        </c:ser>
        <c:dLbls>
          <c:showLegendKey val="0"/>
          <c:showVal val="0"/>
          <c:showCatName val="0"/>
          <c:showSerName val="0"/>
          <c:showPercent val="0"/>
          <c:showBubbleSize val="0"/>
        </c:dLbls>
        <c:gapWidth val="150"/>
        <c:overlap val="100"/>
        <c:axId val="10"/>
        <c:axId val="100"/>
      </c:barChart>
      <c:lineChart>
        <c:grouping val="standard"/>
        <c:varyColors val="1"/>
        <c:ser>
          <c:idx val="2"/>
          <c:order val="2"/>
          <c:tx>
            <c:v>Gross NOI multiple (x)</c:v>
          </c:tx>
          <c:spPr>
            <a:ln>
              <a:solidFill>
                <a:srgbClr val="1F4E79"/>
              </a:solidFill>
              <a:prstDash val="solid"/>
            </a:ln>
          </c:spPr>
          <c:marker>
            <c:symbol val="circle"/>
            <c:size val="4"/>
            <c:spPr>
              <a:solidFill>
                <a:srgbClr val="1F4E79"/>
              </a:solidFill>
              <a:ln>
                <a:prstDash val="solid"/>
              </a:ln>
            </c:spPr>
          </c:marker>
          <c:val>
            <c:numRef>
              <c:f>'Quarterly Data'!$B$120:$K$120</c:f>
              <c:numCache>
                <c:formatCode>0.0\x</c:formatCode>
                <c:ptCount val="10"/>
                <c:pt idx="0">
                  <c:v>19.960405647100959</c:v>
                </c:pt>
                <c:pt idx="1">
                  <c:v>21.544283600138009</c:v>
                </c:pt>
                <c:pt idx="2">
                  <c:v>20.912178900736002</c:v>
                </c:pt>
                <c:pt idx="3">
                  <c:v>26.647133153082461</c:v>
                </c:pt>
                <c:pt idx="4">
                  <c:v>26.111764627308656</c:v>
                </c:pt>
                <c:pt idx="5">
                  <c:v>36.782719279687569</c:v>
                </c:pt>
                <c:pt idx="6">
                  <c:v>23.497477069352684</c:v>
                </c:pt>
                <c:pt idx="7">
                  <c:v>25.246569347504717</c:v>
                </c:pt>
                <c:pt idx="8">
                  <c:v>21.134683859009236</c:v>
                </c:pt>
                <c:pt idx="9">
                  <c:v>21.07978732078471</c:v>
                </c:pt>
              </c:numCache>
            </c:numRef>
          </c:val>
          <c:smooth val="0"/>
          <c:extLst>
            <c:ext xmlns:c16="http://schemas.microsoft.com/office/drawing/2014/chart" uri="{C3380CC4-5D6E-409C-BE32-E72D297353CC}">
              <c16:uniqueId val="{00000002-F5D1-4779-8A2F-5394F923F2D4}"/>
            </c:ext>
          </c:extLst>
        </c:ser>
        <c:dLbls>
          <c:showLegendKey val="0"/>
          <c:showVal val="0"/>
          <c:showCatName val="0"/>
          <c:showSerName val="0"/>
          <c:showPercent val="0"/>
          <c:showBubbleSize val="0"/>
        </c:dLbls>
        <c:marker val="1"/>
        <c:smooth val="0"/>
        <c:axId val="10"/>
        <c:axId val="2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valAx>
        <c:axId val="200"/>
        <c:scaling>
          <c:orientation val="minMax"/>
        </c:scaling>
        <c:delete val="0"/>
        <c:axPos val="r"/>
        <c:majorGridlines/>
        <c:numFmt formatCode="0.0&quot;x&quot;" sourceLinked="0"/>
        <c:majorTickMark val="none"/>
        <c:minorTickMark val="none"/>
        <c:tickLblPos val="nextTo"/>
        <c:crossAx val="10"/>
        <c:crosses val="max"/>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EGP: Leveraged Cash Flow, Market Cap, and Leveraged Multiple, As Reported (2016-2025)</a:t>
            </a:r>
          </a:p>
        </c:rich>
      </c:tx>
      <c:overlay val="1"/>
    </c:title>
    <c:autoTitleDeleted val="0"/>
    <c:plotArea>
      <c:layout/>
      <c:barChart>
        <c:barDir val="col"/>
        <c:grouping val="clustered"/>
        <c:varyColors val="1"/>
        <c:ser>
          <c:idx val="0"/>
          <c:order val="0"/>
          <c:tx>
            <c:v>Market cap ($M)</c:v>
          </c:tx>
          <c:spPr>
            <a:solidFill>
              <a:srgbClr val="BFBFBF"/>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Data'!$B$92:$K$92</c:f>
              <c:numCache>
                <c:formatCode>#,##0.0</c:formatCode>
                <c:ptCount val="10"/>
                <c:pt idx="0">
                  <c:v>2461.2506079200002</c:v>
                </c:pt>
                <c:pt idx="1">
                  <c:v>3071.92679946</c:v>
                </c:pt>
                <c:pt idx="2">
                  <c:v>3348.2693858799998</c:v>
                </c:pt>
                <c:pt idx="3">
                  <c:v>5164.3061845100001</c:v>
                </c:pt>
                <c:pt idx="4">
                  <c:v>5477.7828736800002</c:v>
                </c:pt>
                <c:pt idx="5">
                  <c:v>9403.1065610999995</c:v>
                </c:pt>
                <c:pt idx="6">
                  <c:v>6451.7943043399991</c:v>
                </c:pt>
                <c:pt idx="7">
                  <c:v>8754.9372892799984</c:v>
                </c:pt>
                <c:pt idx="8">
                  <c:v>8317.5223210200002</c:v>
                </c:pt>
                <c:pt idx="9">
                  <c:v>9503.5552319999988</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ABE0-42A5-BFAA-25FC89B65CBA}"/>
            </c:ext>
          </c:extLst>
        </c:ser>
        <c:ser>
          <c:idx val="1"/>
          <c:order val="1"/>
          <c:tx>
            <c:v>Leveraged CF ($M)</c:v>
          </c:tx>
          <c:spPr>
            <a:solidFill>
              <a:srgbClr val="C00000"/>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Data'!$B$90:$K$90</c:f>
              <c:numCache>
                <c:formatCode>#,##0.0</c:formatCode>
                <c:ptCount val="10"/>
                <c:pt idx="0">
                  <c:v>143.48400000000001</c:v>
                </c:pt>
                <c:pt idx="1">
                  <c:v>159.41200000000001</c:v>
                </c:pt>
                <c:pt idx="2">
                  <c:v>178.07300000000001</c:v>
                </c:pt>
                <c:pt idx="3">
                  <c:v>203.85300000000001</c:v>
                </c:pt>
                <c:pt idx="4">
                  <c:v>226.18100000000001</c:v>
                </c:pt>
                <c:pt idx="5">
                  <c:v>262.28800000000001</c:v>
                </c:pt>
                <c:pt idx="6">
                  <c:v>315.53199999999998</c:v>
                </c:pt>
                <c:pt idx="7">
                  <c:v>365.32500000000005</c:v>
                </c:pt>
                <c:pt idx="8">
                  <c:v>426.03899999999999</c:v>
                </c:pt>
                <c:pt idx="9">
                  <c:v>496.23200000000003</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ABE0-42A5-BFAA-25FC89B65CBA}"/>
            </c:ext>
          </c:extLst>
        </c:ser>
        <c:dLbls>
          <c:showLegendKey val="0"/>
          <c:showVal val="0"/>
          <c:showCatName val="0"/>
          <c:showSerName val="0"/>
          <c:showPercent val="0"/>
          <c:showBubbleSize val="0"/>
        </c:dLbls>
        <c:gapWidth val="150"/>
        <c:overlap val="100"/>
        <c:axId val="10"/>
        <c:axId val="100"/>
      </c:barChart>
      <c:lineChart>
        <c:grouping val="standard"/>
        <c:varyColors val="1"/>
        <c:ser>
          <c:idx val="2"/>
          <c:order val="2"/>
          <c:tx>
            <c:v>Leveraged multiple (x)</c:v>
          </c:tx>
          <c:spPr>
            <a:ln>
              <a:solidFill>
                <a:srgbClr val="1F4E79"/>
              </a:solidFill>
              <a:prstDash val="solid"/>
            </a:ln>
          </c:spPr>
          <c:marker>
            <c:symbol val="circle"/>
            <c:size val="4"/>
            <c:spPr>
              <a:solidFill>
                <a:srgbClr val="1F4E79"/>
              </a:solidFill>
              <a:ln>
                <a:prstDash val="solid"/>
              </a:ln>
            </c:spPr>
          </c:marker>
          <c:val>
            <c:numRef>
              <c:f>'Quarterly Data'!$B$121:$K$121</c:f>
              <c:numCache>
                <c:formatCode>0.0\x</c:formatCode>
                <c:ptCount val="10"/>
                <c:pt idx="0">
                  <c:v>17.153484764294276</c:v>
                </c:pt>
                <c:pt idx="1">
                  <c:v>19.270361073570371</c:v>
                </c:pt>
                <c:pt idx="2">
                  <c:v>18.802790910918553</c:v>
                </c:pt>
                <c:pt idx="3">
                  <c:v>25.333481403315133</c:v>
                </c:pt>
                <c:pt idx="4">
                  <c:v>24.218581019979574</c:v>
                </c:pt>
                <c:pt idx="5">
                  <c:v>35.850311722610257</c:v>
                </c:pt>
                <c:pt idx="6">
                  <c:v>20.447353372526397</c:v>
                </c:pt>
                <c:pt idx="7">
                  <c:v>23.964791047095044</c:v>
                </c:pt>
                <c:pt idx="8">
                  <c:v>19.522912975150163</c:v>
                </c:pt>
                <c:pt idx="9">
                  <c:v>19.151435683309415</c:v>
                </c:pt>
              </c:numCache>
            </c:numRef>
          </c:val>
          <c:smooth val="0"/>
          <c:extLst>
            <c:ext xmlns:c16="http://schemas.microsoft.com/office/drawing/2014/chart" uri="{C3380CC4-5D6E-409C-BE32-E72D297353CC}">
              <c16:uniqueId val="{00000002-ABE0-42A5-BFAA-25FC89B65CBA}"/>
            </c:ext>
          </c:extLst>
        </c:ser>
        <c:dLbls>
          <c:showLegendKey val="0"/>
          <c:showVal val="0"/>
          <c:showCatName val="0"/>
          <c:showSerName val="0"/>
          <c:showPercent val="0"/>
          <c:showBubbleSize val="0"/>
        </c:dLbls>
        <c:marker val="1"/>
        <c:smooth val="0"/>
        <c:axId val="10"/>
        <c:axId val="2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valAx>
        <c:axId val="200"/>
        <c:scaling>
          <c:orientation val="minMax"/>
        </c:scaling>
        <c:delete val="0"/>
        <c:axPos val="r"/>
        <c:majorGridlines/>
        <c:numFmt formatCode="0.0&quot;x&quot;" sourceLinked="0"/>
        <c:majorTickMark val="none"/>
        <c:minorTickMark val="none"/>
        <c:tickLblPos val="nextTo"/>
        <c:crossAx val="10"/>
        <c:crosses val="max"/>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EGP: NOI to AFFO Bridge, Annual ($M; stacks to exactly PNOI)</a:t>
            </a:r>
          </a:p>
        </c:rich>
      </c:tx>
      <c:overlay val="1"/>
    </c:title>
    <c:autoTitleDeleted val="0"/>
    <c:plotArea>
      <c:layout/>
      <c:barChart>
        <c:barDir val="col"/>
        <c:grouping val="stacked"/>
        <c:varyColors val="1"/>
        <c:ser>
          <c:idx val="0"/>
          <c:order val="0"/>
          <c:tx>
            <c:v>AFFO (retained cash earnings)</c:v>
          </c:tx>
          <c:spPr>
            <a:solidFill>
              <a:srgbClr val="E65100"/>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Data'!$B$88:$K$88</c:f>
              <c:numCache>
                <c:formatCode>#,##0.0</c:formatCode>
                <c:ptCount val="10"/>
                <c:pt idx="0">
                  <c:v>97.775999999999996</c:v>
                </c:pt>
                <c:pt idx="1">
                  <c:v>106.94199999999999</c:v>
                </c:pt>
                <c:pt idx="2">
                  <c:v>117.045</c:v>
                </c:pt>
                <c:pt idx="3">
                  <c:v>136.90799999999999</c:v>
                </c:pt>
                <c:pt idx="4">
                  <c:v>168.18</c:v>
                </c:pt>
                <c:pt idx="5">
                  <c:v>186.93700000000001</c:v>
                </c:pt>
                <c:pt idx="6">
                  <c:v>236.99700000000001</c:v>
                </c:pt>
                <c:pt idx="7">
                  <c:v>273.46499999999997</c:v>
                </c:pt>
                <c:pt idx="8">
                  <c:v>320.53699999999998</c:v>
                </c:pt>
                <c:pt idx="9">
                  <c:v>369.21899999999999</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6C90-468F-8E28-D19A5817C5AF}"/>
            </c:ext>
          </c:extLst>
        </c:ser>
        <c:ser>
          <c:idx val="1"/>
          <c:order val="1"/>
          <c:tx>
            <c:v>Recurring capex (Core FFO to AFFO)</c:v>
          </c:tx>
          <c:spPr>
            <a:solidFill>
              <a:srgbClr val="2E7D32"/>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Data'!$B$102:$K$102</c:f>
              <c:numCache>
                <c:formatCode>#,##0.0</c:formatCode>
                <c:ptCount val="10"/>
                <c:pt idx="0">
                  <c:v>33.408000000000001</c:v>
                </c:pt>
                <c:pt idx="1">
                  <c:v>38.160000000000011</c:v>
                </c:pt>
                <c:pt idx="2">
                  <c:v>48.838000000000008</c:v>
                </c:pt>
                <c:pt idx="3">
                  <c:v>49.625</c:v>
                </c:pt>
                <c:pt idx="4">
                  <c:v>43.230999999999995</c:v>
                </c:pt>
                <c:pt idx="5">
                  <c:v>58.995999999999981</c:v>
                </c:pt>
                <c:pt idx="6">
                  <c:v>61.930999999999983</c:v>
                </c:pt>
                <c:pt idx="7">
                  <c:v>75.625</c:v>
                </c:pt>
                <c:pt idx="8">
                  <c:v>85.924000000000035</c:v>
                </c:pt>
                <c:pt idx="9">
                  <c:v>103.27100000000002</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6C90-468F-8E28-D19A5817C5AF}"/>
            </c:ext>
          </c:extLst>
        </c:ser>
        <c:ser>
          <c:idx val="2"/>
          <c:order val="2"/>
          <c:tx>
            <c:v>Involuntary gains excluded (FFO to Core)</c:v>
          </c:tx>
          <c:spPr>
            <a:solidFill>
              <a:srgbClr val="8C8C8C"/>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Data'!$B$101:$K$101</c:f>
              <c:numCache>
                <c:formatCode>#,##0.0</c:formatCode>
                <c:ptCount val="10"/>
                <c:pt idx="0">
                  <c:v>0</c:v>
                </c:pt>
                <c:pt idx="1">
                  <c:v>0</c:v>
                </c:pt>
                <c:pt idx="2">
                  <c:v>0</c:v>
                </c:pt>
                <c:pt idx="3">
                  <c:v>0.32800000000000296</c:v>
                </c:pt>
                <c:pt idx="4">
                  <c:v>0.16100000000000136</c:v>
                </c:pt>
                <c:pt idx="5">
                  <c:v>0</c:v>
                </c:pt>
                <c:pt idx="6">
                  <c:v>0</c:v>
                </c:pt>
                <c:pt idx="7">
                  <c:v>4.1870000000000118</c:v>
                </c:pt>
                <c:pt idx="8">
                  <c:v>1.70799999999997</c:v>
                </c:pt>
                <c:pt idx="9">
                  <c:v>1.7629999999999768</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2-6C90-468F-8E28-D19A5817C5AF}"/>
            </c:ext>
          </c:extLst>
        </c:ser>
        <c:ser>
          <c:idx val="3"/>
          <c:order val="3"/>
          <c:tx>
            <c:v>Interest expense (EBITDAre to FFO)</c:v>
          </c:tx>
          <c:spPr>
            <a:solidFill>
              <a:srgbClr val="C00000"/>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Data'!$B$100:$K$100</c:f>
              <c:numCache>
                <c:formatCode>#,##0.0</c:formatCode>
                <c:ptCount val="10"/>
                <c:pt idx="0">
                  <c:v>36.012</c:v>
                </c:pt>
                <c:pt idx="1">
                  <c:v>35.405000000000001</c:v>
                </c:pt>
                <c:pt idx="2">
                  <c:v>35.417999999999978</c:v>
                </c:pt>
                <c:pt idx="3">
                  <c:v>34.656000000000006</c:v>
                </c:pt>
                <c:pt idx="4">
                  <c:v>34.097000000000008</c:v>
                </c:pt>
                <c:pt idx="5">
                  <c:v>33.02600000000001</c:v>
                </c:pt>
                <c:pt idx="6">
                  <c:v>38.608000000000004</c:v>
                </c:pt>
                <c:pt idx="7">
                  <c:v>48.057999999999993</c:v>
                </c:pt>
                <c:pt idx="8">
                  <c:v>39.016999999999996</c:v>
                </c:pt>
                <c:pt idx="9">
                  <c:v>32.174000000000035</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3-6C90-468F-8E28-D19A5817C5AF}"/>
            </c:ext>
          </c:extLst>
        </c:ser>
        <c:ser>
          <c:idx val="4"/>
          <c:order val="4"/>
          <c:tx>
            <c:v>G&amp;A and corporate (PNOI to EBITDAre)</c:v>
          </c:tx>
          <c:spPr>
            <a:solidFill>
              <a:srgbClr val="1F4E79"/>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Data'!$B$99:$K$99</c:f>
              <c:numCache>
                <c:formatCode>#,##0.0</c:formatCode>
                <c:ptCount val="10"/>
                <c:pt idx="0">
                  <c:v>11.501000000000005</c:v>
                </c:pt>
                <c:pt idx="1">
                  <c:v>13.680000000000007</c:v>
                </c:pt>
                <c:pt idx="2">
                  <c:v>11.878000000000014</c:v>
                </c:pt>
                <c:pt idx="3">
                  <c:v>16.799000000000007</c:v>
                </c:pt>
                <c:pt idx="4">
                  <c:v>14.438999999999993</c:v>
                </c:pt>
                <c:pt idx="5">
                  <c:v>16.274000000000001</c:v>
                </c:pt>
                <c:pt idx="6">
                  <c:v>16.495000000000005</c:v>
                </c:pt>
                <c:pt idx="7">
                  <c:v>11.986000000000047</c:v>
                </c:pt>
                <c:pt idx="8">
                  <c:v>17.809000000000026</c:v>
                </c:pt>
                <c:pt idx="9">
                  <c:v>21.918000000000006</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4-6C90-468F-8E28-D19A5817C5AF}"/>
            </c:ext>
          </c:extLst>
        </c:ser>
        <c:dLbls>
          <c:showLegendKey val="0"/>
          <c:showVal val="0"/>
          <c:showCatName val="0"/>
          <c:showSerName val="0"/>
          <c:showPercent val="0"/>
          <c:showBubbleSize val="0"/>
        </c:dLbls>
        <c:gapWidth val="150"/>
        <c:overlap val="100"/>
        <c:axId val="10"/>
        <c:axId val="100"/>
      </c:barChart>
      <c:catAx>
        <c:axId val="10"/>
        <c:scaling>
          <c:orientation val="minMax"/>
        </c:scaling>
        <c:delete val="0"/>
        <c:axPos val="b"/>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EGP: NOI to AFFO Bridge per Share, Annual ($/sh; stacks to exactly PNOI per share)</a:t>
            </a:r>
          </a:p>
        </c:rich>
      </c:tx>
      <c:overlay val="1"/>
    </c:title>
    <c:autoTitleDeleted val="0"/>
    <c:plotArea>
      <c:layout/>
      <c:barChart>
        <c:barDir val="col"/>
        <c:grouping val="stacked"/>
        <c:varyColors val="1"/>
        <c:ser>
          <c:idx val="0"/>
          <c:order val="0"/>
          <c:tx>
            <c:v>AFFO (retained cash earnings)</c:v>
          </c:tx>
          <c:spPr>
            <a:solidFill>
              <a:srgbClr val="E65100"/>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Data'!$B$107:$K$107</c:f>
              <c:numCache>
                <c:formatCode>\$0.00</c:formatCode>
                <c:ptCount val="10"/>
                <c:pt idx="0">
                  <c:v>2.9961849020178652</c:v>
                </c:pt>
                <c:pt idx="1">
                  <c:v>3.139719914271454</c:v>
                </c:pt>
                <c:pt idx="2">
                  <c:v>3.2964618905122336</c:v>
                </c:pt>
                <c:pt idx="3">
                  <c:v>3.6484233949140914</c:v>
                </c:pt>
                <c:pt idx="4">
                  <c:v>4.2809960481351146</c:v>
                </c:pt>
                <c:pt idx="5">
                  <c:v>4.6297892364464914</c:v>
                </c:pt>
                <c:pt idx="6">
                  <c:v>5.5486891933812901</c:v>
                </c:pt>
                <c:pt idx="7">
                  <c:v>6.0325934096236038</c:v>
                </c:pt>
                <c:pt idx="8">
                  <c:v>6.5534746784976798</c:v>
                </c:pt>
                <c:pt idx="9">
                  <c:v>6.9909966201823401</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4F3B-4F88-8BDE-A135B588A581}"/>
            </c:ext>
          </c:extLst>
        </c:ser>
        <c:ser>
          <c:idx val="1"/>
          <c:order val="1"/>
          <c:tx>
            <c:v>Recurring capex (Core FFO to AFFO)</c:v>
          </c:tx>
          <c:spPr>
            <a:solidFill>
              <a:srgbClr val="2E7D32"/>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Data'!$B$108:$K$108</c:f>
              <c:numCache>
                <c:formatCode>\$0.00</c:formatCode>
                <c:ptCount val="10"/>
                <c:pt idx="0">
                  <c:v>1.0237332802181807</c:v>
                </c:pt>
                <c:pt idx="1">
                  <c:v>1.1203429141833772</c:v>
                </c:pt>
                <c:pt idx="2">
                  <c:v>1.3754761485653937</c:v>
                </c:pt>
                <c:pt idx="3">
                  <c:v>1.3224428884551069</c:v>
                </c:pt>
                <c:pt idx="4">
                  <c:v>1.1004384597272512</c:v>
                </c:pt>
                <c:pt idx="5">
                  <c:v>1.4611288604898822</c:v>
                </c:pt>
                <c:pt idx="6">
                  <c:v>1.4499587354915742</c:v>
                </c:pt>
                <c:pt idx="7">
                  <c:v>1.6682751964704261</c:v>
                </c:pt>
                <c:pt idx="8">
                  <c:v>1.7567418372145331</c:v>
                </c:pt>
                <c:pt idx="9">
                  <c:v>1.9553901937951474</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4F3B-4F88-8BDE-A135B588A581}"/>
            </c:ext>
          </c:extLst>
        </c:ser>
        <c:ser>
          <c:idx val="2"/>
          <c:order val="2"/>
          <c:tx>
            <c:v>Involuntary gains excluded (FFO to Core)</c:v>
          </c:tx>
          <c:spPr>
            <a:solidFill>
              <a:srgbClr val="8C8C8C"/>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Data'!$B$109:$K$109</c:f>
              <c:numCache>
                <c:formatCode>\$0.00</c:formatCode>
                <c:ptCount val="10"/>
                <c:pt idx="0">
                  <c:v>0</c:v>
                </c:pt>
                <c:pt idx="1">
                  <c:v>0</c:v>
                </c:pt>
                <c:pt idx="2">
                  <c:v>0</c:v>
                </c:pt>
                <c:pt idx="3">
                  <c:v>8.7407812073204832E-3</c:v>
                </c:pt>
                <c:pt idx="4">
                  <c:v>4.098230251812102E-3</c:v>
                </c:pt>
                <c:pt idx="5">
                  <c:v>0</c:v>
                </c:pt>
                <c:pt idx="6">
                  <c:v>0</c:v>
                </c:pt>
                <c:pt idx="7">
                  <c:v>9.2364538811526523E-2</c:v>
                </c:pt>
                <c:pt idx="8">
                  <c:v>3.4920570014924456E-2</c:v>
                </c:pt>
                <c:pt idx="9">
                  <c:v>3.338161644276514E-2</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2-4F3B-4F88-8BDE-A135B588A581}"/>
            </c:ext>
          </c:extLst>
        </c:ser>
        <c:ser>
          <c:idx val="3"/>
          <c:order val="3"/>
          <c:tx>
            <c:v>Interest expense (EBITDAre to FFO)</c:v>
          </c:tx>
          <c:spPr>
            <a:solidFill>
              <a:srgbClr val="C00000"/>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Data'!$B$110:$K$110</c:f>
              <c:numCache>
                <c:formatCode>\$0.00</c:formatCode>
                <c:ptCount val="10"/>
                <c:pt idx="0">
                  <c:v>1.1035285825915087</c:v>
                </c:pt>
                <c:pt idx="1">
                  <c:v>1.0394586183611756</c:v>
                </c:pt>
                <c:pt idx="2">
                  <c:v>0.99751452209118052</c:v>
                </c:pt>
                <c:pt idx="3">
                  <c:v>0.92353815097834147</c:v>
                </c:pt>
                <c:pt idx="4">
                  <c:v>0.86793389376419927</c:v>
                </c:pt>
                <c:pt idx="5">
                  <c:v>0.81794090695197774</c:v>
                </c:pt>
                <c:pt idx="6">
                  <c:v>0.90390930002516856</c:v>
                </c:pt>
                <c:pt idx="7">
                  <c:v>1.0601516613814972</c:v>
                </c:pt>
                <c:pt idx="8">
                  <c:v>0.79771421561611888</c:v>
                </c:pt>
                <c:pt idx="9">
                  <c:v>0.60920029916593366</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3-4F3B-4F88-8BDE-A135B588A581}"/>
            </c:ext>
          </c:extLst>
        </c:ser>
        <c:ser>
          <c:idx val="4"/>
          <c:order val="4"/>
          <c:tx>
            <c:v>G&amp;A and corporate (PNOI to EBITDAre)</c:v>
          </c:tx>
          <c:spPr>
            <a:solidFill>
              <a:srgbClr val="1F4E79"/>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Data'!$B$111:$K$111</c:f>
              <c:numCache>
                <c:formatCode>\$0.00</c:formatCode>
                <c:ptCount val="10"/>
                <c:pt idx="0">
                  <c:v>0.35242925214886561</c:v>
                </c:pt>
                <c:pt idx="1">
                  <c:v>0.40163236546196551</c:v>
                </c:pt>
                <c:pt idx="2">
                  <c:v>0.33453265270198951</c:v>
                </c:pt>
                <c:pt idx="3">
                  <c:v>0.44767190092004738</c:v>
                </c:pt>
                <c:pt idx="4">
                  <c:v>0.36754252550257394</c:v>
                </c:pt>
                <c:pt idx="5">
                  <c:v>0.40305124204373777</c:v>
                </c:pt>
                <c:pt idx="6">
                  <c:v>0.38618897388922391</c:v>
                </c:pt>
                <c:pt idx="7">
                  <c:v>0.2644092099820774</c:v>
                </c:pt>
                <c:pt idx="8">
                  <c:v>0.36411032283126549</c:v>
                </c:pt>
                <c:pt idx="9">
                  <c:v>0.41500752648470574</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4-4F3B-4F88-8BDE-A135B588A581}"/>
            </c:ext>
          </c:extLst>
        </c:ser>
        <c:dLbls>
          <c:showLegendKey val="0"/>
          <c:showVal val="0"/>
          <c:showCatName val="0"/>
          <c:showSerName val="0"/>
          <c:showPercent val="0"/>
          <c:showBubbleSize val="0"/>
        </c:dLbls>
        <c:gapWidth val="150"/>
        <c:overlap val="100"/>
        <c:axId val="10"/>
        <c:axId val="100"/>
      </c:barChart>
      <c:catAx>
        <c:axId val="10"/>
        <c:scaling>
          <c:orientation val="minMax"/>
        </c:scaling>
        <c:delete val="0"/>
        <c:axPos val="b"/>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l"/>
        <c:majorGridlines/>
        <c:numFmt formatCode="\$0.00" sourceLinked="0"/>
        <c:majorTickMark val="none"/>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PNOI per share, quarterly (as reported)</a:t>
            </a:r>
          </a:p>
        </c:rich>
      </c:tx>
      <c:overlay val="1"/>
    </c:title>
    <c:autoTitleDeleted val="0"/>
    <c:plotArea>
      <c:layout/>
      <c:lineChart>
        <c:grouping val="standard"/>
        <c:varyColors val="1"/>
        <c:ser>
          <c:idx val="0"/>
          <c:order val="0"/>
          <c:tx>
            <c:v>PNOI per share, quarterly (as reported)</c:v>
          </c:tx>
          <c:spPr>
            <a:ln>
              <a:solidFill>
                <a:srgbClr val="1F4E79"/>
              </a:solidFill>
              <a:prstDash val="solid"/>
            </a:ln>
          </c:spPr>
          <c:marker>
            <c:symbol val="circle"/>
            <c:size val="4"/>
            <c:spPr>
              <a:solidFill>
                <a:srgbClr val="1F4E79"/>
              </a:solidFill>
              <a:ln>
                <a:prstDash val="solid"/>
              </a:ln>
            </c:spPr>
          </c:marker>
          <c:cat>
            <c:strRef>
              <c:f>Quarterly!$B$4:$AQ$4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Quarterly!$B$26:$AQ$26</c:f>
              <c:numCache>
                <c:formatCode>\$0.000;"($"0.000\);\-</c:formatCode>
                <c:ptCount val="42"/>
                <c:pt idx="0">
                  <c:v>1.3550314173398954</c:v>
                </c:pt>
                <c:pt idx="1">
                  <c:v>1.35980271270037</c:v>
                </c:pt>
                <c:pt idx="2">
                  <c:v>1.3608445297504799</c:v>
                </c:pt>
                <c:pt idx="3">
                  <c:v>1.3997391093313918</c:v>
                </c:pt>
                <c:pt idx="4">
                  <c:v>1.4110868328893411</c:v>
                </c:pt>
                <c:pt idx="5">
                  <c:v>1.4012632197414807</c:v>
                </c:pt>
                <c:pt idx="6">
                  <c:v>1.4197142023913678</c:v>
                </c:pt>
                <c:pt idx="7">
                  <c:v>1.4682799594261702</c:v>
                </c:pt>
                <c:pt idx="8">
                  <c:v>1.4849723629663749</c:v>
                </c:pt>
                <c:pt idx="9">
                  <c:v>1.4862588275333957</c:v>
                </c:pt>
                <c:pt idx="10">
                  <c:v>1.500865970165931</c:v>
                </c:pt>
                <c:pt idx="11">
                  <c:v>1.5308291013468758</c:v>
                </c:pt>
                <c:pt idx="12">
                  <c:v>1.547582543941302</c:v>
                </c:pt>
                <c:pt idx="13">
                  <c:v>1.5954779977849212</c:v>
                </c:pt>
                <c:pt idx="14">
                  <c:v>1.5938630542132086</c:v>
                </c:pt>
                <c:pt idx="15">
                  <c:v>1.6121177656577146</c:v>
                </c:pt>
                <c:pt idx="16">
                  <c:v>1.6156669490002824</c:v>
                </c:pt>
                <c:pt idx="17">
                  <c:v>1.6467743173733911</c:v>
                </c:pt>
                <c:pt idx="18">
                  <c:v>1.6697338403041826</c:v>
                </c:pt>
                <c:pt idx="19">
                  <c:v>1.6880942173353846</c:v>
                </c:pt>
                <c:pt idx="20">
                  <c:v>1.7682886960895259</c:v>
                </c:pt>
                <c:pt idx="21">
                  <c:v>1.7858832316693638</c:v>
                </c:pt>
                <c:pt idx="22">
                  <c:v>1.8529100007395174</c:v>
                </c:pt>
                <c:pt idx="23">
                  <c:v>1.9024164248616224</c:v>
                </c:pt>
                <c:pt idx="24">
                  <c:v>1.9868952344108901</c:v>
                </c:pt>
                <c:pt idx="25">
                  <c:v>2.0377398619907363</c:v>
                </c:pt>
                <c:pt idx="26">
                  <c:v>2.084096280489204</c:v>
                </c:pt>
                <c:pt idx="27">
                  <c:v>2.1746381299749959</c:v>
                </c:pt>
                <c:pt idx="28">
                  <c:v>2.2378659607968419</c:v>
                </c:pt>
                <c:pt idx="29">
                  <c:v>2.2653462690570931</c:v>
                </c:pt>
                <c:pt idx="30">
                  <c:v>2.2704857167816894</c:v>
                </c:pt>
                <c:pt idx="31">
                  <c:v>2.340400170285228</c:v>
                </c:pt>
                <c:pt idx="32">
                  <c:v>2.3219490836304497</c:v>
                </c:pt>
                <c:pt idx="33">
                  <c:v>2.3533974557865345</c:v>
                </c:pt>
                <c:pt idx="34">
                  <c:v>2.4284169064674788</c:v>
                </c:pt>
                <c:pt idx="35">
                  <c:v>2.4010608077236339</c:v>
                </c:pt>
                <c:pt idx="36">
                  <c:v>2.4251941262397172</c:v>
                </c:pt>
                <c:pt idx="37">
                  <c:v>2.4569504935430495</c:v>
                </c:pt>
                <c:pt idx="38">
                  <c:v>2.5227921297686993</c:v>
                </c:pt>
                <c:pt idx="39">
                  <c:v>2.5965007586684901</c:v>
                </c:pt>
                <c:pt idx="40">
                  <c:v>2.6149478952676204</c:v>
                </c:pt>
                <c:pt idx="41">
                  <c:v>2.6572708848520907</c:v>
                </c:pt>
              </c:numCache>
            </c:numRef>
          </c:val>
          <c:smooth val="0"/>
          <c:extLst>
            <c:ext xmlns:c16="http://schemas.microsoft.com/office/drawing/2014/chart" uri="{C3380CC4-5D6E-409C-BE32-E72D297353CC}">
              <c16:uniqueId val="{00000000-0ED3-46E6-A2EB-58D4CAACAEF6}"/>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Implied cap rate (PNOI x4 / TEV), quarterly (annualized x4)</a:t>
            </a:r>
          </a:p>
        </c:rich>
      </c:tx>
      <c:overlay val="1"/>
    </c:title>
    <c:autoTitleDeleted val="0"/>
    <c:plotArea>
      <c:layout/>
      <c:lineChart>
        <c:grouping val="standard"/>
        <c:varyColors val="1"/>
        <c:ser>
          <c:idx val="0"/>
          <c:order val="0"/>
          <c:tx>
            <c:v>Implied cap rate (PNOI x4 / TEV), quarterly (annualized x4)</c:v>
          </c:tx>
          <c:spPr>
            <a:ln>
              <a:solidFill>
                <a:srgbClr val="1F4E79"/>
              </a:solidFill>
              <a:prstDash val="solid"/>
            </a:ln>
          </c:spPr>
          <c:marker>
            <c:symbol val="circle"/>
            <c:size val="4"/>
            <c:spPr>
              <a:solidFill>
                <a:srgbClr val="1F4E79"/>
              </a:solidFill>
              <a:ln>
                <a:prstDash val="solid"/>
              </a:ln>
            </c:spPr>
          </c:marker>
          <c:cat>
            <c:strRef>
              <c:f>Quarterly!$B$4:$AQ$4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Quarterly!$B$27:$AQ$27</c:f>
              <c:numCache>
                <c:formatCode>0.0%</c:formatCode>
                <c:ptCount val="42"/>
                <c:pt idx="0">
                  <c:v>5.832522292687807E-2</c:v>
                </c:pt>
                <c:pt idx="1">
                  <c:v>5.4459775817628654E-2</c:v>
                </c:pt>
                <c:pt idx="2">
                  <c:v>5.1876769216175643E-2</c:v>
                </c:pt>
                <c:pt idx="3">
                  <c:v>5.1744044220290039E-2</c:v>
                </c:pt>
                <c:pt idx="4">
                  <c:v>5.2340913825496715E-2</c:v>
                </c:pt>
                <c:pt idx="5">
                  <c:v>4.8310005974564953E-2</c:v>
                </c:pt>
                <c:pt idx="6">
                  <c:v>4.7390966474681329E-2</c:v>
                </c:pt>
                <c:pt idx="7">
                  <c:v>4.8439392132659208E-2</c:v>
                </c:pt>
                <c:pt idx="8">
                  <c:v>5.1541054825579004E-2</c:v>
                </c:pt>
                <c:pt idx="9">
                  <c:v>4.6451449869915333E-2</c:v>
                </c:pt>
                <c:pt idx="10">
                  <c:v>4.7397227860250538E-2</c:v>
                </c:pt>
                <c:pt idx="11">
                  <c:v>4.9766294177500635E-2</c:v>
                </c:pt>
                <c:pt idx="12">
                  <c:v>4.3257648211204765E-2</c:v>
                </c:pt>
                <c:pt idx="13">
                  <c:v>4.2994646153890627E-2</c:v>
                </c:pt>
                <c:pt idx="14">
                  <c:v>4.0798660172981394E-2</c:v>
                </c:pt>
                <c:pt idx="15">
                  <c:v>3.9284218309299117E-2</c:v>
                </c:pt>
                <c:pt idx="16">
                  <c:v>4.719998817337516E-2</c:v>
                </c:pt>
                <c:pt idx="17">
                  <c:v>4.3631625062673499E-2</c:v>
                </c:pt>
                <c:pt idx="18">
                  <c:v>4.1624343664939861E-2</c:v>
                </c:pt>
                <c:pt idx="19">
                  <c:v>3.94223756017789E-2</c:v>
                </c:pt>
                <c:pt idx="20">
                  <c:v>4.0046519586707789E-2</c:v>
                </c:pt>
                <c:pt idx="21">
                  <c:v>3.6025702548783838E-2</c:v>
                </c:pt>
                <c:pt idx="22">
                  <c:v>3.7024766605869466E-2</c:v>
                </c:pt>
                <c:pt idx="23">
                  <c:v>2.8738043974429289E-2</c:v>
                </c:pt>
                <c:pt idx="24">
                  <c:v>3.3061377200840299E-2</c:v>
                </c:pt>
                <c:pt idx="25">
                  <c:v>4.1297110941294145E-2</c:v>
                </c:pt>
                <c:pt idx="26">
                  <c:v>4.5456580978350009E-2</c:v>
                </c:pt>
                <c:pt idx="27">
                  <c:v>4.558282333131064E-2</c:v>
                </c:pt>
                <c:pt idx="28">
                  <c:v>4.3021450851687022E-2</c:v>
                </c:pt>
                <c:pt idx="29">
                  <c:v>4.2223282926317801E-2</c:v>
                </c:pt>
                <c:pt idx="30">
                  <c:v>4.4302262735916899E-2</c:v>
                </c:pt>
                <c:pt idx="31">
                  <c:v>4.2147641888736861E-2</c:v>
                </c:pt>
                <c:pt idx="32">
                  <c:v>4.3202182819427851E-2</c:v>
                </c:pt>
                <c:pt idx="33">
                  <c:v>4.5712072490620391E-2</c:v>
                </c:pt>
                <c:pt idx="34">
                  <c:v>4.3978039856114266E-2</c:v>
                </c:pt>
                <c:pt idx="35">
                  <c:v>4.919530927606388E-2</c:v>
                </c:pt>
                <c:pt idx="36">
                  <c:v>4.7317241595975432E-2</c:v>
                </c:pt>
                <c:pt idx="37">
                  <c:v>5.0339646641388465E-2</c:v>
                </c:pt>
                <c:pt idx="38">
                  <c:v>5.1068854248036644E-2</c:v>
                </c:pt>
                <c:pt idx="39">
                  <c:v>4.978145603558301E-2</c:v>
                </c:pt>
                <c:pt idx="40">
                  <c:v>4.8430795071832795E-2</c:v>
                </c:pt>
                <c:pt idx="41">
                  <c:v>4.5721105973762929E-2</c:v>
                </c:pt>
              </c:numCache>
            </c:numRef>
          </c:val>
          <c:smooth val="0"/>
          <c:extLst>
            <c:ext xmlns:c16="http://schemas.microsoft.com/office/drawing/2014/chart" uri="{C3380CC4-5D6E-409C-BE32-E72D297353CC}">
              <c16:uniqueId val="{00000000-49AB-4A0D-B14B-3D075788296A}"/>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FFO per share, quarterly (as reported)</a:t>
            </a:r>
          </a:p>
        </c:rich>
      </c:tx>
      <c:overlay val="1"/>
    </c:title>
    <c:autoTitleDeleted val="0"/>
    <c:plotArea>
      <c:layout/>
      <c:lineChart>
        <c:grouping val="standard"/>
        <c:varyColors val="1"/>
        <c:ser>
          <c:idx val="0"/>
          <c:order val="0"/>
          <c:tx>
            <c:v>FFO per share, quarterly (as reported)</c:v>
          </c:tx>
          <c:spPr>
            <a:ln>
              <a:solidFill>
                <a:srgbClr val="1F4E79"/>
              </a:solidFill>
              <a:prstDash val="solid"/>
            </a:ln>
          </c:spPr>
          <c:marker>
            <c:symbol val="circle"/>
            <c:size val="4"/>
            <c:spPr>
              <a:solidFill>
                <a:srgbClr val="1F4E79"/>
              </a:solidFill>
              <a:ln>
                <a:prstDash val="solid"/>
              </a:ln>
            </c:spPr>
          </c:marker>
          <c:cat>
            <c:strRef>
              <c:f>Quarterly!$B$4:$AQ$4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Quarterly!$B$38:$AQ$38</c:f>
              <c:numCache>
                <c:formatCode>\$0.000;"($"0.000\);\-</c:formatCode>
                <c:ptCount val="42"/>
                <c:pt idx="0">
                  <c:v>0.91367195963723036</c:v>
                </c:pt>
                <c:pt idx="1">
                  <c:v>0.99075215782983972</c:v>
                </c:pt>
                <c:pt idx="2">
                  <c:v>1.0359808670749169</c:v>
                </c:pt>
                <c:pt idx="3">
                  <c:v>1.0775998058488048</c:v>
                </c:pt>
                <c:pt idx="4">
                  <c:v>0.98835643090185277</c:v>
                </c:pt>
                <c:pt idx="5">
                  <c:v>1.0541128084606346</c:v>
                </c:pt>
                <c:pt idx="6">
                  <c:v>1.0752405949256343</c:v>
                </c:pt>
                <c:pt idx="7">
                  <c:v>1.1398348065497754</c:v>
                </c:pt>
                <c:pt idx="8">
                  <c:v>1.1562356057116536</c:v>
                </c:pt>
                <c:pt idx="9">
                  <c:v>1.1634476303922403</c:v>
                </c:pt>
                <c:pt idx="10">
                  <c:v>1.1709313369461982</c:v>
                </c:pt>
                <c:pt idx="11">
                  <c:v>1.1807518215941708</c:v>
                </c:pt>
                <c:pt idx="12">
                  <c:v>1.2029239445874171</c:v>
                </c:pt>
                <c:pt idx="13">
                  <c:v>1.2196979929225533</c:v>
                </c:pt>
                <c:pt idx="14">
                  <c:v>1.2820248752277588</c:v>
                </c:pt>
                <c:pt idx="15">
                  <c:v>1.2723136971075555</c:v>
                </c:pt>
                <c:pt idx="16">
                  <c:v>1.3136726470059803</c:v>
                </c:pt>
                <c:pt idx="17">
                  <c:v>1.3320111574583515</c:v>
                </c:pt>
                <c:pt idx="18">
                  <c:v>1.3589607097591889</c:v>
                </c:pt>
                <c:pt idx="19">
                  <c:v>1.3801730007817821</c:v>
                </c:pt>
                <c:pt idx="20">
                  <c:v>1.4506727021249843</c:v>
                </c:pt>
                <c:pt idx="21">
                  <c:v>1.4674716793227935</c:v>
                </c:pt>
                <c:pt idx="22">
                  <c:v>1.5546626568393029</c:v>
                </c:pt>
                <c:pt idx="23">
                  <c:v>1.6151276486796224</c:v>
                </c:pt>
                <c:pt idx="24">
                  <c:v>1.6827534514857709</c:v>
                </c:pt>
                <c:pt idx="25">
                  <c:v>1.7245958975328481</c:v>
                </c:pt>
                <c:pt idx="26">
                  <c:v>1.7690048415593951</c:v>
                </c:pt>
                <c:pt idx="27">
                  <c:v>1.8181359392563026</c:v>
                </c:pt>
                <c:pt idx="28">
                  <c:v>1.8447847020970722</c:v>
                </c:pt>
                <c:pt idx="29">
                  <c:v>1.9092860016989315</c:v>
                </c:pt>
                <c:pt idx="30">
                  <c:v>1.9971608281645845</c:v>
                </c:pt>
                <c:pt idx="31">
                  <c:v>2.0344189016602812</c:v>
                </c:pt>
                <c:pt idx="32">
                  <c:v>1.9780655115614771</c:v>
                </c:pt>
                <c:pt idx="33">
                  <c:v>2.0887372013651877</c:v>
                </c:pt>
                <c:pt idx="34">
                  <c:v>2.1250841853915388</c:v>
                </c:pt>
                <c:pt idx="35">
                  <c:v>2.1492679632094398</c:v>
                </c:pt>
                <c:pt idx="36">
                  <c:v>2.1521680633505036</c:v>
                </c:pt>
                <c:pt idx="37">
                  <c:v>2.2126894767873106</c:v>
                </c:pt>
                <c:pt idx="38">
                  <c:v>2.2736369780714929</c:v>
                </c:pt>
                <c:pt idx="39">
                  <c:v>2.3384972744132027</c:v>
                </c:pt>
                <c:pt idx="40">
                  <c:v>2.3394091061890712</c:v>
                </c:pt>
                <c:pt idx="41">
                  <c:v>2.3570830931707043</c:v>
                </c:pt>
              </c:numCache>
            </c:numRef>
          </c:val>
          <c:smooth val="0"/>
          <c:extLst>
            <c:ext xmlns:c16="http://schemas.microsoft.com/office/drawing/2014/chart" uri="{C3380CC4-5D6E-409C-BE32-E72D297353CC}">
              <c16:uniqueId val="{00000000-02DA-48AB-B0E3-8EFA26A887C5}"/>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FFO / market cap, quarterly (annualized x4)</a:t>
            </a:r>
          </a:p>
        </c:rich>
      </c:tx>
      <c:overlay val="1"/>
    </c:title>
    <c:autoTitleDeleted val="0"/>
    <c:plotArea>
      <c:layout/>
      <c:lineChart>
        <c:grouping val="standard"/>
        <c:varyColors val="1"/>
        <c:ser>
          <c:idx val="0"/>
          <c:order val="0"/>
          <c:tx>
            <c:v>FFO / market cap, quarterly (annualized x4)</c:v>
          </c:tx>
          <c:spPr>
            <a:ln>
              <a:solidFill>
                <a:srgbClr val="1F4E79"/>
              </a:solidFill>
              <a:prstDash val="solid"/>
            </a:ln>
          </c:spPr>
          <c:marker>
            <c:symbol val="circle"/>
            <c:size val="4"/>
            <c:spPr>
              <a:solidFill>
                <a:srgbClr val="1F4E79"/>
              </a:solidFill>
              <a:ln>
                <a:prstDash val="solid"/>
              </a:ln>
            </c:spPr>
          </c:marker>
          <c:cat>
            <c:strRef>
              <c:f>Quarterly!$B$4:$AQ$4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Quarterly!$B$39:$AQ$39</c:f>
              <c:numCache>
                <c:formatCode>0.0%</c:formatCode>
                <c:ptCount val="42"/>
                <c:pt idx="0">
                  <c:v>6.0291299503874664E-2</c:v>
                </c:pt>
                <c:pt idx="1">
                  <c:v>5.6718207530801236E-2</c:v>
                </c:pt>
                <c:pt idx="2">
                  <c:v>5.6195137350429393E-2</c:v>
                </c:pt>
                <c:pt idx="3">
                  <c:v>5.7730000977055475E-2</c:v>
                </c:pt>
                <c:pt idx="4">
                  <c:v>5.2991637028448092E-2</c:v>
                </c:pt>
                <c:pt idx="5">
                  <c:v>4.992466547881684E-2</c:v>
                </c:pt>
                <c:pt idx="6">
                  <c:v>4.8617080996878857E-2</c:v>
                </c:pt>
                <c:pt idx="7">
                  <c:v>5.1212157798699684E-2</c:v>
                </c:pt>
                <c:pt idx="8">
                  <c:v>5.5617685440615981E-2</c:v>
                </c:pt>
                <c:pt idx="9">
                  <c:v>4.8066218408847901E-2</c:v>
                </c:pt>
                <c:pt idx="10">
                  <c:v>4.8653579182290185E-2</c:v>
                </c:pt>
                <c:pt idx="11">
                  <c:v>5.1108193600445558E-2</c:v>
                </c:pt>
                <c:pt idx="12">
                  <c:v>4.2834765905575868E-2</c:v>
                </c:pt>
                <c:pt idx="13">
                  <c:v>4.1460980572927006E-2</c:v>
                </c:pt>
                <c:pt idx="14">
                  <c:v>4.0441320865379229E-2</c:v>
                </c:pt>
                <c:pt idx="15">
                  <c:v>3.8124772808892073E-2</c:v>
                </c:pt>
                <c:pt idx="16">
                  <c:v>5.0173295891734547E-2</c:v>
                </c:pt>
                <c:pt idx="17">
                  <c:v>4.4645463775074577E-2</c:v>
                </c:pt>
                <c:pt idx="18">
                  <c:v>4.1917178604824822E-2</c:v>
                </c:pt>
                <c:pt idx="19">
                  <c:v>3.9963613938011733E-2</c:v>
                </c:pt>
                <c:pt idx="20">
                  <c:v>4.023936148081201E-2</c:v>
                </c:pt>
                <c:pt idx="21">
                  <c:v>3.5489780613550063E-2</c:v>
                </c:pt>
                <c:pt idx="22">
                  <c:v>3.7212538425251192E-2</c:v>
                </c:pt>
                <c:pt idx="23">
                  <c:v>2.8177070873161014E-2</c:v>
                </c:pt>
                <c:pt idx="24">
                  <c:v>3.2856691862046275E-2</c:v>
                </c:pt>
                <c:pt idx="25">
                  <c:v>4.3416393585519027E-2</c:v>
                </c:pt>
                <c:pt idx="26">
                  <c:v>4.9031204521977484E-2</c:v>
                </c:pt>
                <c:pt idx="27">
                  <c:v>4.9138578362105965E-2</c:v>
                </c:pt>
                <c:pt idx="28">
                  <c:v>4.421206248423238E-2</c:v>
                </c:pt>
                <c:pt idx="29">
                  <c:v>4.3420251327147476E-2</c:v>
                </c:pt>
                <c:pt idx="30">
                  <c:v>4.7464235554349365E-2</c:v>
                </c:pt>
                <c:pt idx="31">
                  <c:v>4.366770284786823E-2</c:v>
                </c:pt>
                <c:pt idx="32">
                  <c:v>4.3967768298658359E-2</c:v>
                </c:pt>
                <c:pt idx="33">
                  <c:v>4.8807398477328248E-2</c:v>
                </c:pt>
                <c:pt idx="34">
                  <c:v>4.5308686914648851E-2</c:v>
                </c:pt>
                <c:pt idx="35">
                  <c:v>5.2030879304803414E-2</c:v>
                </c:pt>
                <c:pt idx="36">
                  <c:v>4.8649245977873207E-2</c:v>
                </c:pt>
                <c:pt idx="37">
                  <c:v>5.2852299417590391E-2</c:v>
                </c:pt>
                <c:pt idx="38">
                  <c:v>5.3585826645215939E-2</c:v>
                </c:pt>
                <c:pt idx="39">
                  <c:v>5.2542862940242449E-2</c:v>
                </c:pt>
                <c:pt idx="40">
                  <c:v>5.0360505262986466E-2</c:v>
                </c:pt>
                <c:pt idx="41">
                  <c:v>4.6571523325239776E-2</c:v>
                </c:pt>
              </c:numCache>
            </c:numRef>
          </c:val>
          <c:smooth val="0"/>
          <c:extLst>
            <c:ext xmlns:c16="http://schemas.microsoft.com/office/drawing/2014/chart" uri="{C3380CC4-5D6E-409C-BE32-E72D297353CC}">
              <c16:uniqueId val="{00000000-AB02-4812-A457-3A5BB1E9CAD9}"/>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Core FFO per share, quarterly (as reported)</a:t>
            </a:r>
          </a:p>
        </c:rich>
      </c:tx>
      <c:overlay val="1"/>
    </c:title>
    <c:autoTitleDeleted val="0"/>
    <c:plotArea>
      <c:layout/>
      <c:lineChart>
        <c:grouping val="standard"/>
        <c:varyColors val="1"/>
        <c:ser>
          <c:idx val="0"/>
          <c:order val="0"/>
          <c:tx>
            <c:v>Core FFO per share, quarterly (as reported)</c:v>
          </c:tx>
          <c:spPr>
            <a:ln>
              <a:solidFill>
                <a:srgbClr val="1F4E79"/>
              </a:solidFill>
              <a:prstDash val="solid"/>
            </a:ln>
          </c:spPr>
          <c:marker>
            <c:symbol val="circle"/>
            <c:size val="4"/>
            <c:spPr>
              <a:solidFill>
                <a:srgbClr val="1F4E79"/>
              </a:solidFill>
              <a:ln>
                <a:prstDash val="solid"/>
              </a:ln>
            </c:spPr>
          </c:marker>
          <c:cat>
            <c:strRef>
              <c:f>Quarterly!$B$4:$AQ$4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Quarterly!$B$42:$AQ$42</c:f>
              <c:numCache>
                <c:formatCode>\$0.000;"($"0.000\);\-</c:formatCode>
                <c:ptCount val="42"/>
                <c:pt idx="0">
                  <c:v>0.91367195963723036</c:v>
                </c:pt>
                <c:pt idx="1">
                  <c:v>0.99075215782983972</c:v>
                </c:pt>
                <c:pt idx="2">
                  <c:v>1.0359808670749169</c:v>
                </c:pt>
                <c:pt idx="3">
                  <c:v>1.0775998058488048</c:v>
                </c:pt>
                <c:pt idx="4">
                  <c:v>0.98835643090185277</c:v>
                </c:pt>
                <c:pt idx="5">
                  <c:v>1.0541128084606346</c:v>
                </c:pt>
                <c:pt idx="6">
                  <c:v>1.0752405949256343</c:v>
                </c:pt>
                <c:pt idx="7">
                  <c:v>1.1398348065497754</c:v>
                </c:pt>
                <c:pt idx="8">
                  <c:v>1.1562356057116536</c:v>
                </c:pt>
                <c:pt idx="9">
                  <c:v>1.1634476303922403</c:v>
                </c:pt>
                <c:pt idx="10">
                  <c:v>1.1709313369461982</c:v>
                </c:pt>
                <c:pt idx="11">
                  <c:v>1.1807518215941708</c:v>
                </c:pt>
                <c:pt idx="12">
                  <c:v>1.2029239445874171</c:v>
                </c:pt>
                <c:pt idx="13">
                  <c:v>1.2129987303816958</c:v>
                </c:pt>
                <c:pt idx="14">
                  <c:v>1.2820248752277588</c:v>
                </c:pt>
                <c:pt idx="15">
                  <c:v>1.2702458190089694</c:v>
                </c:pt>
                <c:pt idx="16">
                  <c:v>1.3136726470059803</c:v>
                </c:pt>
                <c:pt idx="17">
                  <c:v>1.3278910868285692</c:v>
                </c:pt>
                <c:pt idx="18">
                  <c:v>1.3589607097591889</c:v>
                </c:pt>
                <c:pt idx="19">
                  <c:v>1.3801730007817821</c:v>
                </c:pt>
                <c:pt idx="20">
                  <c:v>1.4506727021249843</c:v>
                </c:pt>
                <c:pt idx="21">
                  <c:v>1.4674716793227935</c:v>
                </c:pt>
                <c:pt idx="22">
                  <c:v>1.5546626568393029</c:v>
                </c:pt>
                <c:pt idx="23">
                  <c:v>1.6151276486796224</c:v>
                </c:pt>
                <c:pt idx="24">
                  <c:v>1.6827534514857709</c:v>
                </c:pt>
                <c:pt idx="25">
                  <c:v>1.7245958975328481</c:v>
                </c:pt>
                <c:pt idx="26">
                  <c:v>1.7690048415593951</c:v>
                </c:pt>
                <c:pt idx="27">
                  <c:v>1.8181359392563026</c:v>
                </c:pt>
                <c:pt idx="28">
                  <c:v>1.8213495196586267</c:v>
                </c:pt>
                <c:pt idx="29">
                  <c:v>1.8859927571869273</c:v>
                </c:pt>
                <c:pt idx="30">
                  <c:v>1.9509041670306631</c:v>
                </c:pt>
                <c:pt idx="31">
                  <c:v>2.0344189016602812</c:v>
                </c:pt>
                <c:pt idx="32">
                  <c:v>1.9780655115614771</c:v>
                </c:pt>
                <c:pt idx="33">
                  <c:v>2.0534077981176959</c:v>
                </c:pt>
                <c:pt idx="34">
                  <c:v>2.1250841853915388</c:v>
                </c:pt>
                <c:pt idx="35">
                  <c:v>2.1492679632094398</c:v>
                </c:pt>
                <c:pt idx="36">
                  <c:v>2.1182824632889981</c:v>
                </c:pt>
                <c:pt idx="37">
                  <c:v>2.2126894767873106</c:v>
                </c:pt>
                <c:pt idx="38">
                  <c:v>2.2736369780714929</c:v>
                </c:pt>
                <c:pt idx="39">
                  <c:v>2.3384972744132027</c:v>
                </c:pt>
                <c:pt idx="40">
                  <c:v>2.3029918201172825</c:v>
                </c:pt>
                <c:pt idx="41">
                  <c:v>2.3570830931707043</c:v>
                </c:pt>
              </c:numCache>
            </c:numRef>
          </c:val>
          <c:smooth val="0"/>
          <c:extLst>
            <c:ext xmlns:c16="http://schemas.microsoft.com/office/drawing/2014/chart" uri="{C3380CC4-5D6E-409C-BE32-E72D297353CC}">
              <c16:uniqueId val="{00000000-AC18-4930-B7D4-FDA98F615FC8}"/>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Core FFO / market cap, quarterly (annualized x4)</a:t>
            </a:r>
          </a:p>
        </c:rich>
      </c:tx>
      <c:overlay val="1"/>
    </c:title>
    <c:autoTitleDeleted val="0"/>
    <c:plotArea>
      <c:layout/>
      <c:lineChart>
        <c:grouping val="standard"/>
        <c:varyColors val="1"/>
        <c:ser>
          <c:idx val="0"/>
          <c:order val="0"/>
          <c:tx>
            <c:v>Core FFO / market cap, quarterly (annualized x4)</c:v>
          </c:tx>
          <c:spPr>
            <a:ln>
              <a:solidFill>
                <a:srgbClr val="1F4E79"/>
              </a:solidFill>
              <a:prstDash val="solid"/>
            </a:ln>
          </c:spPr>
          <c:marker>
            <c:symbol val="circle"/>
            <c:size val="4"/>
            <c:spPr>
              <a:solidFill>
                <a:srgbClr val="1F4E79"/>
              </a:solidFill>
              <a:ln>
                <a:prstDash val="solid"/>
              </a:ln>
            </c:spPr>
          </c:marker>
          <c:cat>
            <c:strRef>
              <c:f>Quarterly!$B$4:$AQ$4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Quarterly!$B$43:$AQ$43</c:f>
              <c:numCache>
                <c:formatCode>0.0%</c:formatCode>
                <c:ptCount val="42"/>
                <c:pt idx="0">
                  <c:v>6.0291299503874664E-2</c:v>
                </c:pt>
                <c:pt idx="1">
                  <c:v>5.6718207530801236E-2</c:v>
                </c:pt>
                <c:pt idx="2">
                  <c:v>5.6195137350429393E-2</c:v>
                </c:pt>
                <c:pt idx="3">
                  <c:v>5.7730000977055475E-2</c:v>
                </c:pt>
                <c:pt idx="4">
                  <c:v>5.2991637028448092E-2</c:v>
                </c:pt>
                <c:pt idx="5">
                  <c:v>4.992466547881684E-2</c:v>
                </c:pt>
                <c:pt idx="6">
                  <c:v>4.8617080996878857E-2</c:v>
                </c:pt>
                <c:pt idx="7">
                  <c:v>5.1212157798699684E-2</c:v>
                </c:pt>
                <c:pt idx="8">
                  <c:v>5.5617685440615981E-2</c:v>
                </c:pt>
                <c:pt idx="9">
                  <c:v>4.8066218408847901E-2</c:v>
                </c:pt>
                <c:pt idx="10">
                  <c:v>4.8653579182290185E-2</c:v>
                </c:pt>
                <c:pt idx="11">
                  <c:v>5.1108193600445558E-2</c:v>
                </c:pt>
                <c:pt idx="12">
                  <c:v>4.2834765905575868E-2</c:v>
                </c:pt>
                <c:pt idx="13">
                  <c:v>4.1233253712941044E-2</c:v>
                </c:pt>
                <c:pt idx="14">
                  <c:v>4.0441320865379229E-2</c:v>
                </c:pt>
                <c:pt idx="15">
                  <c:v>3.8062809015776973E-2</c:v>
                </c:pt>
                <c:pt idx="16">
                  <c:v>5.0173295891734547E-2</c:v>
                </c:pt>
                <c:pt idx="17">
                  <c:v>4.4507369988830571E-2</c:v>
                </c:pt>
                <c:pt idx="18">
                  <c:v>4.1917178604824822E-2</c:v>
                </c:pt>
                <c:pt idx="19">
                  <c:v>3.9963613938011733E-2</c:v>
                </c:pt>
                <c:pt idx="20">
                  <c:v>4.023936148081201E-2</c:v>
                </c:pt>
                <c:pt idx="21">
                  <c:v>3.5489780613550063E-2</c:v>
                </c:pt>
                <c:pt idx="22">
                  <c:v>3.7212538425251192E-2</c:v>
                </c:pt>
                <c:pt idx="23">
                  <c:v>2.8177070873161014E-2</c:v>
                </c:pt>
                <c:pt idx="24">
                  <c:v>3.2856691862046275E-2</c:v>
                </c:pt>
                <c:pt idx="25">
                  <c:v>4.3416393585519027E-2</c:v>
                </c:pt>
                <c:pt idx="26">
                  <c:v>4.9031204521977484E-2</c:v>
                </c:pt>
                <c:pt idx="27">
                  <c:v>4.9138578362105965E-2</c:v>
                </c:pt>
                <c:pt idx="28">
                  <c:v>4.3650415507693531E-2</c:v>
                </c:pt>
                <c:pt idx="29">
                  <c:v>4.2890525277704934E-2</c:v>
                </c:pt>
                <c:pt idx="30">
                  <c:v>4.6364906432199551E-2</c:v>
                </c:pt>
                <c:pt idx="31">
                  <c:v>4.366770284786823E-2</c:v>
                </c:pt>
                <c:pt idx="32">
                  <c:v>4.3967768298658359E-2</c:v>
                </c:pt>
                <c:pt idx="33">
                  <c:v>4.7981858404053571E-2</c:v>
                </c:pt>
                <c:pt idx="34">
                  <c:v>4.5308686914648851E-2</c:v>
                </c:pt>
                <c:pt idx="35">
                  <c:v>5.2030879304803414E-2</c:v>
                </c:pt>
                <c:pt idx="36">
                  <c:v>4.7883270067082297E-2</c:v>
                </c:pt>
                <c:pt idx="37">
                  <c:v>5.2852299417590391E-2</c:v>
                </c:pt>
                <c:pt idx="38">
                  <c:v>5.3585826645215939E-2</c:v>
                </c:pt>
                <c:pt idx="39">
                  <c:v>5.2542862940242449E-2</c:v>
                </c:pt>
                <c:pt idx="40">
                  <c:v>4.9576549638452885E-2</c:v>
                </c:pt>
                <c:pt idx="41">
                  <c:v>4.6571523325239776E-2</c:v>
                </c:pt>
              </c:numCache>
            </c:numRef>
          </c:val>
          <c:smooth val="0"/>
          <c:extLst>
            <c:ext xmlns:c16="http://schemas.microsoft.com/office/drawing/2014/chart" uri="{C3380CC4-5D6E-409C-BE32-E72D297353CC}">
              <c16:uniqueId val="{00000000-13C1-4357-B661-4448B187F1DA}"/>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AFFO per share, quarterly (as reported)</a:t>
            </a:r>
          </a:p>
        </c:rich>
      </c:tx>
      <c:overlay val="1"/>
    </c:title>
    <c:autoTitleDeleted val="0"/>
    <c:plotArea>
      <c:layout/>
      <c:lineChart>
        <c:grouping val="standard"/>
        <c:varyColors val="1"/>
        <c:ser>
          <c:idx val="0"/>
          <c:order val="0"/>
          <c:tx>
            <c:v>AFFO per share, quarterly (as reported)</c:v>
          </c:tx>
          <c:spPr>
            <a:ln>
              <a:solidFill>
                <a:srgbClr val="1F4E79"/>
              </a:solidFill>
              <a:prstDash val="solid"/>
            </a:ln>
          </c:spPr>
          <c:marker>
            <c:symbol val="circle"/>
            <c:size val="4"/>
            <c:spPr>
              <a:solidFill>
                <a:srgbClr val="1F4E79"/>
              </a:solidFill>
              <a:ln>
                <a:prstDash val="solid"/>
              </a:ln>
            </c:spPr>
          </c:marker>
          <c:cat>
            <c:strRef>
              <c:f>Quarterly!$B$4:$AQ$4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Quarterly!$B$49:$AQ$49</c:f>
              <c:numCache>
                <c:formatCode>\$0.000;"($"0.000\);\-</c:formatCode>
                <c:ptCount val="42"/>
                <c:pt idx="0">
                  <c:v>0.64103754604265328</c:v>
                </c:pt>
                <c:pt idx="1">
                  <c:v>0.77845252774352647</c:v>
                </c:pt>
                <c:pt idx="2">
                  <c:v>0.72235932120768975</c:v>
                </c:pt>
                <c:pt idx="3">
                  <c:v>0.8525360999878655</c:v>
                </c:pt>
                <c:pt idx="4">
                  <c:v>0.7243257804783142</c:v>
                </c:pt>
                <c:pt idx="5">
                  <c:v>0.76762632197414804</c:v>
                </c:pt>
                <c:pt idx="6">
                  <c:v>0.78885972586759989</c:v>
                </c:pt>
                <c:pt idx="7">
                  <c:v>0.85677438052456167</c:v>
                </c:pt>
                <c:pt idx="8">
                  <c:v>0.93064831874712117</c:v>
                </c:pt>
                <c:pt idx="9">
                  <c:v>0.79531467143140755</c:v>
                </c:pt>
                <c:pt idx="10">
                  <c:v>0.71976088049611708</c:v>
                </c:pt>
                <c:pt idx="11">
                  <c:v>0.8531132700375359</c:v>
                </c:pt>
                <c:pt idx="12">
                  <c:v>0.96342331489897604</c:v>
                </c:pt>
                <c:pt idx="13">
                  <c:v>0.81536508279532127</c:v>
                </c:pt>
                <c:pt idx="14">
                  <c:v>0.91174839578547096</c:v>
                </c:pt>
                <c:pt idx="15">
                  <c:v>0.95657455992969209</c:v>
                </c:pt>
                <c:pt idx="16">
                  <c:v>1.0340340340340339</c:v>
                </c:pt>
                <c:pt idx="17">
                  <c:v>1.0907183253576271</c:v>
                </c:pt>
                <c:pt idx="18">
                  <c:v>1.069531051964512</c:v>
                </c:pt>
                <c:pt idx="19">
                  <c:v>1.0863742970267067</c:v>
                </c:pt>
                <c:pt idx="20">
                  <c:v>1.0763233999748523</c:v>
                </c:pt>
                <c:pt idx="21">
                  <c:v>1.1212996389891696</c:v>
                </c:pt>
                <c:pt idx="22">
                  <c:v>1.2341311903764143</c:v>
                </c:pt>
                <c:pt idx="23">
                  <c:v>1.1956548243154275</c:v>
                </c:pt>
                <c:pt idx="24">
                  <c:v>1.3028361420730676</c:v>
                </c:pt>
                <c:pt idx="25">
                  <c:v>1.3422346157481804</c:v>
                </c:pt>
                <c:pt idx="26">
                  <c:v>1.4079071154861063</c:v>
                </c:pt>
                <c:pt idx="27">
                  <c:v>1.4900786823572592</c:v>
                </c:pt>
                <c:pt idx="28">
                  <c:v>1.3333181206215914</c:v>
                </c:pt>
                <c:pt idx="29">
                  <c:v>1.4853355389636518</c:v>
                </c:pt>
                <c:pt idx="30">
                  <c:v>1.5102210186074954</c:v>
                </c:pt>
                <c:pt idx="31">
                  <c:v>1.6909323116219668</c:v>
                </c:pt>
                <c:pt idx="32">
                  <c:v>1.5972352536435854</c:v>
                </c:pt>
                <c:pt idx="33">
                  <c:v>1.547916020270969</c:v>
                </c:pt>
                <c:pt idx="34">
                  <c:v>1.6451560235923182</c:v>
                </c:pt>
                <c:pt idx="35">
                  <c:v>1.7578219670633108</c:v>
                </c:pt>
                <c:pt idx="36">
                  <c:v>1.5659837010840316</c:v>
                </c:pt>
                <c:pt idx="37">
                  <c:v>1.7660853192339148</c:v>
                </c:pt>
                <c:pt idx="38">
                  <c:v>1.759668819465305</c:v>
                </c:pt>
                <c:pt idx="39">
                  <c:v>1.8949478298334677</c:v>
                </c:pt>
                <c:pt idx="40">
                  <c:v>1.958054756657827</c:v>
                </c:pt>
                <c:pt idx="41">
                  <c:v>1.9543536061580797</c:v>
                </c:pt>
              </c:numCache>
            </c:numRef>
          </c:val>
          <c:smooth val="0"/>
          <c:extLst>
            <c:ext xmlns:c16="http://schemas.microsoft.com/office/drawing/2014/chart" uri="{C3380CC4-5D6E-409C-BE32-E72D297353CC}">
              <c16:uniqueId val="{00000000-D997-4E08-B752-82DEAC9BFC43}"/>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Levered cash-on-cash (AFFO / market cap), quarterly (annualized x4)</a:t>
            </a:r>
          </a:p>
        </c:rich>
      </c:tx>
      <c:overlay val="1"/>
    </c:title>
    <c:autoTitleDeleted val="0"/>
    <c:plotArea>
      <c:layout/>
      <c:lineChart>
        <c:grouping val="standard"/>
        <c:varyColors val="1"/>
        <c:ser>
          <c:idx val="0"/>
          <c:order val="0"/>
          <c:tx>
            <c:v>Levered cash-on-cash (AFFO / market cap), quarterly (annualized x4)</c:v>
          </c:tx>
          <c:spPr>
            <a:ln>
              <a:solidFill>
                <a:srgbClr val="1F4E79"/>
              </a:solidFill>
              <a:prstDash val="solid"/>
            </a:ln>
          </c:spPr>
          <c:marker>
            <c:symbol val="circle"/>
            <c:size val="4"/>
            <c:spPr>
              <a:solidFill>
                <a:srgbClr val="1F4E79"/>
              </a:solidFill>
              <a:ln>
                <a:prstDash val="solid"/>
              </a:ln>
            </c:spPr>
          </c:marker>
          <c:cat>
            <c:strRef>
              <c:f>Quarterly!$B$4:$AQ$4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Quarterly!$B$50:$AQ$50</c:f>
              <c:numCache>
                <c:formatCode>0.0%</c:formatCode>
                <c:ptCount val="42"/>
                <c:pt idx="0">
                  <c:v>4.2300725412468473E-2</c:v>
                </c:pt>
                <c:pt idx="1">
                  <c:v>4.4564558020389659E-2</c:v>
                </c:pt>
                <c:pt idx="2">
                  <c:v>3.9183234518841342E-2</c:v>
                </c:pt>
                <c:pt idx="3">
                  <c:v>4.5672715991728785E-2</c:v>
                </c:pt>
                <c:pt idx="4">
                  <c:v>3.8835391412823002E-2</c:v>
                </c:pt>
                <c:pt idx="5">
                  <c:v>3.6356153752897941E-2</c:v>
                </c:pt>
                <c:pt idx="6">
                  <c:v>3.5668349361691706E-2</c:v>
                </c:pt>
                <c:pt idx="7">
                  <c:v>3.8494406839637903E-2</c:v>
                </c:pt>
                <c:pt idx="8">
                  <c:v>4.4766399851574649E-2</c:v>
                </c:pt>
                <c:pt idx="9">
                  <c:v>3.2857317942102116E-2</c:v>
                </c:pt>
                <c:pt idx="10">
                  <c:v>2.990691416873557E-2</c:v>
                </c:pt>
                <c:pt idx="11">
                  <c:v>3.6926538982019405E-2</c:v>
                </c:pt>
                <c:pt idx="12">
                  <c:v>3.4306418412700053E-2</c:v>
                </c:pt>
                <c:pt idx="13">
                  <c:v>2.7716562668613321E-2</c:v>
                </c:pt>
                <c:pt idx="14">
                  <c:v>2.8760993748974204E-2</c:v>
                </c:pt>
                <c:pt idx="15">
                  <c:v>2.8663676147630508E-2</c:v>
                </c:pt>
                <c:pt idx="16">
                  <c:v>3.9493016521243984E-2</c:v>
                </c:pt>
                <c:pt idx="17">
                  <c:v>3.6557971163305773E-2</c:v>
                </c:pt>
                <c:pt idx="18">
                  <c:v>3.2989713246784687E-2</c:v>
                </c:pt>
                <c:pt idx="19">
                  <c:v>3.1456522460562589E-2</c:v>
                </c:pt>
                <c:pt idx="20">
                  <c:v>2.9855505172463923E-2</c:v>
                </c:pt>
                <c:pt idx="21">
                  <c:v>2.7117850893138125E-2</c:v>
                </c:pt>
                <c:pt idx="22">
                  <c:v>2.9540269808146776E-2</c:v>
                </c:pt>
                <c:pt idx="23">
                  <c:v>2.0859063834437187E-2</c:v>
                </c:pt>
                <c:pt idx="24">
                  <c:v>2.5438596265564627E-2</c:v>
                </c:pt>
                <c:pt idx="25">
                  <c:v>3.3790516633373208E-2</c:v>
                </c:pt>
                <c:pt idx="26">
                  <c:v>3.9022720631162779E-2</c:v>
                </c:pt>
                <c:pt idx="27">
                  <c:v>4.0272207659382234E-2</c:v>
                </c:pt>
                <c:pt idx="28">
                  <c:v>3.1954267613597764E-2</c:v>
                </c:pt>
                <c:pt idx="29">
                  <c:v>3.3778932202696572E-2</c:v>
                </c:pt>
                <c:pt idx="30">
                  <c:v>3.5891694427129216E-2</c:v>
                </c:pt>
                <c:pt idx="31">
                  <c:v>3.6294948724427969E-2</c:v>
                </c:pt>
                <c:pt idx="32">
                  <c:v>3.5502802682815679E-2</c:v>
                </c:pt>
                <c:pt idx="33">
                  <c:v>3.6170061969225412E-2</c:v>
                </c:pt>
                <c:pt idx="34">
                  <c:v>3.5076191198025089E-2</c:v>
                </c:pt>
                <c:pt idx="35">
                  <c:v>4.255449956599508E-2</c:v>
                </c:pt>
                <c:pt idx="36">
                  <c:v>3.5398688219903184E-2</c:v>
                </c:pt>
                <c:pt idx="37">
                  <c:v>4.2184712797878873E-2</c:v>
                </c:pt>
                <c:pt idx="38">
                  <c:v>4.147245546333414E-2</c:v>
                </c:pt>
                <c:pt idx="39">
                  <c:v>4.2576908338212101E-2</c:v>
                </c:pt>
                <c:pt idx="40">
                  <c:v>4.2151082774280965E-2</c:v>
                </c:pt>
                <c:pt idx="41">
                  <c:v>3.8614347037092697E-2</c:v>
                </c:pt>
              </c:numCache>
            </c:numRef>
          </c:val>
          <c:smooth val="0"/>
          <c:extLst>
            <c:ext xmlns:c16="http://schemas.microsoft.com/office/drawing/2014/chart" uri="{C3380CC4-5D6E-409C-BE32-E72D297353CC}">
              <c16:uniqueId val="{00000000-609B-472C-B309-1F698EA8C8BF}"/>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CFO per share, quarterly (as reported)</a:t>
            </a:r>
          </a:p>
        </c:rich>
      </c:tx>
      <c:overlay val="1"/>
    </c:title>
    <c:autoTitleDeleted val="0"/>
    <c:plotArea>
      <c:layout/>
      <c:lineChart>
        <c:grouping val="standard"/>
        <c:varyColors val="1"/>
        <c:ser>
          <c:idx val="0"/>
          <c:order val="0"/>
          <c:tx>
            <c:v>CFO per share, quarterly (as reported)</c:v>
          </c:tx>
          <c:spPr>
            <a:ln>
              <a:solidFill>
                <a:srgbClr val="1F4E79"/>
              </a:solidFill>
              <a:prstDash val="solid"/>
            </a:ln>
          </c:spPr>
          <c:marker>
            <c:symbol val="circle"/>
            <c:size val="4"/>
            <c:spPr>
              <a:solidFill>
                <a:srgbClr val="1F4E79"/>
              </a:solidFill>
              <a:ln>
                <a:prstDash val="solid"/>
              </a:ln>
            </c:spPr>
          </c:marker>
          <c:cat>
            <c:strRef>
              <c:f>Quarterly!$B$4:$AQ$4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Quarterly!$B$70:$AQ$70</c:f>
              <c:numCache>
                <c:formatCode>\$0.000;"($"0.000\);\-</c:formatCode>
                <c:ptCount val="42"/>
                <c:pt idx="0">
                  <c:v>0.57736713405763462</c:v>
                </c:pt>
                <c:pt idx="1">
                  <c:v>1.4108199753390875</c:v>
                </c:pt>
                <c:pt idx="2">
                  <c:v>1.2957986777564512</c:v>
                </c:pt>
                <c:pt idx="3">
                  <c:v>0.96808639728188328</c:v>
                </c:pt>
                <c:pt idx="4">
                  <c:v>0.71277200754287762</c:v>
                </c:pt>
                <c:pt idx="5">
                  <c:v>1.2744418331374854</c:v>
                </c:pt>
                <c:pt idx="6">
                  <c:v>1.6188684747739865</c:v>
                </c:pt>
                <c:pt idx="7">
                  <c:v>0.93632806839588467</c:v>
                </c:pt>
                <c:pt idx="8">
                  <c:v>0.62511515430677111</c:v>
                </c:pt>
                <c:pt idx="9">
                  <c:v>1.4753679911511954</c:v>
                </c:pt>
                <c:pt idx="10">
                  <c:v>1.9068383708587071</c:v>
                </c:pt>
                <c:pt idx="11">
                  <c:v>0.62751159196290573</c:v>
                </c:pt>
                <c:pt idx="12">
                  <c:v>1.1356841701801457</c:v>
                </c:pt>
                <c:pt idx="13">
                  <c:v>1.5371836084172992</c:v>
                </c:pt>
                <c:pt idx="14">
                  <c:v>1.9094510021389528</c:v>
                </c:pt>
                <c:pt idx="15">
                  <c:v>0.65179517667433506</c:v>
                </c:pt>
                <c:pt idx="16">
                  <c:v>1.3202689869356536</c:v>
                </c:pt>
                <c:pt idx="17">
                  <c:v>1.6696010440924329</c:v>
                </c:pt>
                <c:pt idx="18">
                  <c:v>1.5950570342205324</c:v>
                </c:pt>
                <c:pt idx="19">
                  <c:v>0.42059869366756614</c:v>
                </c:pt>
                <c:pt idx="20">
                  <c:v>1.9821953979630329</c:v>
                </c:pt>
                <c:pt idx="21">
                  <c:v>1.4652807170422009</c:v>
                </c:pt>
                <c:pt idx="22">
                  <c:v>2.5511129735992308</c:v>
                </c:pt>
                <c:pt idx="23">
                  <c:v>0.37370461583477604</c:v>
                </c:pt>
                <c:pt idx="24">
                  <c:v>1.989022945429048</c:v>
                </c:pt>
                <c:pt idx="25">
                  <c:v>2.2187352301729844</c:v>
                </c:pt>
                <c:pt idx="26">
                  <c:v>2.3037332782634636</c:v>
                </c:pt>
                <c:pt idx="27">
                  <c:v>0.91643153717339942</c:v>
                </c:pt>
                <c:pt idx="28">
                  <c:v>2.132692878168998</c:v>
                </c:pt>
                <c:pt idx="29">
                  <c:v>1.9072294004560291</c:v>
                </c:pt>
                <c:pt idx="30">
                  <c:v>2.6496025159430419</c:v>
                </c:pt>
                <c:pt idx="31">
                  <c:v>0.81104725415070245</c:v>
                </c:pt>
                <c:pt idx="32">
                  <c:v>2.4373970517712307</c:v>
                </c:pt>
                <c:pt idx="33">
                  <c:v>2.5413382976522909</c:v>
                </c:pt>
                <c:pt idx="34">
                  <c:v>2.5088675279087327</c:v>
                </c:pt>
                <c:pt idx="35">
                  <c:v>1.0706211883430343</c:v>
                </c:pt>
                <c:pt idx="36">
                  <c:v>2.569923887137695</c:v>
                </c:pt>
                <c:pt idx="37">
                  <c:v>2.726811084273189</c:v>
                </c:pt>
                <c:pt idx="38">
                  <c:v>2.6078589666566536</c:v>
                </c:pt>
                <c:pt idx="39">
                  <c:v>1.2128954910739373</c:v>
                </c:pt>
                <c:pt idx="40">
                  <c:v>2.6583871811153026</c:v>
                </c:pt>
                <c:pt idx="41">
                  <c:v>2.9673688712046555</c:v>
                </c:pt>
              </c:numCache>
            </c:numRef>
          </c:val>
          <c:smooth val="0"/>
          <c:extLst>
            <c:ext xmlns:c16="http://schemas.microsoft.com/office/drawing/2014/chart" uri="{C3380CC4-5D6E-409C-BE32-E72D297353CC}">
              <c16:uniqueId val="{00000000-B997-4EAB-8D0C-732E83A944A0}"/>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CFO / market cap, quarterly (annualized x4)</a:t>
            </a:r>
          </a:p>
        </c:rich>
      </c:tx>
      <c:overlay val="1"/>
    </c:title>
    <c:autoTitleDeleted val="0"/>
    <c:plotArea>
      <c:layout/>
      <c:lineChart>
        <c:grouping val="standard"/>
        <c:varyColors val="1"/>
        <c:ser>
          <c:idx val="0"/>
          <c:order val="0"/>
          <c:tx>
            <c:v>CFO / market cap, quarterly (annualized x4)</c:v>
          </c:tx>
          <c:spPr>
            <a:ln>
              <a:solidFill>
                <a:srgbClr val="1F4E79"/>
              </a:solidFill>
              <a:prstDash val="solid"/>
            </a:ln>
          </c:spPr>
          <c:marker>
            <c:symbol val="circle"/>
            <c:size val="4"/>
            <c:spPr>
              <a:solidFill>
                <a:srgbClr val="1F4E79"/>
              </a:solidFill>
              <a:ln>
                <a:prstDash val="solid"/>
              </a:ln>
            </c:spPr>
          </c:marker>
          <c:cat>
            <c:strRef>
              <c:f>Quarterly!$B$4:$AQ$4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Quarterly!$B$71:$AQ$71</c:f>
              <c:numCache>
                <c:formatCode>0.0%</c:formatCode>
                <c:ptCount val="42"/>
                <c:pt idx="0">
                  <c:v>3.8099248243301513E-2</c:v>
                </c:pt>
                <c:pt idx="1">
                  <c:v>8.076609222346548E-2</c:v>
                </c:pt>
                <c:pt idx="2">
                  <c:v>7.0288541988838452E-2</c:v>
                </c:pt>
                <c:pt idx="3">
                  <c:v>5.1863064894425832E-2</c:v>
                </c:pt>
                <c:pt idx="4">
                  <c:v>3.821592527433175E-2</c:v>
                </c:pt>
                <c:pt idx="5">
                  <c:v>6.0359841642105568E-2</c:v>
                </c:pt>
                <c:pt idx="6">
                  <c:v>7.3197254765873132E-2</c:v>
                </c:pt>
                <c:pt idx="7">
                  <c:v>4.2068710759226788E-2</c:v>
                </c:pt>
                <c:pt idx="8">
                  <c:v>3.0069527218024934E-2</c:v>
                </c:pt>
                <c:pt idx="9">
                  <c:v>6.0952773673352542E-2</c:v>
                </c:pt>
                <c:pt idx="10">
                  <c:v>7.923138508391131E-2</c:v>
                </c:pt>
                <c:pt idx="11">
                  <c:v>2.7161494347951901E-2</c:v>
                </c:pt>
                <c:pt idx="12">
                  <c:v>4.0440433321842099E-2</c:v>
                </c:pt>
                <c:pt idx="13">
                  <c:v>5.225321357863242E-2</c:v>
                </c:pt>
                <c:pt idx="14">
                  <c:v>6.0233402757105335E-2</c:v>
                </c:pt>
                <c:pt idx="15">
                  <c:v>1.9530987589878965E-2</c:v>
                </c:pt>
                <c:pt idx="16">
                  <c:v>5.0425230889276175E-2</c:v>
                </c:pt>
                <c:pt idx="17">
                  <c:v>5.5960576993279491E-2</c:v>
                </c:pt>
                <c:pt idx="18">
                  <c:v>4.9199575902493929E-2</c:v>
                </c:pt>
                <c:pt idx="19">
                  <c:v>1.2178649927973973E-2</c:v>
                </c:pt>
                <c:pt idx="20">
                  <c:v>5.4982958614578303E-2</c:v>
                </c:pt>
                <c:pt idx="21">
                  <c:v>3.5436793716585431E-2</c:v>
                </c:pt>
                <c:pt idx="22">
                  <c:v>6.1063658498250635E-2</c:v>
                </c:pt>
                <c:pt idx="23">
                  <c:v>6.5195475135430671E-3</c:v>
                </c:pt>
                <c:pt idx="24">
                  <c:v>3.8836773127280982E-2</c:v>
                </c:pt>
                <c:pt idx="25">
                  <c:v>5.5856262996481276E-2</c:v>
                </c:pt>
                <c:pt idx="26">
                  <c:v>6.3852181111641704E-2</c:v>
                </c:pt>
                <c:pt idx="27">
                  <c:v>2.4768303585330609E-2</c:v>
                </c:pt>
                <c:pt idx="28">
                  <c:v>5.1112062389773422E-2</c:v>
                </c:pt>
                <c:pt idx="29">
                  <c:v>4.337348088900092E-2</c:v>
                </c:pt>
                <c:pt idx="30">
                  <c:v>6.2970070396230177E-2</c:v>
                </c:pt>
                <c:pt idx="31">
                  <c:v>1.740869122919032E-2</c:v>
                </c:pt>
                <c:pt idx="32">
                  <c:v>5.4177633752642167E-2</c:v>
                </c:pt>
                <c:pt idx="33">
                  <c:v>5.9383301488641571E-2</c:v>
                </c:pt>
                <c:pt idx="34">
                  <c:v>5.3491289481033856E-2</c:v>
                </c:pt>
                <c:pt idx="35">
                  <c:v>2.591829533840834E-2</c:v>
                </c:pt>
                <c:pt idx="36">
                  <c:v>5.8092516778236451E-2</c:v>
                </c:pt>
                <c:pt idx="37">
                  <c:v>6.5132607802908582E-2</c:v>
                </c:pt>
                <c:pt idx="38">
                  <c:v>6.1462880772183349E-2</c:v>
                </c:pt>
                <c:pt idx="39">
                  <c:v>2.7252117094867013E-2</c:v>
                </c:pt>
                <c:pt idx="40">
                  <c:v>5.7227152476849834E-2</c:v>
                </c:pt>
                <c:pt idx="41">
                  <c:v>5.8629621077125813E-2</c:v>
                </c:pt>
              </c:numCache>
            </c:numRef>
          </c:val>
          <c:smooth val="0"/>
          <c:extLst>
            <c:ext xmlns:c16="http://schemas.microsoft.com/office/drawing/2014/chart" uri="{C3380CC4-5D6E-409C-BE32-E72D297353CC}">
              <c16:uniqueId val="{00000000-68F7-4A10-8065-5BF2FBA66B69}"/>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EBITDAre per share, quarterly (as reported)</a:t>
            </a:r>
          </a:p>
        </c:rich>
      </c:tx>
      <c:overlay val="1"/>
    </c:title>
    <c:autoTitleDeleted val="0"/>
    <c:plotArea>
      <c:layout/>
      <c:lineChart>
        <c:grouping val="standard"/>
        <c:varyColors val="1"/>
        <c:ser>
          <c:idx val="0"/>
          <c:order val="0"/>
          <c:tx>
            <c:v>EBITDAre per share, quarterly (as reported)</c:v>
          </c:tx>
          <c:spPr>
            <a:ln>
              <a:solidFill>
                <a:srgbClr val="1F4E79"/>
              </a:solidFill>
              <a:prstDash val="solid"/>
            </a:ln>
          </c:spPr>
          <c:marker>
            <c:symbol val="circle"/>
            <c:size val="4"/>
            <c:spPr>
              <a:solidFill>
                <a:srgbClr val="1F4E79"/>
              </a:solidFill>
              <a:ln>
                <a:prstDash val="solid"/>
              </a:ln>
            </c:spPr>
          </c:marker>
          <c:cat>
            <c:strRef>
              <c:f>Quarterly!$B$4:$AQ$4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Quarterly!$B$82:$AQ$82</c:f>
              <c:numCache>
                <c:formatCode>\$0.000;"($"0.000\);\-</c:formatCode>
                <c:ptCount val="42"/>
                <c:pt idx="0">
                  <c:v>1.1996161822515243</c:v>
                </c:pt>
                <c:pt idx="1">
                  <c:v>1.2807644882860665</c:v>
                </c:pt>
                <c:pt idx="2">
                  <c:v>1.3110623648051671</c:v>
                </c:pt>
                <c:pt idx="3">
                  <c:v>1.3305120737774543</c:v>
                </c:pt>
                <c:pt idx="4">
                  <c:v>1.2546020533389206</c:v>
                </c:pt>
                <c:pt idx="5">
                  <c:v>1.3229435957696827</c:v>
                </c:pt>
                <c:pt idx="6">
                  <c:v>1.3332750072907553</c:v>
                </c:pt>
                <c:pt idx="7">
                  <c:v>1.386494710911462</c:v>
                </c:pt>
                <c:pt idx="8">
                  <c:v>1.4062931828650391</c:v>
                </c:pt>
                <c:pt idx="9">
                  <c:v>1.4165177685130037</c:v>
                </c:pt>
                <c:pt idx="10">
                  <c:v>1.4189898877032237</c:v>
                </c:pt>
                <c:pt idx="11">
                  <c:v>1.4271914329874145</c:v>
                </c:pt>
                <c:pt idx="12">
                  <c:v>1.4465312380222308</c:v>
                </c:pt>
                <c:pt idx="13">
                  <c:v>1.4597909181771522</c:v>
                </c:pt>
                <c:pt idx="14">
                  <c:v>1.5084369801156619</c:v>
                </c:pt>
                <c:pt idx="15">
                  <c:v>1.486752655930933</c:v>
                </c:pt>
                <c:pt idx="16">
                  <c:v>1.5318395318395319</c:v>
                </c:pt>
                <c:pt idx="17">
                  <c:v>1.5466130972183125</c:v>
                </c:pt>
                <c:pt idx="18">
                  <c:v>1.5716856780735107</c:v>
                </c:pt>
                <c:pt idx="19">
                  <c:v>1.6025773585857312</c:v>
                </c:pt>
                <c:pt idx="20">
                  <c:v>1.659248082484597</c:v>
                </c:pt>
                <c:pt idx="21">
                  <c:v>1.6716544254948338</c:v>
                </c:pt>
                <c:pt idx="22">
                  <c:v>1.7626395838982425</c:v>
                </c:pt>
                <c:pt idx="23">
                  <c:v>1.8124893321304041</c:v>
                </c:pt>
                <c:pt idx="24">
                  <c:v>1.8794941850625015</c:v>
                </c:pt>
                <c:pt idx="25">
                  <c:v>1.9373286700066168</c:v>
                </c:pt>
                <c:pt idx="26">
                  <c:v>1.9938964227530345</c:v>
                </c:pt>
                <c:pt idx="27">
                  <c:v>2.0857935907141054</c:v>
                </c:pt>
                <c:pt idx="28">
                  <c:v>2.1423453437692537</c:v>
                </c:pt>
                <c:pt idx="29">
                  <c:v>2.1907497652792061</c:v>
                </c:pt>
                <c:pt idx="30">
                  <c:v>2.2440377391456279</c:v>
                </c:pt>
                <c:pt idx="31">
                  <c:v>2.2711792252022138</c:v>
                </c:pt>
                <c:pt idx="32">
                  <c:v>2.1881528742102958</c:v>
                </c:pt>
                <c:pt idx="33">
                  <c:v>2.2924190712586618</c:v>
                </c:pt>
                <c:pt idx="34">
                  <c:v>2.3268638135472153</c:v>
                </c:pt>
                <c:pt idx="35">
                  <c:v>2.3321679016269692</c:v>
                </c:pt>
                <c:pt idx="36">
                  <c:v>2.3067002383332054</c:v>
                </c:pt>
                <c:pt idx="37">
                  <c:v>2.3592308716407691</c:v>
                </c:pt>
                <c:pt idx="38">
                  <c:v>2.4182186842895765</c:v>
                </c:pt>
                <c:pt idx="39">
                  <c:v>2.5019950171402883</c:v>
                </c:pt>
                <c:pt idx="40">
                  <c:v>2.5089829305643745</c:v>
                </c:pt>
                <c:pt idx="41">
                  <c:v>2.5242362828403029</c:v>
                </c:pt>
              </c:numCache>
            </c:numRef>
          </c:val>
          <c:smooth val="0"/>
          <c:extLst>
            <c:ext xmlns:c16="http://schemas.microsoft.com/office/drawing/2014/chart" uri="{C3380CC4-5D6E-409C-BE32-E72D297353CC}">
              <c16:uniqueId val="{00000000-B6C6-466D-BEFC-EE80D91CD583}"/>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EBITDAre / TEV, quarterly (annualized x4)</a:t>
            </a:r>
          </a:p>
        </c:rich>
      </c:tx>
      <c:overlay val="1"/>
    </c:title>
    <c:autoTitleDeleted val="0"/>
    <c:plotArea>
      <c:layout/>
      <c:lineChart>
        <c:grouping val="standard"/>
        <c:varyColors val="1"/>
        <c:ser>
          <c:idx val="0"/>
          <c:order val="0"/>
          <c:tx>
            <c:v>EBITDAre / TEV, quarterly (annualized x4)</c:v>
          </c:tx>
          <c:spPr>
            <a:ln>
              <a:solidFill>
                <a:srgbClr val="1F4E79"/>
              </a:solidFill>
              <a:prstDash val="solid"/>
            </a:ln>
          </c:spPr>
          <c:marker>
            <c:symbol val="circle"/>
            <c:size val="4"/>
            <c:spPr>
              <a:solidFill>
                <a:srgbClr val="1F4E79"/>
              </a:solidFill>
              <a:ln>
                <a:prstDash val="solid"/>
              </a:ln>
            </c:spPr>
          </c:marker>
          <c:cat>
            <c:strRef>
              <c:f>Quarterly!$B$4:$AQ$4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Quarterly!$B$83:$AQ$83</c:f>
              <c:numCache>
                <c:formatCode>0.0%</c:formatCode>
                <c:ptCount val="42"/>
                <c:pt idx="0">
                  <c:v>5.163561550024183E-2</c:v>
                </c:pt>
                <c:pt idx="1">
                  <c:v>5.1294313694025102E-2</c:v>
                </c:pt>
                <c:pt idx="2">
                  <c:v>4.9979022761315654E-2</c:v>
                </c:pt>
                <c:pt idx="3">
                  <c:v>4.9184933908187969E-2</c:v>
                </c:pt>
                <c:pt idx="4">
                  <c:v>4.6536482680264196E-2</c:v>
                </c:pt>
                <c:pt idx="5">
                  <c:v>4.560985553266491E-2</c:v>
                </c:pt>
                <c:pt idx="6">
                  <c:v>4.4505570956194923E-2</c:v>
                </c:pt>
                <c:pt idx="7">
                  <c:v>4.5741250202683402E-2</c:v>
                </c:pt>
                <c:pt idx="8">
                  <c:v>4.881022424827864E-2</c:v>
                </c:pt>
                <c:pt idx="9">
                  <c:v>4.427176673064883E-2</c:v>
                </c:pt>
                <c:pt idx="10">
                  <c:v>4.4811587693886733E-2</c:v>
                </c:pt>
                <c:pt idx="11">
                  <c:v>4.6397098565195312E-2</c:v>
                </c:pt>
                <c:pt idx="12">
                  <c:v>4.0433086859150758E-2</c:v>
                </c:pt>
                <c:pt idx="13">
                  <c:v>3.933817581491373E-2</c:v>
                </c:pt>
                <c:pt idx="14">
                  <c:v>3.8611979606037579E-2</c:v>
                </c:pt>
                <c:pt idx="15">
                  <c:v>3.6229311004269286E-2</c:v>
                </c:pt>
                <c:pt idx="16">
                  <c:v>4.4751059512031781E-2</c:v>
                </c:pt>
                <c:pt idx="17">
                  <c:v>4.0977832883914753E-2</c:v>
                </c:pt>
                <c:pt idx="18">
                  <c:v>3.9180127525880376E-2</c:v>
                </c:pt>
                <c:pt idx="19">
                  <c:v>3.7425284627061517E-2</c:v>
                </c:pt>
                <c:pt idx="20">
                  <c:v>3.7577071538923999E-2</c:v>
                </c:pt>
                <c:pt idx="21">
                  <c:v>3.3721423679498735E-2</c:v>
                </c:pt>
                <c:pt idx="22">
                  <c:v>3.5220987084128623E-2</c:v>
                </c:pt>
                <c:pt idx="23">
                  <c:v>2.7379598624804893E-2</c:v>
                </c:pt>
                <c:pt idx="24">
                  <c:v>3.127425398328125E-2</c:v>
                </c:pt>
                <c:pt idx="25">
                  <c:v>3.926216417872519E-2</c:v>
                </c:pt>
                <c:pt idx="26">
                  <c:v>4.3489216430078088E-2</c:v>
                </c:pt>
                <c:pt idx="27">
                  <c:v>4.372054340470629E-2</c:v>
                </c:pt>
                <c:pt idx="28">
                  <c:v>4.1185131964512942E-2</c:v>
                </c:pt>
                <c:pt idx="29">
                  <c:v>4.0832895360694614E-2</c:v>
                </c:pt>
                <c:pt idx="30">
                  <c:v>4.3786203442785866E-2</c:v>
                </c:pt>
                <c:pt idx="31">
                  <c:v>4.0901060367507854E-2</c:v>
                </c:pt>
                <c:pt idx="32">
                  <c:v>4.0712770652439993E-2</c:v>
                </c:pt>
                <c:pt idx="33">
                  <c:v>4.4527636632986034E-2</c:v>
                </c:pt>
                <c:pt idx="34">
                  <c:v>4.213893802970848E-2</c:v>
                </c:pt>
                <c:pt idx="35">
                  <c:v>4.7783763257966384E-2</c:v>
                </c:pt>
                <c:pt idx="36">
                  <c:v>4.5005342576818465E-2</c:v>
                </c:pt>
                <c:pt idx="37">
                  <c:v>4.8337501604515061E-2</c:v>
                </c:pt>
                <c:pt idx="38">
                  <c:v>4.8951975103547651E-2</c:v>
                </c:pt>
                <c:pt idx="39">
                  <c:v>4.7969543059517131E-2</c:v>
                </c:pt>
                <c:pt idx="40">
                  <c:v>4.6468244498789092E-2</c:v>
                </c:pt>
                <c:pt idx="41">
                  <c:v>4.3432107448459441E-2</c:v>
                </c:pt>
              </c:numCache>
            </c:numRef>
          </c:val>
          <c:smooth val="0"/>
          <c:extLst>
            <c:ext xmlns:c16="http://schemas.microsoft.com/office/drawing/2014/chart" uri="{C3380CC4-5D6E-409C-BE32-E72D297353CC}">
              <c16:uniqueId val="{00000000-B604-4552-B164-BC505EC314F8}"/>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EGP CAGR, Q1 2016 to Q2 2026 (as reported): whole company vs per share</a:t>
            </a:r>
          </a:p>
        </c:rich>
      </c:tx>
      <c:overlay val="1"/>
    </c:title>
    <c:autoTitleDeleted val="0"/>
    <c:plotArea>
      <c:layout/>
      <c:barChart>
        <c:barDir val="col"/>
        <c:grouping val="clustered"/>
        <c:varyColors val="1"/>
        <c:ser>
          <c:idx val="0"/>
          <c:order val="0"/>
          <c:tx>
            <c:strRef>
              <c:f>CHARTS!$B$6</c:f>
              <c:strCache>
                <c:ptCount val="1"/>
                <c:pt idx="0">
                  <c:v>Whole company</c:v>
                </c:pt>
              </c:strCache>
            </c:strRef>
          </c:tx>
          <c:spPr>
            <a:solidFill>
              <a:srgbClr val="1F4E79"/>
            </a:solidFill>
            <a:ln>
              <a:prstDash val="solid"/>
            </a:ln>
          </c:spPr>
          <c:invertIfNegative val="1"/>
          <c:cat>
            <c:strRef>
              <c:f>CHARTS!$A$7:$A$10</c:f>
              <c:strCache>
                <c:ptCount val="4"/>
                <c:pt idx="0">
                  <c:v>AFFO</c:v>
                </c:pt>
                <c:pt idx="1">
                  <c:v>EBITDAre</c:v>
                </c:pt>
                <c:pt idx="2">
                  <c:v>EBITDA</c:v>
                </c:pt>
                <c:pt idx="3">
                  <c:v>FFO</c:v>
                </c:pt>
              </c:strCache>
            </c:strRef>
          </c:cat>
          <c:val>
            <c:numRef>
              <c:f>CHARTS!$B$7:$B$10</c:f>
              <c:numCache>
                <c:formatCode>0.0%</c:formatCode>
                <c:ptCount val="4"/>
                <c:pt idx="0">
                  <c:v>0.17172623275706278</c:v>
                </c:pt>
                <c:pt idx="1">
                  <c:v>0.13009698229307154</c:v>
                </c:pt>
                <c:pt idx="2">
                  <c:v>0.10620905400756664</c:v>
                </c:pt>
                <c:pt idx="3">
                  <c:v>0.15278829930853721</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2666-4E12-9571-0F11263A5872}"/>
            </c:ext>
          </c:extLst>
        </c:ser>
        <c:ser>
          <c:idx val="1"/>
          <c:order val="1"/>
          <c:tx>
            <c:strRef>
              <c:f>CHARTS!$C$6</c:f>
              <c:strCache>
                <c:ptCount val="1"/>
                <c:pt idx="0">
                  <c:v>Per share</c:v>
                </c:pt>
              </c:strCache>
            </c:strRef>
          </c:tx>
          <c:spPr>
            <a:solidFill>
              <a:srgbClr val="C00000"/>
            </a:solidFill>
            <a:ln>
              <a:prstDash val="solid"/>
            </a:ln>
          </c:spPr>
          <c:invertIfNegative val="1"/>
          <c:cat>
            <c:strRef>
              <c:f>CHARTS!$A$7:$A$10</c:f>
              <c:strCache>
                <c:ptCount val="4"/>
                <c:pt idx="0">
                  <c:v>AFFO</c:v>
                </c:pt>
                <c:pt idx="1">
                  <c:v>EBITDAre</c:v>
                </c:pt>
                <c:pt idx="2">
                  <c:v>EBITDA</c:v>
                </c:pt>
                <c:pt idx="3">
                  <c:v>FFO</c:v>
                </c:pt>
              </c:strCache>
            </c:strRef>
          </c:cat>
          <c:val>
            <c:numRef>
              <c:f>CHARTS!$C$7:$C$10</c:f>
              <c:numCache>
                <c:formatCode>0.0%</c:formatCode>
                <c:ptCount val="4"/>
                <c:pt idx="0">
                  <c:v>0.11488786402870854</c:v>
                </c:pt>
                <c:pt idx="1">
                  <c:v>7.5277974932252523E-2</c:v>
                </c:pt>
                <c:pt idx="2">
                  <c:v>5.254880783011151E-2</c:v>
                </c:pt>
                <c:pt idx="3">
                  <c:v>9.6868576262261197E-2</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2666-4E12-9571-0F11263A5872}"/>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l"/>
        <c:majorGridlines/>
        <c:numFmt formatCode="0.0%" sourceLinked="0"/>
        <c:majorTickMark val="none"/>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1"/>
  <c:style val="2"/>
  <c:chart>
    <c:title>
      <c:tx>
        <c:rich>
          <a:bodyPr/>
          <a:lstStyle/>
          <a:p>
            <a:pPr>
              <a:defRPr sz="1200" b="1"/>
            </a:pPr>
            <a:r>
              <a:rPr lang="en-US" sz="1200" b="1"/>
              <a:t>EGP: Under Construction + Land Held for Development per Share, and as % of TEV, Year End (2016-2026)</a:t>
            </a:r>
          </a:p>
        </c:rich>
      </c:tx>
      <c:overlay val="0"/>
    </c:title>
    <c:autoTitleDeleted val="0"/>
    <c:plotArea>
      <c:layout/>
      <c:barChart>
        <c:barDir val="col"/>
        <c:grouping val="stacked"/>
        <c:varyColors val="0"/>
        <c:ser>
          <c:idx val="0"/>
          <c:order val="0"/>
          <c:tx>
            <c:v>Under construction / lease-up ($/share)</c:v>
          </c:tx>
          <c:spPr>
            <a:solidFill>
              <a:srgbClr val="1F4E79"/>
            </a:solidFill>
            <a:ln>
              <a:prstDash val="solid"/>
            </a:ln>
          </c:spPr>
          <c:invertIfNegative val="0"/>
          <c:cat>
            <c:strRef>
              <c:f>'Quarterly Data'!$B$142:$L$142</c:f>
              <c:strCache>
                <c:ptCount val="11"/>
                <c:pt idx="0">
                  <c:v>2016</c:v>
                </c:pt>
                <c:pt idx="1">
                  <c:v>2017</c:v>
                </c:pt>
                <c:pt idx="2">
                  <c:v>2018</c:v>
                </c:pt>
                <c:pt idx="3">
                  <c:v>2019</c:v>
                </c:pt>
                <c:pt idx="4">
                  <c:v>2020</c:v>
                </c:pt>
                <c:pt idx="5">
                  <c:v>2021</c:v>
                </c:pt>
                <c:pt idx="6">
                  <c:v>2022</c:v>
                </c:pt>
                <c:pt idx="7">
                  <c:v>2023</c:v>
                </c:pt>
                <c:pt idx="8">
                  <c:v>2024</c:v>
                </c:pt>
                <c:pt idx="9">
                  <c:v>2025</c:v>
                </c:pt>
                <c:pt idx="10">
                  <c:v>2026 (Q2)</c:v>
                </c:pt>
              </c:strCache>
            </c:strRef>
          </c:cat>
          <c:val>
            <c:numRef>
              <c:f>'Quarterly Data'!$B$147:$L$147</c:f>
              <c:numCache>
                <c:formatCode>\$0.00</c:formatCode>
                <c:ptCount val="11"/>
                <c:pt idx="0">
                  <c:v>5.30456828654011</c:v>
                </c:pt>
                <c:pt idx="1">
                  <c:v>3.75465714288098</c:v>
                </c:pt>
                <c:pt idx="2">
                  <c:v>4.10560089877209</c:v>
                </c:pt>
                <c:pt idx="3">
                  <c:v>8.11268512809436</c:v>
                </c:pt>
                <c:pt idx="4">
                  <c:v>5.69511252260387</c:v>
                </c:pt>
                <c:pt idx="5">
                  <c:v>9.12579430982878</c:v>
                </c:pt>
                <c:pt idx="6">
                  <c:v>7.45443447067861</c:v>
                </c:pt>
                <c:pt idx="7">
                  <c:v>7.85997074408047</c:v>
                </c:pt>
                <c:pt idx="8">
                  <c:v>8.18256575615102</c:v>
                </c:pt>
                <c:pt idx="9">
                  <c:v>6.34659073868578</c:v>
                </c:pt>
                <c:pt idx="10">
                  <c:v>5.79775333733299</c:v>
                </c:pt>
              </c:numCache>
            </c:numRef>
          </c:val>
        </c:ser>
        <c:ser>
          <c:idx val="1"/>
          <c:order val="1"/>
          <c:tx>
            <c:v>Land held for development ($/share)</c:v>
          </c:tx>
          <c:spPr>
            <a:solidFill>
              <a:srgbClr val="BFBFBF"/>
            </a:solidFill>
            <a:ln>
              <a:prstDash val="solid"/>
            </a:ln>
          </c:spPr>
          <c:invertIfNegative val="0"/>
          <c:cat>
            <c:strRef>
              <c:f>'Quarterly Data'!$B$142:$L$142</c:f>
              <c:strCache>
                <c:ptCount val="11"/>
                <c:pt idx="0">
                  <c:v>2016</c:v>
                </c:pt>
                <c:pt idx="1">
                  <c:v>2017</c:v>
                </c:pt>
                <c:pt idx="2">
                  <c:v>2018</c:v>
                </c:pt>
                <c:pt idx="3">
                  <c:v>2019</c:v>
                </c:pt>
                <c:pt idx="4">
                  <c:v>2020</c:v>
                </c:pt>
                <c:pt idx="5">
                  <c:v>2021</c:v>
                </c:pt>
                <c:pt idx="6">
                  <c:v>2022</c:v>
                </c:pt>
                <c:pt idx="7">
                  <c:v>2023</c:v>
                </c:pt>
                <c:pt idx="8">
                  <c:v>2024</c:v>
                </c:pt>
                <c:pt idx="9">
                  <c:v>2025</c:v>
                </c:pt>
                <c:pt idx="10">
                  <c:v>2026 (Q2)</c:v>
                </c:pt>
              </c:strCache>
            </c:strRef>
          </c:cat>
          <c:val>
            <c:numRef>
              <c:f>'Quarterly Data'!$B$148:$L$148</c:f>
              <c:numCache>
                <c:formatCode>\$0.00</c:formatCode>
                <c:ptCount val="11"/>
                <c:pt idx="0">
                  <c:v>3.51296807085686</c:v>
                </c:pt>
                <c:pt idx="1">
                  <c:v>3.20813810463596</c:v>
                </c:pt>
                <c:pt idx="2">
                  <c:v>3.11780197974015</c:v>
                </c:pt>
                <c:pt idx="3">
                  <c:v>2.67700574986565</c:v>
                </c:pt>
                <c:pt idx="4">
                  <c:v>3.36780954364598</c:v>
                </c:pt>
                <c:pt idx="5">
                  <c:v>3.10168595458182</c:v>
                </c:pt>
                <c:pt idx="6">
                  <c:v>4.90224573011019</c:v>
                </c:pt>
                <c:pt idx="7">
                  <c:v>5.5496981662556</c:v>
                </c:pt>
                <c:pt idx="8">
                  <c:v>4.83164774423734</c:v>
                </c:pt>
                <c:pt idx="9">
                  <c:v>6.96579866838617</c:v>
                </c:pt>
                <c:pt idx="10">
                  <c:v>7.0649464070298</c:v>
                </c:pt>
              </c:numCache>
            </c:numRef>
          </c:val>
        </c:ser>
        <c:dLbls>
          <c:showLegendKey val="0"/>
          <c:showVal val="0"/>
          <c:showCatName val="0"/>
          <c:showSerName val="0"/>
          <c:showPercent val="0"/>
          <c:showBubbleSize val="0"/>
        </c:dLbls>
        <c:gapWidth val="60"/>
        <c:overlap val="100"/>
        <c:axId val="10"/>
        <c:axId val="100"/>
      </c:barChart>
      <c:lineChart>
        <c:grouping val="standard"/>
        <c:varyColors val="0"/>
        <c:ser>
          <c:idx val="2"/>
          <c:order val="2"/>
          <c:tx>
            <c:v>Under construction + land as % of TEV (right axis)</c:v>
          </c:tx>
          <c:spPr>
            <a:ln w="28575">
              <a:solidFill>
                <a:srgbClr val="A31F34"/>
              </a:solidFill>
              <a:prstDash val="solid"/>
            </a:ln>
          </c:spPr>
          <c:marker>
            <c:symbol val="circle"/>
            <c:size val="6"/>
            <c:spPr>
              <a:solidFill>
                <a:srgbClr val="A31F34"/>
              </a:solidFill>
              <a:ln>
                <a:solidFill>
                  <a:srgbClr val="A31F34"/>
                </a:solidFill>
                <a:prstDash val="solid"/>
              </a:ln>
            </c:spPr>
          </c:marker>
          <c:dLbls>
            <c:numFmt formatCode="0.0%" sourceLinked="0"/>
            <c:spPr>
              <a:noFill/>
              <a:ln>
                <a:noFill/>
              </a:ln>
            </c:spPr>
            <c:txPr>
              <a:bodyPr/>
              <a:lstStyle/>
              <a:p>
                <a:pPr>
                  <a:defRPr sz="900" b="1">
                    <a:solidFill>
                      <a:srgbClr val="A31F34"/>
                    </a:solidFill>
                  </a:defRPr>
                </a:pPr>
                <a:endParaRPr lang="en-US"/>
              </a:p>
            </c:txPr>
            <c:dLblPos val="t"/>
            <c:showLegendKey val="0"/>
            <c:showVal val="1"/>
            <c:showCatName val="0"/>
            <c:showSerName val="0"/>
            <c:showPercent val="0"/>
            <c:showBubbleSize val="0"/>
          </c:dLbls>
          <c:cat>
            <c:strRef>
              <c:f>'Quarterly Data'!$B$142:$L$142</c:f>
              <c:strCache>
                <c:ptCount val="11"/>
                <c:pt idx="0">
                  <c:v>2016</c:v>
                </c:pt>
                <c:pt idx="1">
                  <c:v>2017</c:v>
                </c:pt>
                <c:pt idx="2">
                  <c:v>2018</c:v>
                </c:pt>
                <c:pt idx="3">
                  <c:v>2019</c:v>
                </c:pt>
                <c:pt idx="4">
                  <c:v>2020</c:v>
                </c:pt>
                <c:pt idx="5">
                  <c:v>2021</c:v>
                </c:pt>
                <c:pt idx="6">
                  <c:v>2022</c:v>
                </c:pt>
                <c:pt idx="7">
                  <c:v>2023</c:v>
                </c:pt>
                <c:pt idx="8">
                  <c:v>2024</c:v>
                </c:pt>
                <c:pt idx="9">
                  <c:v>2025</c:v>
                </c:pt>
                <c:pt idx="10">
                  <c:v>2026 (Q2)</c:v>
                </c:pt>
              </c:strCache>
            </c:strRef>
          </c:cat>
          <c:val>
            <c:numRef>
              <c:f>'Quarterly Data'!$B$150:$L$150</c:f>
              <c:numCache>
                <c:formatCode>0.0%</c:formatCode>
                <c:ptCount val="11"/>
                <c:pt idx="0">
                  <c:v>0.0823995391771798</c:v>
                </c:pt>
                <c:pt idx="1">
                  <c:v>0.0578479908789125</c:v>
                </c:pt>
                <c:pt idx="2">
                  <c:v>0.0591435147751579</c:v>
                </c:pt>
                <c:pt idx="3">
                  <c:v>0.0661370109899601</c:v>
                </c:pt>
                <c:pt idx="4">
                  <c:v>0.0529438181522172</c:v>
                </c:pt>
                <c:pt idx="5">
                  <c:v>0.0464676343313018</c:v>
                </c:pt>
                <c:pt idx="6">
                  <c:v>0.0647264887813186</c:v>
                </c:pt>
                <c:pt idx="7">
                  <c:v>0.0612985955035035</c:v>
                </c:pt>
                <c:pt idx="8">
                  <c:v>0.0686309303574287</c:v>
                </c:pt>
                <c:pt idx="9">
                  <c:v>0.0637671256492563</c:v>
                </c:pt>
                <c:pt idx="10">
                  <c:v>0.05530674717763</c:v>
                </c:pt>
              </c:numCache>
            </c:numRef>
          </c:val>
          <c:smooth val="0"/>
        </c:ser>
        <c:dLbls>
          <c:showLegendKey val="0"/>
          <c:showVal val="0"/>
          <c:showCatName val="0"/>
          <c:showSerName val="0"/>
          <c:showPercent val="0"/>
          <c:showBubbleSize val="0"/>
        </c:dLbls>
        <c:marker val="1"/>
        <c:smooth val="0"/>
        <c:axId val="10"/>
        <c:axId val="2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noMultiLvlLbl val="1"/>
      </c:catAx>
      <c:valAx>
        <c:axId val="100"/>
        <c:scaling>
          <c:orientation val="minMax"/>
          <c:max val="31"/>
          <c:min val="0"/>
        </c:scaling>
        <c:delete val="0"/>
        <c:axPos val="l"/>
        <c:majorGridlines>
          <c:spPr>
            <a:ln>
              <a:solidFill>
                <a:srgbClr val="E5E5E5"/>
              </a:solidFill>
            </a:ln>
          </c:spPr>
        </c:majorGridlines>
        <c:title>
          <c:tx>
            <c:rich>
              <a:bodyPr rot="-5400000" vert="horz"/>
              <a:lstStyle/>
              <a:p>
                <a:pPr>
                  <a:defRPr sz="900" b="0"/>
                </a:pPr>
                <a:r>
                  <a:rPr lang="en-US" sz="900" b="0"/>
                  <a:t>$ per share (bars)</a:t>
                </a:r>
              </a:p>
            </c:rich>
          </c:tx>
          <c:overlay val="0"/>
        </c:title>
        <c:numFmt formatCode="\$0" sourceLinked="0"/>
        <c:majorTickMark val="none"/>
        <c:minorTickMark val="none"/>
        <c:tickLblPos val="nextTo"/>
        <c:crossAx val="10"/>
        <c:crosses val="autoZero"/>
        <c:crossBetween val="between"/>
      </c:valAx>
      <c:valAx>
        <c:axId val="200"/>
        <c:scaling>
          <c:orientation val="minMax"/>
          <c:max val="0.101"/>
          <c:min val="-0.074"/>
        </c:scaling>
        <c:delete val="0"/>
        <c:axPos val="r"/>
        <c:title>
          <c:tx>
            <c:rich>
              <a:bodyPr rot="-5400000" vert="horz"/>
              <a:lstStyle/>
              <a:p>
                <a:pPr>
                  <a:defRPr sz="900" b="0">
                    <a:solidFill>
                      <a:srgbClr val="A31F34"/>
                    </a:solidFill>
                  </a:defRPr>
                </a:pPr>
                <a:r>
                  <a:rPr lang="en-US" sz="900" b="0">
                    <a:solidFill>
                      <a:srgbClr val="A31F34"/>
                    </a:solidFill>
                  </a:rPr>
                  <a:t>% of TEV (line)</a:t>
                </a:r>
              </a:p>
            </c:rich>
          </c:tx>
          <c:overlay val="0"/>
        </c:title>
        <c:numFmt formatCode="0%;;0%" sourceLinked="0"/>
        <c:majorTickMark val="none"/>
        <c:minorTickMark val="none"/>
        <c:tickLblPos val="nextTo"/>
        <c:crossAx val="10"/>
        <c:crosses val="max"/>
        <c:crossBetween val="between"/>
      </c:valAx>
    </c:plotArea>
    <c:legend>
      <c:legendPos val="b"/>
      <c:overlay val="0"/>
    </c:legend>
    <c:plotVisOnly val="1"/>
    <c:dispBlanksAs val="gap"/>
  </c:chart>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rPr lang="en-US"/>
              <a:t>EGP: Operating Metrics per Stabilized Share, Quarterly</a:t>
            </a:r>
          </a:p>
        </c:rich>
      </c:tx>
      <c:overlay val="1"/>
    </c:title>
    <c:autoTitleDeleted val="0"/>
    <c:plotArea>
      <c:layout/>
      <c:lineChart>
        <c:grouping val="standard"/>
        <c:varyColors val="1"/>
        <c:ser>
          <c:idx val="0"/>
          <c:order val="0"/>
          <c:tx>
            <c:v>NOI (PNOI)</c:v>
          </c:tx>
          <c:spPr>
            <a:ln>
              <a:solidFill>
                <a:srgbClr val="1F4E79"/>
              </a:solidFill>
              <a:prstDash val="solid"/>
            </a:ln>
          </c:spPr>
          <c:marker>
            <c:symbol val="circle"/>
            <c:size val="4"/>
            <c:spPr>
              <a:solidFill>
                <a:srgbClr val="1F4E79"/>
              </a:solidFill>
              <a:ln>
                <a:prstDash val="solid"/>
              </a:ln>
            </c:spPr>
          </c:marker>
          <c:cat>
            <c:strRef>
              <c:f>'Quarterly Stabilized'!$B$4:$AQ$4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 Stabilized'!$B$26:$AQ$26</c:f>
              <c:numCache>
                <c:formatCode>\$0.000;"($"0.000\);\-</c:formatCode>
                <c:ptCount val="42"/>
                <c:pt idx="0">
                  <c:v>1.4774953504460429</c:v>
                </c:pt>
                <c:pt idx="1">
                  <c:v>1.4694002165676787</c:v>
                </c:pt>
                <c:pt idx="2">
                  <c:v>1.4883335591853868</c:v>
                </c:pt>
                <c:pt idx="3">
                  <c:v>1.5919657286680187</c:v>
                </c:pt>
                <c:pt idx="4">
                  <c:v>1.566922175825483</c:v>
                </c:pt>
                <c:pt idx="5">
                  <c:v>1.5053310170007912</c:v>
                </c:pt>
                <c:pt idx="6">
                  <c:v>1.5226095994026914</c:v>
                </c:pt>
                <c:pt idx="7">
                  <c:v>1.5948479057041403</c:v>
                </c:pt>
                <c:pt idx="8">
                  <c:v>1.619705143234015</c:v>
                </c:pt>
                <c:pt idx="9">
                  <c:v>1.5858400856826076</c:v>
                </c:pt>
                <c:pt idx="10">
                  <c:v>1.6164497590329572</c:v>
                </c:pt>
                <c:pt idx="11">
                  <c:v>1.662736965137942</c:v>
                </c:pt>
                <c:pt idx="12">
                  <c:v>1.6549390650982523</c:v>
                </c:pt>
                <c:pt idx="13">
                  <c:v>1.7091396324826951</c:v>
                </c:pt>
                <c:pt idx="14">
                  <c:v>1.722764481110552</c:v>
                </c:pt>
                <c:pt idx="15">
                  <c:v>1.7557936747976617</c:v>
                </c:pt>
                <c:pt idx="16">
                  <c:v>1.810565438584782</c:v>
                </c:pt>
                <c:pt idx="17">
                  <c:v>1.8045579905861862</c:v>
                </c:pt>
                <c:pt idx="18">
                  <c:v>1.7832720819764185</c:v>
                </c:pt>
                <c:pt idx="19">
                  <c:v>1.806770595892063</c:v>
                </c:pt>
                <c:pt idx="20">
                  <c:v>1.8827025632464072</c:v>
                </c:pt>
                <c:pt idx="21">
                  <c:v>1.8768108070331251</c:v>
                </c:pt>
                <c:pt idx="22">
                  <c:v>1.9548028625772493</c:v>
                </c:pt>
                <c:pt idx="23">
                  <c:v>2.0110152871141089</c:v>
                </c:pt>
                <c:pt idx="24">
                  <c:v>2.1258597809550897</c:v>
                </c:pt>
                <c:pt idx="25">
                  <c:v>2.2267621911857303</c:v>
                </c:pt>
                <c:pt idx="26">
                  <c:v>2.2952002257375872</c:v>
                </c:pt>
                <c:pt idx="27">
                  <c:v>2.3725667078399018</c:v>
                </c:pt>
                <c:pt idx="28">
                  <c:v>2.4126784730277167</c:v>
                </c:pt>
                <c:pt idx="29">
                  <c:v>2.4410953207747488</c:v>
                </c:pt>
                <c:pt idx="30">
                  <c:v>2.4478394782159372</c:v>
                </c:pt>
                <c:pt idx="31">
                  <c:v>2.5279259480152865</c:v>
                </c:pt>
                <c:pt idx="32">
                  <c:v>2.5176665496933417</c:v>
                </c:pt>
                <c:pt idx="33">
                  <c:v>2.5699956675680116</c:v>
                </c:pt>
                <c:pt idx="34">
                  <c:v>2.6152906168257357</c:v>
                </c:pt>
                <c:pt idx="35">
                  <c:v>2.6197741166745288</c:v>
                </c:pt>
                <c:pt idx="36">
                  <c:v>2.6214440511864758</c:v>
                </c:pt>
                <c:pt idx="37">
                  <c:v>2.6623823021657196</c:v>
                </c:pt>
                <c:pt idx="38">
                  <c:v>2.7160501224220148</c:v>
                </c:pt>
                <c:pt idx="39">
                  <c:v>2.8060633265068518</c:v>
                </c:pt>
                <c:pt idx="40">
                  <c:v>2.8131923908951433</c:v>
                </c:pt>
                <c:pt idx="41">
                  <c:v>2.8374019910857173</c:v>
                </c:pt>
              </c:numCache>
            </c:numRef>
          </c:val>
          <c:smooth val="0"/>
          <c:extLst>
            <c:ext xmlns:c16="http://schemas.microsoft.com/office/drawing/2014/chart" uri="{C3380CC4-5D6E-409C-BE32-E72D297353CC}">
              <c16:uniqueId val="{00000000-7DF4-4458-842C-8935D31792F7}"/>
            </c:ext>
          </c:extLst>
        </c:ser>
        <c:ser>
          <c:idx val="1"/>
          <c:order val="1"/>
          <c:tx>
            <c:v>EBITDAre</c:v>
          </c:tx>
          <c:spPr>
            <a:ln>
              <a:solidFill>
                <a:srgbClr val="C00000"/>
              </a:solidFill>
              <a:prstDash val="solid"/>
            </a:ln>
          </c:spPr>
          <c:marker>
            <c:symbol val="circle"/>
            <c:size val="4"/>
            <c:spPr>
              <a:solidFill>
                <a:srgbClr val="C00000"/>
              </a:solidFill>
              <a:ln>
                <a:prstDash val="solid"/>
              </a:ln>
            </c:spPr>
          </c:marker>
          <c:cat>
            <c:strRef>
              <c:f>'Quarterly Stabilized'!$B$4:$AQ$4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 Stabilized'!$B$82:$AQ$82</c:f>
              <c:numCache>
                <c:formatCode>\$0.000;"($"0.000\);\-</c:formatCode>
                <c:ptCount val="42"/>
                <c:pt idx="0">
                  <c:v>1.3080341229843717</c:v>
                </c:pt>
                <c:pt idx="1">
                  <c:v>1.3839916620863693</c:v>
                </c:pt>
                <c:pt idx="2">
                  <c:v>1.4338876139526886</c:v>
                </c:pt>
                <c:pt idx="3">
                  <c:v>1.5132317221917737</c:v>
                </c:pt>
                <c:pt idx="4">
                  <c:v>1.3931557813402864</c:v>
                </c:pt>
                <c:pt idx="5">
                  <c:v>1.4211948193588257</c:v>
                </c:pt>
                <c:pt idx="6">
                  <c:v>1.4299056256006788</c:v>
                </c:pt>
                <c:pt idx="7">
                  <c:v>1.5060126454570746</c:v>
                </c:pt>
                <c:pt idx="8">
                  <c:v>1.5338873355402738</c:v>
                </c:pt>
                <c:pt idx="9">
                  <c:v>1.5114262857686025</c:v>
                </c:pt>
                <c:pt idx="10">
                  <c:v>1.528268284871894</c:v>
                </c:pt>
                <c:pt idx="11">
                  <c:v>1.5501690880245735</c:v>
                </c:pt>
                <c:pt idx="12">
                  <c:v>1.5468777830688212</c:v>
                </c:pt>
                <c:pt idx="13">
                  <c:v>1.5637862238519011</c:v>
                </c:pt>
                <c:pt idx="14">
                  <c:v>1.6304296937353466</c:v>
                </c:pt>
                <c:pt idx="15">
                  <c:v>1.619255717467482</c:v>
                </c:pt>
                <c:pt idx="16">
                  <c:v>1.7166258897124127</c:v>
                </c:pt>
                <c:pt idx="17">
                  <c:v>1.6947999452542668</c:v>
                </c:pt>
                <c:pt idx="18">
                  <c:v>1.6785568596010971</c:v>
                </c:pt>
                <c:pt idx="19">
                  <c:v>1.7152417320080213</c:v>
                </c:pt>
                <c:pt idx="20">
                  <c:v>1.7666066773280327</c:v>
                </c:pt>
                <c:pt idx="21">
                  <c:v>1.7567660840069439</c:v>
                </c:pt>
                <c:pt idx="22">
                  <c:v>1.8595684101877981</c:v>
                </c:pt>
                <c:pt idx="23">
                  <c:v>1.915954733680671</c:v>
                </c:pt>
                <c:pt idx="24">
                  <c:v>2.0109470430875556</c:v>
                </c:pt>
                <c:pt idx="25">
                  <c:v>2.117036779197325</c:v>
                </c:pt>
                <c:pt idx="26">
                  <c:v>2.1958637719587055</c:v>
                </c:pt>
                <c:pt idx="27">
                  <c:v>2.2756358239754735</c:v>
                </c:pt>
                <c:pt idx="28">
                  <c:v>2.3096961941647205</c:v>
                </c:pt>
                <c:pt idx="29">
                  <c:v>2.3607115053706029</c:v>
                </c:pt>
                <c:pt idx="30">
                  <c:v>2.4193255777328764</c:v>
                </c:pt>
                <c:pt idx="31">
                  <c:v>2.4531586387990312</c:v>
                </c:pt>
                <c:pt idx="32">
                  <c:v>2.3725926360112197</c:v>
                </c:pt>
                <c:pt idx="33">
                  <c:v>2.5034050525120635</c:v>
                </c:pt>
                <c:pt idx="34">
                  <c:v>2.5059227194450746</c:v>
                </c:pt>
                <c:pt idx="35">
                  <c:v>2.5446057362511936</c:v>
                </c:pt>
                <c:pt idx="36">
                  <c:v>2.4933614807259787</c:v>
                </c:pt>
                <c:pt idx="37">
                  <c:v>2.5564920969659464</c:v>
                </c:pt>
                <c:pt idx="38">
                  <c:v>2.6034658488133506</c:v>
                </c:pt>
                <c:pt idx="39">
                  <c:v>2.7039300632827681</c:v>
                </c:pt>
                <c:pt idx="40">
                  <c:v>2.6991940076217604</c:v>
                </c:pt>
                <c:pt idx="41">
                  <c:v>2.6953492380964206</c:v>
                </c:pt>
              </c:numCache>
            </c:numRef>
          </c:val>
          <c:smooth val="0"/>
          <c:extLst>
            <c:ext xmlns:c16="http://schemas.microsoft.com/office/drawing/2014/chart" uri="{C3380CC4-5D6E-409C-BE32-E72D297353CC}">
              <c16:uniqueId val="{00000001-7DF4-4458-842C-8935D31792F7}"/>
            </c:ext>
          </c:extLst>
        </c:ser>
        <c:ser>
          <c:idx val="2"/>
          <c:order val="2"/>
          <c:tx>
            <c:v>FFO</c:v>
          </c:tx>
          <c:spPr>
            <a:ln>
              <a:solidFill>
                <a:srgbClr val="2E7D32"/>
              </a:solidFill>
              <a:prstDash val="solid"/>
            </a:ln>
          </c:spPr>
          <c:marker>
            <c:symbol val="circle"/>
            <c:size val="4"/>
            <c:spPr>
              <a:solidFill>
                <a:srgbClr val="2E7D32"/>
              </a:solidFill>
              <a:ln>
                <a:prstDash val="solid"/>
              </a:ln>
            </c:spPr>
          </c:marker>
          <c:cat>
            <c:strRef>
              <c:f>'Quarterly Stabilized'!$B$4:$AQ$4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 Stabilized'!$B$38:$AQ$38</c:f>
              <c:numCache>
                <c:formatCode>\$0.000;"($"0.000\);\-</c:formatCode>
                <c:ptCount val="42"/>
                <c:pt idx="0">
                  <c:v>0.99624706477068536</c:v>
                </c:pt>
                <c:pt idx="1">
                  <c:v>1.0706048911970709</c:v>
                </c:pt>
                <c:pt idx="2">
                  <c:v>1.1330354477923275</c:v>
                </c:pt>
                <c:pt idx="3">
                  <c:v>1.2255869316604615</c:v>
                </c:pt>
                <c:pt idx="4">
                  <c:v>1.0975069521616665</c:v>
                </c:pt>
                <c:pt idx="5">
                  <c:v>1.1323987411061529</c:v>
                </c:pt>
                <c:pt idx="6">
                  <c:v>1.153169876545278</c:v>
                </c:pt>
                <c:pt idx="7">
                  <c:v>1.2380902854419169</c:v>
                </c:pt>
                <c:pt idx="8">
                  <c:v>1.2611418259801432</c:v>
                </c:pt>
                <c:pt idx="9">
                  <c:v>1.2414001220302253</c:v>
                </c:pt>
                <c:pt idx="10">
                  <c:v>1.2611063979560837</c:v>
                </c:pt>
                <c:pt idx="11">
                  <c:v>1.2824943677195761</c:v>
                </c:pt>
                <c:pt idx="12">
                  <c:v>1.2863713383389708</c:v>
                </c:pt>
                <c:pt idx="13">
                  <c:v>1.30658911138714</c:v>
                </c:pt>
                <c:pt idx="14">
                  <c:v>1.3857068291433809</c:v>
                </c:pt>
                <c:pt idx="15">
                  <c:v>1.3857054300424978</c:v>
                </c:pt>
                <c:pt idx="16">
                  <c:v>1.4721414544965099</c:v>
                </c:pt>
                <c:pt idx="17">
                  <c:v>1.4596361823126536</c:v>
                </c:pt>
                <c:pt idx="18">
                  <c:v>1.451367059659604</c:v>
                </c:pt>
                <c:pt idx="19">
                  <c:v>1.4772019058230126</c:v>
                </c:pt>
                <c:pt idx="20">
                  <c:v>1.5445358106751272</c:v>
                </c:pt>
                <c:pt idx="21">
                  <c:v>1.5421874498444086</c:v>
                </c:pt>
                <c:pt idx="22">
                  <c:v>1.6401546814030354</c:v>
                </c:pt>
                <c:pt idx="23">
                  <c:v>1.7073267186345085</c:v>
                </c:pt>
                <c:pt idx="24">
                  <c:v>1.8004461542923893</c:v>
                </c:pt>
                <c:pt idx="25">
                  <c:v>1.8845707498446256</c:v>
                </c:pt>
                <c:pt idx="26">
                  <c:v>1.9481922930762798</c:v>
                </c:pt>
                <c:pt idx="27">
                  <c:v>1.9836168327722332</c:v>
                </c:pt>
                <c:pt idx="28">
                  <c:v>1.9888913885332182</c:v>
                </c:pt>
                <c:pt idx="29">
                  <c:v>2.0574113496158528</c:v>
                </c:pt>
                <c:pt idx="30">
                  <c:v>2.1531644455606873</c:v>
                </c:pt>
                <c:pt idx="31">
                  <c:v>2.1974277715135426</c:v>
                </c:pt>
                <c:pt idx="32">
                  <c:v>2.144796975381476</c:v>
                </c:pt>
                <c:pt idx="33">
                  <c:v>2.2809770381104619</c:v>
                </c:pt>
                <c:pt idx="34">
                  <c:v>2.2886155648223663</c:v>
                </c:pt>
                <c:pt idx="35">
                  <c:v>2.3450453906463355</c:v>
                </c:pt>
                <c:pt idx="36">
                  <c:v>2.3263243572057193</c:v>
                </c:pt>
                <c:pt idx="37">
                  <c:v>2.3976980076190704</c:v>
                </c:pt>
                <c:pt idx="38">
                  <c:v>2.4478084895565604</c:v>
                </c:pt>
                <c:pt idx="39">
                  <c:v>2.5272364812372166</c:v>
                </c:pt>
                <c:pt idx="40">
                  <c:v>2.5167644482064779</c:v>
                </c:pt>
                <c:pt idx="41">
                  <c:v>2.5168650662761864</c:v>
                </c:pt>
              </c:numCache>
            </c:numRef>
          </c:val>
          <c:smooth val="0"/>
          <c:extLst>
            <c:ext xmlns:c16="http://schemas.microsoft.com/office/drawing/2014/chart" uri="{C3380CC4-5D6E-409C-BE32-E72D297353CC}">
              <c16:uniqueId val="{00000002-7DF4-4458-842C-8935D31792F7}"/>
            </c:ext>
          </c:extLst>
        </c:ser>
        <c:ser>
          <c:idx val="3"/>
          <c:order val="3"/>
          <c:tx>
            <c:v>AFFO</c:v>
          </c:tx>
          <c:spPr>
            <a:ln>
              <a:solidFill>
                <a:srgbClr val="E65100"/>
              </a:solidFill>
              <a:prstDash val="solid"/>
            </a:ln>
          </c:spPr>
          <c:marker>
            <c:symbol val="circle"/>
            <c:size val="4"/>
            <c:spPr>
              <a:solidFill>
                <a:srgbClr val="E65100"/>
              </a:solidFill>
              <a:ln>
                <a:prstDash val="solid"/>
              </a:ln>
            </c:spPr>
          </c:marker>
          <c:cat>
            <c:strRef>
              <c:f>'Quarterly Stabilized'!$B$4:$AQ$4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 Stabilized'!$B$49:$AQ$49</c:f>
              <c:numCache>
                <c:formatCode>\$0.000;"($"0.000\);\-</c:formatCode>
                <c:ptCount val="42"/>
                <c:pt idx="0">
                  <c:v>0.69897271872758637</c:v>
                </c:pt>
                <c:pt idx="1">
                  <c:v>0.84119431603608075</c:v>
                </c:pt>
                <c:pt idx="2">
                  <c:v>0.79003265695671343</c:v>
                </c:pt>
                <c:pt idx="3">
                  <c:v>0.9696151551279194</c:v>
                </c:pt>
                <c:pt idx="4">
                  <c:v>0.80431770852090156</c:v>
                </c:pt>
                <c:pt idx="5">
                  <c:v>0.82463572557560272</c:v>
                </c:pt>
                <c:pt idx="6">
                  <c:v>0.84603322919852919</c:v>
                </c:pt>
                <c:pt idx="7">
                  <c:v>0.93062962391353643</c:v>
                </c:pt>
                <c:pt idx="8">
                  <c:v>1.0150868164345315</c:v>
                </c:pt>
                <c:pt idx="9">
                  <c:v>0.84860178006853837</c:v>
                </c:pt>
                <c:pt idx="10">
                  <c:v>0.77519067322891555</c:v>
                </c:pt>
                <c:pt idx="11">
                  <c:v>0.92662398976676796</c:v>
                </c:pt>
                <c:pt idx="12">
                  <c:v>1.0302564385303925</c:v>
                </c:pt>
                <c:pt idx="13">
                  <c:v>0.87345157995458522</c:v>
                </c:pt>
                <c:pt idx="14">
                  <c:v>0.98548476157765375</c:v>
                </c:pt>
                <c:pt idx="15">
                  <c:v>1.0418268426634985</c:v>
                </c:pt>
                <c:pt idx="16">
                  <c:v>1.1587699342991853</c:v>
                </c:pt>
                <c:pt idx="17">
                  <c:v>1.1952241717263823</c:v>
                </c:pt>
                <c:pt idx="18">
                  <c:v>1.1422568194627534</c:v>
                </c:pt>
                <c:pt idx="19">
                  <c:v>1.1627485692706427</c:v>
                </c:pt>
                <c:pt idx="20">
                  <c:v>1.1459649255780509</c:v>
                </c:pt>
                <c:pt idx="21">
                  <c:v>1.1783901898278386</c:v>
                </c:pt>
                <c:pt idx="22">
                  <c:v>1.3019969576400547</c:v>
                </c:pt>
                <c:pt idx="23">
                  <c:v>1.2639084158374818</c:v>
                </c:pt>
                <c:pt idx="24">
                  <c:v>1.3939572191027072</c:v>
                </c:pt>
                <c:pt idx="25">
                  <c:v>1.466741339166256</c:v>
                </c:pt>
                <c:pt idx="26">
                  <c:v>1.550517967683694</c:v>
                </c:pt>
                <c:pt idx="27">
                  <c:v>1.625700858038128</c:v>
                </c:pt>
                <c:pt idx="28">
                  <c:v>1.4374712264607881</c:v>
                </c:pt>
                <c:pt idx="29">
                  <c:v>1.6005701571856381</c:v>
                </c:pt>
                <c:pt idx="30">
                  <c:v>1.6281884545034393</c:v>
                </c:pt>
                <c:pt idx="31">
                  <c:v>1.8264191402642458</c:v>
                </c:pt>
                <c:pt idx="32">
                  <c:v>1.7318664730589015</c:v>
                </c:pt>
                <c:pt idx="33">
                  <c:v>1.690380626559302</c:v>
                </c:pt>
                <c:pt idx="34">
                  <c:v>1.7717555417508983</c:v>
                </c:pt>
                <c:pt idx="35">
                  <c:v>1.9179424678545758</c:v>
                </c:pt>
                <c:pt idx="36">
                  <c:v>1.6927051789568557</c:v>
                </c:pt>
                <c:pt idx="37">
                  <c:v>1.9137521534927433</c:v>
                </c:pt>
                <c:pt idx="38">
                  <c:v>1.8944679017090225</c:v>
                </c:pt>
                <c:pt idx="39">
                  <c:v>2.0478883332451727</c:v>
                </c:pt>
                <c:pt idx="40">
                  <c:v>2.1064988531337825</c:v>
                </c:pt>
                <c:pt idx="41">
                  <c:v>2.0868353486314395</c:v>
                </c:pt>
              </c:numCache>
            </c:numRef>
          </c:val>
          <c:smooth val="0"/>
          <c:extLst>
            <c:ext xmlns:c16="http://schemas.microsoft.com/office/drawing/2014/chart" uri="{C3380CC4-5D6E-409C-BE32-E72D297353CC}">
              <c16:uniqueId val="{00000003-7DF4-4458-842C-8935D31792F7}"/>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0" sourceLinked="0"/>
        <c:majorTickMark val="none"/>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EGP: NOI, Stabilized TEV, and Gross NOI Multiple (2016-2025)</a:t>
            </a:r>
          </a:p>
        </c:rich>
      </c:tx>
      <c:overlay val="1"/>
    </c:title>
    <c:autoTitleDeleted val="0"/>
    <c:plotArea>
      <c:layout/>
      <c:barChart>
        <c:barDir val="col"/>
        <c:grouping val="clustered"/>
        <c:varyColors val="1"/>
        <c:ser>
          <c:idx val="0"/>
          <c:order val="0"/>
          <c:tx>
            <c:v>Stabilized TEV ($M)</c:v>
          </c:tx>
          <c:spPr>
            <a:solidFill>
              <a:srgbClr val="BFBFBF"/>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Data'!$B$96:$K$96</c:f>
              <c:numCache>
                <c:formatCode>#,##0.0</c:formatCode>
                <c:ptCount val="10"/>
                <c:pt idx="0">
                  <c:v>3272.9566079200004</c:v>
                </c:pt>
                <c:pt idx="1">
                  <c:v>3941.6057994600001</c:v>
                </c:pt>
                <c:pt idx="2">
                  <c:v>4194.3733858799997</c:v>
                </c:pt>
                <c:pt idx="3">
                  <c:v>5930.4391845099999</c:v>
                </c:pt>
                <c:pt idx="4">
                  <c:v>6432.29087368</c:v>
                </c:pt>
                <c:pt idx="5">
                  <c:v>10354.858561099998</c:v>
                </c:pt>
                <c:pt idx="6">
                  <c:v>7780.3863043399997</c:v>
                </c:pt>
                <c:pt idx="7">
                  <c:v>9795.2902892799993</c:v>
                </c:pt>
                <c:pt idx="8">
                  <c:v>9153.0503210200004</c:v>
                </c:pt>
                <c:pt idx="9">
                  <c:v>10427.200231999999</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DB5A-4FCD-8CA8-EB801E92A3F3}"/>
            </c:ext>
          </c:extLst>
        </c:ser>
        <c:ser>
          <c:idx val="1"/>
          <c:order val="1"/>
          <c:tx>
            <c:v>Annual NOI ($M)</c:v>
          </c:tx>
          <c:spPr>
            <a:solidFill>
              <a:srgbClr val="C00000"/>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Data'!$B$84:$K$84</c:f>
              <c:numCache>
                <c:formatCode>#,##0.0</c:formatCode>
                <c:ptCount val="10"/>
                <c:pt idx="0">
                  <c:v>178.697</c:v>
                </c:pt>
                <c:pt idx="1">
                  <c:v>194.18700000000001</c:v>
                </c:pt>
                <c:pt idx="2">
                  <c:v>213.179</c:v>
                </c:pt>
                <c:pt idx="3">
                  <c:v>238.316</c:v>
                </c:pt>
                <c:pt idx="4">
                  <c:v>260.108</c:v>
                </c:pt>
                <c:pt idx="5">
                  <c:v>295.233</c:v>
                </c:pt>
                <c:pt idx="6">
                  <c:v>354.03100000000001</c:v>
                </c:pt>
                <c:pt idx="7">
                  <c:v>413.32100000000003</c:v>
                </c:pt>
                <c:pt idx="8">
                  <c:v>464.995</c:v>
                </c:pt>
                <c:pt idx="9">
                  <c:v>528.34500000000003</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DB5A-4FCD-8CA8-EB801E92A3F3}"/>
            </c:ext>
          </c:extLst>
        </c:ser>
        <c:dLbls>
          <c:showLegendKey val="0"/>
          <c:showVal val="0"/>
          <c:showCatName val="0"/>
          <c:showSerName val="0"/>
          <c:showPercent val="0"/>
          <c:showBubbleSize val="0"/>
        </c:dLbls>
        <c:gapWidth val="150"/>
        <c:overlap val="100"/>
        <c:axId val="10"/>
        <c:axId val="100"/>
      </c:barChart>
      <c:lineChart>
        <c:grouping val="standard"/>
        <c:varyColors val="1"/>
        <c:ser>
          <c:idx val="2"/>
          <c:order val="2"/>
          <c:tx>
            <c:v>Gross NOI multiple (x)</c:v>
          </c:tx>
          <c:spPr>
            <a:ln>
              <a:solidFill>
                <a:srgbClr val="1F4E79"/>
              </a:solidFill>
              <a:prstDash val="solid"/>
            </a:ln>
          </c:spPr>
          <c:marker>
            <c:symbol val="circle"/>
            <c:size val="4"/>
            <c:spPr>
              <a:solidFill>
                <a:srgbClr val="1F4E79"/>
              </a:solidFill>
              <a:ln>
                <a:prstDash val="solid"/>
              </a:ln>
            </c:spPr>
          </c:marker>
          <c:val>
            <c:numRef>
              <c:f>'Quarterly Data'!$B$97:$K$97</c:f>
              <c:numCache>
                <c:formatCode>0.0\x</c:formatCode>
                <c:ptCount val="10"/>
                <c:pt idx="0">
                  <c:v>18.315677419990266</c:v>
                </c:pt>
                <c:pt idx="1">
                  <c:v>20.297990078944522</c:v>
                </c:pt>
                <c:pt idx="2">
                  <c:v>19.675359138939577</c:v>
                </c:pt>
                <c:pt idx="3">
                  <c:v>24.884771414886117</c:v>
                </c:pt>
                <c:pt idx="4">
                  <c:v>24.729308109246929</c:v>
                </c:pt>
                <c:pt idx="5">
                  <c:v>35.073513330488119</c:v>
                </c:pt>
                <c:pt idx="6">
                  <c:v>21.976567883433937</c:v>
                </c:pt>
                <c:pt idx="7">
                  <c:v>23.698990105220879</c:v>
                </c:pt>
                <c:pt idx="8">
                  <c:v>19.684190842955303</c:v>
                </c:pt>
                <c:pt idx="9">
                  <c:v>19.735589874040635</c:v>
                </c:pt>
              </c:numCache>
            </c:numRef>
          </c:val>
          <c:smooth val="0"/>
          <c:extLst>
            <c:ext xmlns:c16="http://schemas.microsoft.com/office/drawing/2014/chart" uri="{C3380CC4-5D6E-409C-BE32-E72D297353CC}">
              <c16:uniqueId val="{00000002-DB5A-4FCD-8CA8-EB801E92A3F3}"/>
            </c:ext>
          </c:extLst>
        </c:ser>
        <c:dLbls>
          <c:showLegendKey val="0"/>
          <c:showVal val="0"/>
          <c:showCatName val="0"/>
          <c:showSerName val="0"/>
          <c:showPercent val="0"/>
          <c:showBubbleSize val="0"/>
        </c:dLbls>
        <c:marker val="1"/>
        <c:smooth val="0"/>
        <c:axId val="10"/>
        <c:axId val="2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valAx>
        <c:axId val="200"/>
        <c:scaling>
          <c:orientation val="minMax"/>
        </c:scaling>
        <c:delete val="0"/>
        <c:axPos val="r"/>
        <c:majorGridlines/>
        <c:numFmt formatCode="0.0&quot;x&quot;" sourceLinked="0"/>
        <c:majorTickMark val="none"/>
        <c:minorTickMark val="none"/>
        <c:tickLblPos val="nextTo"/>
        <c:crossAx val="10"/>
        <c:crosses val="max"/>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EGP: Leveraged Cash Flow, Stabilized Market Cap, and Leveraged Multiple (2016-2025)</a:t>
            </a:r>
          </a:p>
        </c:rich>
      </c:tx>
      <c:overlay val="1"/>
    </c:title>
    <c:autoTitleDeleted val="0"/>
    <c:plotArea>
      <c:layout/>
      <c:barChart>
        <c:barDir val="col"/>
        <c:grouping val="clustered"/>
        <c:varyColors val="1"/>
        <c:ser>
          <c:idx val="0"/>
          <c:order val="0"/>
          <c:tx>
            <c:v>Stabilized market cap ($M)</c:v>
          </c:tx>
          <c:spPr>
            <a:solidFill>
              <a:srgbClr val="BFBFBF"/>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Data'!$B$95:$K$95</c:f>
              <c:numCache>
                <c:formatCode>#,##0.0</c:formatCode>
                <c:ptCount val="10"/>
                <c:pt idx="0">
                  <c:v>2167.3426079200003</c:v>
                </c:pt>
                <c:pt idx="1">
                  <c:v>2829.9127994599999</c:v>
                </c:pt>
                <c:pt idx="2">
                  <c:v>3084.6053858800001</c:v>
                </c:pt>
                <c:pt idx="3">
                  <c:v>4744.3071845100003</c:v>
                </c:pt>
                <c:pt idx="4">
                  <c:v>5118.1948736800005</c:v>
                </c:pt>
                <c:pt idx="5">
                  <c:v>8898.4925610999981</c:v>
                </c:pt>
                <c:pt idx="6">
                  <c:v>5913.3453043399995</c:v>
                </c:pt>
                <c:pt idx="7">
                  <c:v>8115.2902892799993</c:v>
                </c:pt>
                <c:pt idx="8">
                  <c:v>7643.0503210200004</c:v>
                </c:pt>
                <c:pt idx="9">
                  <c:v>8793.3552319999981</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F53D-4BAD-BA4F-6BFF0C13CA57}"/>
            </c:ext>
          </c:extLst>
        </c:ser>
        <c:ser>
          <c:idx val="1"/>
          <c:order val="1"/>
          <c:tx>
            <c:v>Leveraged CF ($M)</c:v>
          </c:tx>
          <c:spPr>
            <a:solidFill>
              <a:srgbClr val="C00000"/>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Data'!$B$90:$K$90</c:f>
              <c:numCache>
                <c:formatCode>#,##0.0</c:formatCode>
                <c:ptCount val="10"/>
                <c:pt idx="0">
                  <c:v>143.48400000000001</c:v>
                </c:pt>
                <c:pt idx="1">
                  <c:v>159.41200000000001</c:v>
                </c:pt>
                <c:pt idx="2">
                  <c:v>178.07300000000001</c:v>
                </c:pt>
                <c:pt idx="3">
                  <c:v>203.85300000000001</c:v>
                </c:pt>
                <c:pt idx="4">
                  <c:v>226.18100000000001</c:v>
                </c:pt>
                <c:pt idx="5">
                  <c:v>262.28800000000001</c:v>
                </c:pt>
                <c:pt idx="6">
                  <c:v>315.53199999999998</c:v>
                </c:pt>
                <c:pt idx="7">
                  <c:v>365.32500000000005</c:v>
                </c:pt>
                <c:pt idx="8">
                  <c:v>426.03899999999999</c:v>
                </c:pt>
                <c:pt idx="9">
                  <c:v>496.23200000000003</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F53D-4BAD-BA4F-6BFF0C13CA57}"/>
            </c:ext>
          </c:extLst>
        </c:ser>
        <c:dLbls>
          <c:showLegendKey val="0"/>
          <c:showVal val="0"/>
          <c:showCatName val="0"/>
          <c:showSerName val="0"/>
          <c:showPercent val="0"/>
          <c:showBubbleSize val="0"/>
        </c:dLbls>
        <c:gapWidth val="150"/>
        <c:overlap val="100"/>
        <c:axId val="10"/>
        <c:axId val="100"/>
      </c:barChart>
      <c:lineChart>
        <c:grouping val="standard"/>
        <c:varyColors val="1"/>
        <c:ser>
          <c:idx val="2"/>
          <c:order val="2"/>
          <c:tx>
            <c:v>Leveraged multiple (x)</c:v>
          </c:tx>
          <c:spPr>
            <a:ln>
              <a:solidFill>
                <a:srgbClr val="1F4E79"/>
              </a:solidFill>
              <a:prstDash val="solid"/>
            </a:ln>
          </c:spPr>
          <c:marker>
            <c:symbol val="circle"/>
            <c:size val="4"/>
            <c:spPr>
              <a:solidFill>
                <a:srgbClr val="1F4E79"/>
              </a:solidFill>
              <a:ln>
                <a:prstDash val="solid"/>
              </a:ln>
            </c:spPr>
          </c:marker>
          <c:val>
            <c:numRef>
              <c:f>'Quarterly Data'!$B$98:$K$98</c:f>
              <c:numCache>
                <c:formatCode>0.0\x</c:formatCode>
                <c:ptCount val="10"/>
                <c:pt idx="0">
                  <c:v>15.105117002035071</c:v>
                </c:pt>
                <c:pt idx="1">
                  <c:v>17.752194310716884</c:v>
                </c:pt>
                <c:pt idx="2">
                  <c:v>17.322139717306946</c:v>
                </c:pt>
                <c:pt idx="3">
                  <c:v>23.273178145575489</c:v>
                </c:pt>
                <c:pt idx="4">
                  <c:v>22.628756941033952</c:v>
                </c:pt>
                <c:pt idx="5">
                  <c:v>33.926418902504111</c:v>
                </c:pt>
                <c:pt idx="6">
                  <c:v>18.74087352262211</c:v>
                </c:pt>
                <c:pt idx="7">
                  <c:v>22.213892532074176</c:v>
                </c:pt>
                <c:pt idx="8">
                  <c:v>17.939790303282095</c:v>
                </c:pt>
                <c:pt idx="9">
                  <c:v>17.720250270034978</c:v>
                </c:pt>
              </c:numCache>
            </c:numRef>
          </c:val>
          <c:smooth val="0"/>
          <c:extLst>
            <c:ext xmlns:c16="http://schemas.microsoft.com/office/drawing/2014/chart" uri="{C3380CC4-5D6E-409C-BE32-E72D297353CC}">
              <c16:uniqueId val="{00000002-F53D-4BAD-BA4F-6BFF0C13CA57}"/>
            </c:ext>
          </c:extLst>
        </c:ser>
        <c:dLbls>
          <c:showLegendKey val="0"/>
          <c:showVal val="0"/>
          <c:showCatName val="0"/>
          <c:showSerName val="0"/>
          <c:showPercent val="0"/>
          <c:showBubbleSize val="0"/>
        </c:dLbls>
        <c:marker val="1"/>
        <c:smooth val="0"/>
        <c:axId val="10"/>
        <c:axId val="2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valAx>
        <c:axId val="200"/>
        <c:scaling>
          <c:orientation val="minMax"/>
        </c:scaling>
        <c:delete val="0"/>
        <c:axPos val="r"/>
        <c:majorGridlines/>
        <c:numFmt formatCode="0.0&quot;x&quot;" sourceLinked="0"/>
        <c:majorTickMark val="none"/>
        <c:minorTickMark val="none"/>
        <c:tickLblPos val="nextTo"/>
        <c:crossAx val="10"/>
        <c:crosses val="max"/>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EGP: NOI to AFFO Bridge (Stabilized), Annual ($M; stacks to exactly PNOI)</a:t>
            </a:r>
          </a:p>
        </c:rich>
      </c:tx>
      <c:overlay val="1"/>
    </c:title>
    <c:autoTitleDeleted val="0"/>
    <c:plotArea>
      <c:layout/>
      <c:barChart>
        <c:barDir val="col"/>
        <c:grouping val="stacked"/>
        <c:varyColors val="1"/>
        <c:ser>
          <c:idx val="0"/>
          <c:order val="0"/>
          <c:tx>
            <c:v>AFFO (retained cash earnings)</c:v>
          </c:tx>
          <c:spPr>
            <a:solidFill>
              <a:srgbClr val="E65100"/>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Data'!$B$88:$K$88</c:f>
              <c:numCache>
                <c:formatCode>#,##0.0</c:formatCode>
                <c:ptCount val="10"/>
                <c:pt idx="0">
                  <c:v>97.775999999999996</c:v>
                </c:pt>
                <c:pt idx="1">
                  <c:v>106.94199999999999</c:v>
                </c:pt>
                <c:pt idx="2">
                  <c:v>117.045</c:v>
                </c:pt>
                <c:pt idx="3">
                  <c:v>136.90799999999999</c:v>
                </c:pt>
                <c:pt idx="4">
                  <c:v>168.18</c:v>
                </c:pt>
                <c:pt idx="5">
                  <c:v>186.93700000000001</c:v>
                </c:pt>
                <c:pt idx="6">
                  <c:v>236.99700000000001</c:v>
                </c:pt>
                <c:pt idx="7">
                  <c:v>273.46499999999997</c:v>
                </c:pt>
                <c:pt idx="8">
                  <c:v>320.53699999999998</c:v>
                </c:pt>
                <c:pt idx="9">
                  <c:v>369.21899999999999</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4813-446D-AC20-2A98AAB1A1A8}"/>
            </c:ext>
          </c:extLst>
        </c:ser>
        <c:ser>
          <c:idx val="1"/>
          <c:order val="1"/>
          <c:tx>
            <c:v>Recurring capex (Core FFO to AFFO)</c:v>
          </c:tx>
          <c:spPr>
            <a:solidFill>
              <a:srgbClr val="2E7D32"/>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Data'!$B$102:$K$102</c:f>
              <c:numCache>
                <c:formatCode>#,##0.0</c:formatCode>
                <c:ptCount val="10"/>
                <c:pt idx="0">
                  <c:v>33.408000000000001</c:v>
                </c:pt>
                <c:pt idx="1">
                  <c:v>38.160000000000011</c:v>
                </c:pt>
                <c:pt idx="2">
                  <c:v>48.838000000000008</c:v>
                </c:pt>
                <c:pt idx="3">
                  <c:v>49.625</c:v>
                </c:pt>
                <c:pt idx="4">
                  <c:v>43.230999999999995</c:v>
                </c:pt>
                <c:pt idx="5">
                  <c:v>58.995999999999981</c:v>
                </c:pt>
                <c:pt idx="6">
                  <c:v>61.930999999999983</c:v>
                </c:pt>
                <c:pt idx="7">
                  <c:v>75.625</c:v>
                </c:pt>
                <c:pt idx="8">
                  <c:v>85.924000000000035</c:v>
                </c:pt>
                <c:pt idx="9">
                  <c:v>103.27100000000002</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4813-446D-AC20-2A98AAB1A1A8}"/>
            </c:ext>
          </c:extLst>
        </c:ser>
        <c:ser>
          <c:idx val="2"/>
          <c:order val="2"/>
          <c:tx>
            <c:v>Involuntary gains excluded (FFO to Core)</c:v>
          </c:tx>
          <c:spPr>
            <a:solidFill>
              <a:srgbClr val="8C8C8C"/>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Data'!$B$101:$K$101</c:f>
              <c:numCache>
                <c:formatCode>#,##0.0</c:formatCode>
                <c:ptCount val="10"/>
                <c:pt idx="0">
                  <c:v>0</c:v>
                </c:pt>
                <c:pt idx="1">
                  <c:v>0</c:v>
                </c:pt>
                <c:pt idx="2">
                  <c:v>0</c:v>
                </c:pt>
                <c:pt idx="3">
                  <c:v>0.32800000000000296</c:v>
                </c:pt>
                <c:pt idx="4">
                  <c:v>0.16100000000000136</c:v>
                </c:pt>
                <c:pt idx="5">
                  <c:v>0</c:v>
                </c:pt>
                <c:pt idx="6">
                  <c:v>0</c:v>
                </c:pt>
                <c:pt idx="7">
                  <c:v>4.1870000000000118</c:v>
                </c:pt>
                <c:pt idx="8">
                  <c:v>1.70799999999997</c:v>
                </c:pt>
                <c:pt idx="9">
                  <c:v>1.7629999999999768</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2-4813-446D-AC20-2A98AAB1A1A8}"/>
            </c:ext>
          </c:extLst>
        </c:ser>
        <c:ser>
          <c:idx val="3"/>
          <c:order val="3"/>
          <c:tx>
            <c:v>Interest expense (EBITDAre to FFO)</c:v>
          </c:tx>
          <c:spPr>
            <a:solidFill>
              <a:srgbClr val="C00000"/>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Data'!$B$100:$K$100</c:f>
              <c:numCache>
                <c:formatCode>#,##0.0</c:formatCode>
                <c:ptCount val="10"/>
                <c:pt idx="0">
                  <c:v>36.012</c:v>
                </c:pt>
                <c:pt idx="1">
                  <c:v>35.405000000000001</c:v>
                </c:pt>
                <c:pt idx="2">
                  <c:v>35.417999999999978</c:v>
                </c:pt>
                <c:pt idx="3">
                  <c:v>34.656000000000006</c:v>
                </c:pt>
                <c:pt idx="4">
                  <c:v>34.097000000000008</c:v>
                </c:pt>
                <c:pt idx="5">
                  <c:v>33.02600000000001</c:v>
                </c:pt>
                <c:pt idx="6">
                  <c:v>38.608000000000004</c:v>
                </c:pt>
                <c:pt idx="7">
                  <c:v>48.057999999999993</c:v>
                </c:pt>
                <c:pt idx="8">
                  <c:v>39.016999999999996</c:v>
                </c:pt>
                <c:pt idx="9">
                  <c:v>32.174000000000035</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3-4813-446D-AC20-2A98AAB1A1A8}"/>
            </c:ext>
          </c:extLst>
        </c:ser>
        <c:ser>
          <c:idx val="4"/>
          <c:order val="4"/>
          <c:tx>
            <c:v>G&amp;A and corporate (PNOI to EBITDAre)</c:v>
          </c:tx>
          <c:spPr>
            <a:solidFill>
              <a:srgbClr val="1F4E79"/>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Data'!$B$99:$K$99</c:f>
              <c:numCache>
                <c:formatCode>#,##0.0</c:formatCode>
                <c:ptCount val="10"/>
                <c:pt idx="0">
                  <c:v>11.501000000000005</c:v>
                </c:pt>
                <c:pt idx="1">
                  <c:v>13.680000000000007</c:v>
                </c:pt>
                <c:pt idx="2">
                  <c:v>11.878000000000014</c:v>
                </c:pt>
                <c:pt idx="3">
                  <c:v>16.799000000000007</c:v>
                </c:pt>
                <c:pt idx="4">
                  <c:v>14.438999999999993</c:v>
                </c:pt>
                <c:pt idx="5">
                  <c:v>16.274000000000001</c:v>
                </c:pt>
                <c:pt idx="6">
                  <c:v>16.495000000000005</c:v>
                </c:pt>
                <c:pt idx="7">
                  <c:v>11.986000000000047</c:v>
                </c:pt>
                <c:pt idx="8">
                  <c:v>17.809000000000026</c:v>
                </c:pt>
                <c:pt idx="9">
                  <c:v>21.918000000000006</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4-4813-446D-AC20-2A98AAB1A1A8}"/>
            </c:ext>
          </c:extLst>
        </c:ser>
        <c:dLbls>
          <c:showLegendKey val="0"/>
          <c:showVal val="0"/>
          <c:showCatName val="0"/>
          <c:showSerName val="0"/>
          <c:showPercent val="0"/>
          <c:showBubbleSize val="0"/>
        </c:dLbls>
        <c:gapWidth val="150"/>
        <c:overlap val="100"/>
        <c:axId val="10"/>
        <c:axId val="100"/>
      </c:barChart>
      <c:catAx>
        <c:axId val="10"/>
        <c:scaling>
          <c:orientation val="minMax"/>
        </c:scaling>
        <c:delete val="0"/>
        <c:axPos val="b"/>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EGP: NOI to AFFO Bridge per Stabilized Share, Annual ($/stab sh)</a:t>
            </a:r>
          </a:p>
        </c:rich>
      </c:tx>
      <c:overlay val="1"/>
    </c:title>
    <c:autoTitleDeleted val="0"/>
    <c:plotArea>
      <c:layout/>
      <c:barChart>
        <c:barDir val="col"/>
        <c:grouping val="stacked"/>
        <c:varyColors val="1"/>
        <c:ser>
          <c:idx val="0"/>
          <c:order val="0"/>
          <c:tx>
            <c:v>AFFO (retained cash earnings)</c:v>
          </c:tx>
          <c:spPr>
            <a:solidFill>
              <a:srgbClr val="E65100"/>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Data'!$B$123:$K$123</c:f>
              <c:numCache>
                <c:formatCode>\$0.00</c:formatCode>
                <c:ptCount val="10"/>
                <c:pt idx="0">
                  <c:v>3.2964307046817916</c:v>
                </c:pt>
                <c:pt idx="1">
                  <c:v>3.4081706872355908</c:v>
                </c:pt>
                <c:pt idx="2">
                  <c:v>3.5606451241090342</c:v>
                </c:pt>
                <c:pt idx="3">
                  <c:v>3.9321462926424671</c:v>
                </c:pt>
                <c:pt idx="4">
                  <c:v>4.6582742636628938</c:v>
                </c:pt>
                <c:pt idx="5">
                  <c:v>4.8931160672736009</c:v>
                </c:pt>
                <c:pt idx="6">
                  <c:v>6.0416710777290632</c:v>
                </c:pt>
                <c:pt idx="7">
                  <c:v>6.506170091604961</c:v>
                </c:pt>
                <c:pt idx="8">
                  <c:v>7.1176129311482006</c:v>
                </c:pt>
                <c:pt idx="9">
                  <c:v>7.5533766778961757</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872E-4CBC-93A4-180D67FA48DE}"/>
            </c:ext>
          </c:extLst>
        </c:ser>
        <c:ser>
          <c:idx val="1"/>
          <c:order val="1"/>
          <c:tx>
            <c:v>Recurring capex (Core FFO to AFFO)</c:v>
          </c:tx>
          <c:spPr>
            <a:solidFill>
              <a:srgbClr val="2E7D32"/>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Data'!$B$124:$K$124</c:f>
              <c:numCache>
                <c:formatCode>\$0.00</c:formatCode>
                <c:ptCount val="10"/>
                <c:pt idx="0">
                  <c:v>1.1263209476968714</c:v>
                </c:pt>
                <c:pt idx="1">
                  <c:v>1.2161339176835122</c:v>
                </c:pt>
                <c:pt idx="2">
                  <c:v>1.4857088006428043</c:v>
                </c:pt>
                <c:pt idx="3">
                  <c:v>1.4252838385805242</c:v>
                </c:pt>
                <c:pt idx="4">
                  <c:v>1.1974185675610092</c:v>
                </c:pt>
                <c:pt idx="5">
                  <c:v>1.5442329528390488</c:v>
                </c:pt>
                <c:pt idx="6">
                  <c:v>1.5787825648208142</c:v>
                </c:pt>
                <c:pt idx="7">
                  <c:v>1.7992398046463904</c:v>
                </c:pt>
                <c:pt idx="8">
                  <c:v>1.9079662363345828</c:v>
                </c:pt>
                <c:pt idx="9">
                  <c:v>2.1126885748106572</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872E-4CBC-93A4-180D67FA48DE}"/>
            </c:ext>
          </c:extLst>
        </c:ser>
        <c:ser>
          <c:idx val="2"/>
          <c:order val="2"/>
          <c:tx>
            <c:v>Involuntary gains excluded (FFO to Core)</c:v>
          </c:tx>
          <c:spPr>
            <a:solidFill>
              <a:srgbClr val="8C8C8C"/>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Data'!$B$125:$K$125</c:f>
              <c:numCache>
                <c:formatCode>\$0.00</c:formatCode>
                <c:ptCount val="10"/>
                <c:pt idx="0">
                  <c:v>0</c:v>
                </c:pt>
                <c:pt idx="1">
                  <c:v>0</c:v>
                </c:pt>
                <c:pt idx="2">
                  <c:v>0</c:v>
                </c:pt>
                <c:pt idx="3">
                  <c:v>9.420515849963047E-3</c:v>
                </c:pt>
                <c:pt idx="4">
                  <c:v>4.4594015724208121E-3</c:v>
                </c:pt>
                <c:pt idx="5">
                  <c:v>0</c:v>
                </c:pt>
                <c:pt idx="6">
                  <c:v>0</c:v>
                </c:pt>
                <c:pt idx="7">
                  <c:v>9.9615432225513487E-2</c:v>
                </c:pt>
                <c:pt idx="8">
                  <c:v>3.7926613421854306E-2</c:v>
                </c:pt>
                <c:pt idx="9">
                  <c:v>3.606694965083266E-2</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2-872E-4CBC-93A4-180D67FA48DE}"/>
            </c:ext>
          </c:extLst>
        </c:ser>
        <c:ser>
          <c:idx val="3"/>
          <c:order val="3"/>
          <c:tx>
            <c:v>Interest expense (EBITDAre to FFO)</c:v>
          </c:tx>
          <c:spPr>
            <a:solidFill>
              <a:srgbClr val="C00000"/>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Data'!$B$126:$K$126</c:f>
              <c:numCache>
                <c:formatCode>\$0.00</c:formatCode>
                <c:ptCount val="10"/>
                <c:pt idx="0">
                  <c:v>1.2141124870827267</c:v>
                </c:pt>
                <c:pt idx="1">
                  <c:v>1.1283338929660571</c:v>
                </c:pt>
                <c:pt idx="2">
                  <c:v>1.0774567816283795</c:v>
                </c:pt>
                <c:pt idx="3">
                  <c:v>0.99535791858633071</c:v>
                </c:pt>
                <c:pt idx="4">
                  <c:v>0.94442369822876515</c:v>
                </c:pt>
                <c:pt idx="5">
                  <c:v>0.86446263306770721</c:v>
                </c:pt>
                <c:pt idx="6">
                  <c:v>0.98421852162248347</c:v>
                </c:pt>
                <c:pt idx="7">
                  <c:v>1.1433767475265615</c:v>
                </c:pt>
                <c:pt idx="8">
                  <c:v>0.86638329969585193</c:v>
                </c:pt>
                <c:pt idx="9">
                  <c:v>0.65820648784226121</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3-872E-4CBC-93A4-180D67FA48DE}"/>
            </c:ext>
          </c:extLst>
        </c:ser>
        <c:ser>
          <c:idx val="4"/>
          <c:order val="4"/>
          <c:tx>
            <c:v>G&amp;A and corporate (PNOI to EBITDAre)</c:v>
          </c:tx>
          <c:spPr>
            <a:solidFill>
              <a:srgbClr val="1F4E79"/>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Data'!$B$127:$K$127</c:f>
              <c:numCache>
                <c:formatCode>\$0.00</c:formatCode>
                <c:ptCount val="10"/>
                <c:pt idx="0">
                  <c:v>0.387745965620861</c:v>
                </c:pt>
                <c:pt idx="1">
                  <c:v>0.43597253652805174</c:v>
                </c:pt>
                <c:pt idx="2">
                  <c:v>0.36134258434078481</c:v>
                </c:pt>
                <c:pt idx="3">
                  <c:v>0.48248550537660934</c:v>
                </c:pt>
                <c:pt idx="4">
                  <c:v>0.39993353605082937</c:v>
                </c:pt>
                <c:pt idx="5">
                  <c:v>0.42597544027565748</c:v>
                </c:pt>
                <c:pt idx="6">
                  <c:v>0.42050053134487325</c:v>
                </c:pt>
                <c:pt idx="7">
                  <c:v>0.28516612626104754</c:v>
                </c:pt>
                <c:pt idx="8">
                  <c:v>0.39545378128209374</c:v>
                </c:pt>
                <c:pt idx="9">
                  <c:v>0.44839217382130508</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4-872E-4CBC-93A4-180D67FA48DE}"/>
            </c:ext>
          </c:extLst>
        </c:ser>
        <c:dLbls>
          <c:showLegendKey val="0"/>
          <c:showVal val="0"/>
          <c:showCatName val="0"/>
          <c:showSerName val="0"/>
          <c:showPercent val="0"/>
          <c:showBubbleSize val="0"/>
        </c:dLbls>
        <c:gapWidth val="150"/>
        <c:overlap val="100"/>
        <c:axId val="10"/>
        <c:axId val="100"/>
      </c:barChart>
      <c:catAx>
        <c:axId val="10"/>
        <c:scaling>
          <c:orientation val="minMax"/>
        </c:scaling>
        <c:delete val="0"/>
        <c:axPos val="b"/>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l"/>
        <c:majorGridlines/>
        <c:numFmt formatCode="\$0.00" sourceLinked="0"/>
        <c:majorTickMark val="none"/>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PNOI per stabilized share, quarterly</a:t>
            </a:r>
          </a:p>
        </c:rich>
      </c:tx>
      <c:overlay val="1"/>
    </c:title>
    <c:autoTitleDeleted val="0"/>
    <c:plotArea>
      <c:layout/>
      <c:lineChart>
        <c:grouping val="standard"/>
        <c:varyColors val="1"/>
        <c:ser>
          <c:idx val="0"/>
          <c:order val="0"/>
          <c:tx>
            <c:v>PNOI per stabilized share, quarterly</c:v>
          </c:tx>
          <c:spPr>
            <a:ln>
              <a:solidFill>
                <a:srgbClr val="C00000"/>
              </a:solidFill>
              <a:prstDash val="solid"/>
            </a:ln>
          </c:spPr>
          <c:marker>
            <c:symbol val="circle"/>
            <c:size val="4"/>
            <c:spPr>
              <a:solidFill>
                <a:srgbClr val="C00000"/>
              </a:solidFill>
              <a:ln>
                <a:prstDash val="solid"/>
              </a:ln>
            </c:spPr>
          </c:marker>
          <c:cat>
            <c:strRef>
              <c:f>'Quarterly Stabilized'!$B$4:$AQ$4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 Stabilized'!$B$26:$AQ$26</c:f>
              <c:numCache>
                <c:formatCode>\$0.000;"($"0.000\);\-</c:formatCode>
                <c:ptCount val="42"/>
                <c:pt idx="0">
                  <c:v>1.4774953504460429</c:v>
                </c:pt>
                <c:pt idx="1">
                  <c:v>1.4694002165676787</c:v>
                </c:pt>
                <c:pt idx="2">
                  <c:v>1.4883335591853868</c:v>
                </c:pt>
                <c:pt idx="3">
                  <c:v>1.5919657286680187</c:v>
                </c:pt>
                <c:pt idx="4">
                  <c:v>1.566922175825483</c:v>
                </c:pt>
                <c:pt idx="5">
                  <c:v>1.5053310170007912</c:v>
                </c:pt>
                <c:pt idx="6">
                  <c:v>1.5226095994026914</c:v>
                </c:pt>
                <c:pt idx="7">
                  <c:v>1.5948479057041403</c:v>
                </c:pt>
                <c:pt idx="8">
                  <c:v>1.619705143234015</c:v>
                </c:pt>
                <c:pt idx="9">
                  <c:v>1.5858400856826076</c:v>
                </c:pt>
                <c:pt idx="10">
                  <c:v>1.6164497590329572</c:v>
                </c:pt>
                <c:pt idx="11">
                  <c:v>1.662736965137942</c:v>
                </c:pt>
                <c:pt idx="12">
                  <c:v>1.6549390650982523</c:v>
                </c:pt>
                <c:pt idx="13">
                  <c:v>1.7091396324826951</c:v>
                </c:pt>
                <c:pt idx="14">
                  <c:v>1.722764481110552</c:v>
                </c:pt>
                <c:pt idx="15">
                  <c:v>1.7557936747976617</c:v>
                </c:pt>
                <c:pt idx="16">
                  <c:v>1.810565438584782</c:v>
                </c:pt>
                <c:pt idx="17">
                  <c:v>1.8045579905861862</c:v>
                </c:pt>
                <c:pt idx="18">
                  <c:v>1.7832720819764185</c:v>
                </c:pt>
                <c:pt idx="19">
                  <c:v>1.806770595892063</c:v>
                </c:pt>
                <c:pt idx="20">
                  <c:v>1.8827025632464072</c:v>
                </c:pt>
                <c:pt idx="21">
                  <c:v>1.8768108070331251</c:v>
                </c:pt>
                <c:pt idx="22">
                  <c:v>1.9548028625772493</c:v>
                </c:pt>
                <c:pt idx="23">
                  <c:v>2.0110152871141089</c:v>
                </c:pt>
                <c:pt idx="24">
                  <c:v>2.1258597809550897</c:v>
                </c:pt>
                <c:pt idx="25">
                  <c:v>2.2267621911857303</c:v>
                </c:pt>
                <c:pt idx="26">
                  <c:v>2.2952002257375872</c:v>
                </c:pt>
                <c:pt idx="27">
                  <c:v>2.3725667078399018</c:v>
                </c:pt>
                <c:pt idx="28">
                  <c:v>2.4126784730277167</c:v>
                </c:pt>
                <c:pt idx="29">
                  <c:v>2.4410953207747488</c:v>
                </c:pt>
                <c:pt idx="30">
                  <c:v>2.4478394782159372</c:v>
                </c:pt>
                <c:pt idx="31">
                  <c:v>2.5279259480152865</c:v>
                </c:pt>
                <c:pt idx="32">
                  <c:v>2.5176665496933417</c:v>
                </c:pt>
                <c:pt idx="33">
                  <c:v>2.5699956675680116</c:v>
                </c:pt>
                <c:pt idx="34">
                  <c:v>2.6152906168257357</c:v>
                </c:pt>
                <c:pt idx="35">
                  <c:v>2.6197741166745288</c:v>
                </c:pt>
                <c:pt idx="36">
                  <c:v>2.6214440511864758</c:v>
                </c:pt>
                <c:pt idx="37">
                  <c:v>2.6623823021657196</c:v>
                </c:pt>
                <c:pt idx="38">
                  <c:v>2.7160501224220148</c:v>
                </c:pt>
                <c:pt idx="39">
                  <c:v>2.8060633265068518</c:v>
                </c:pt>
                <c:pt idx="40">
                  <c:v>2.8131923908951433</c:v>
                </c:pt>
                <c:pt idx="41">
                  <c:v>2.8374019910857173</c:v>
                </c:pt>
              </c:numCache>
            </c:numRef>
          </c:val>
          <c:smooth val="0"/>
          <c:extLst>
            <c:ext xmlns:c16="http://schemas.microsoft.com/office/drawing/2014/chart" uri="{C3380CC4-5D6E-409C-BE32-E72D297353CC}">
              <c16:uniqueId val="{00000000-8CBA-4184-8C04-7ECE45BED388}"/>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Implied cap rate (PNOI x4 / stabilized TEV), quarterly (annualized x4)</a:t>
            </a:r>
          </a:p>
        </c:rich>
      </c:tx>
      <c:overlay val="1"/>
    </c:title>
    <c:autoTitleDeleted val="0"/>
    <c:plotArea>
      <c:layout/>
      <c:lineChart>
        <c:grouping val="standard"/>
        <c:varyColors val="1"/>
        <c:ser>
          <c:idx val="0"/>
          <c:order val="0"/>
          <c:tx>
            <c:v>Implied cap rate (PNOI x4 / stabilized TEV), quarterly (annualized x4)</c:v>
          </c:tx>
          <c:spPr>
            <a:ln>
              <a:solidFill>
                <a:srgbClr val="C00000"/>
              </a:solidFill>
              <a:prstDash val="solid"/>
            </a:ln>
          </c:spPr>
          <c:marker>
            <c:symbol val="circle"/>
            <c:size val="4"/>
            <c:spPr>
              <a:solidFill>
                <a:srgbClr val="C00000"/>
              </a:solidFill>
              <a:ln>
                <a:prstDash val="solid"/>
              </a:ln>
            </c:spPr>
          </c:marker>
          <c:cat>
            <c:strRef>
              <c:f>'Quarterly Stabilized'!$B$4:$AQ$4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 Stabilized'!$B$27:$AQ$27</c:f>
              <c:numCache>
                <c:formatCode>0.0%</c:formatCode>
                <c:ptCount val="42"/>
                <c:pt idx="0">
                  <c:v>6.1644509174868745E-2</c:v>
                </c:pt>
                <c:pt idx="1">
                  <c:v>5.7414861720731396E-2</c:v>
                </c:pt>
                <c:pt idx="2">
                  <c:v>5.5191034060777952E-2</c:v>
                </c:pt>
                <c:pt idx="3">
                  <c:v>5.6390604004155263E-2</c:v>
                </c:pt>
                <c:pt idx="4">
                  <c:v>5.6148491418205368E-2</c:v>
                </c:pt>
                <c:pt idx="5">
                  <c:v>5.0849039906862417E-2</c:v>
                </c:pt>
                <c:pt idx="6">
                  <c:v>4.986924019086042E-2</c:v>
                </c:pt>
                <c:pt idx="7">
                  <c:v>5.1413563484142256E-2</c:v>
                </c:pt>
                <c:pt idx="8">
                  <c:v>5.4811279505909818E-2</c:v>
                </c:pt>
                <c:pt idx="9">
                  <c:v>4.8736487851256532E-2</c:v>
                </c:pt>
                <c:pt idx="10">
                  <c:v>5.0101729260068735E-2</c:v>
                </c:pt>
                <c:pt idx="11">
                  <c:v>5.2894670929124421E-2</c:v>
                </c:pt>
                <c:pt idx="12">
                  <c:v>4.5563505755054294E-2</c:v>
                </c:pt>
                <c:pt idx="13">
                  <c:v>4.5351168182583043E-2</c:v>
                </c:pt>
                <c:pt idx="14">
                  <c:v>4.339642714900227E-2</c:v>
                </c:pt>
                <c:pt idx="15">
                  <c:v>4.2066361737863857E-2</c:v>
                </c:pt>
                <c:pt idx="16">
                  <c:v>5.1423980911341947E-2</c:v>
                </c:pt>
                <c:pt idx="17">
                  <c:v>4.6849942668148917E-2</c:v>
                </c:pt>
                <c:pt idx="18">
                  <c:v>4.3875939400277071E-2</c:v>
                </c:pt>
                <c:pt idx="19">
                  <c:v>4.1626226994118422E-2</c:v>
                </c:pt>
                <c:pt idx="20">
                  <c:v>4.2123128725446171E-2</c:v>
                </c:pt>
                <c:pt idx="21">
                  <c:v>3.7533805536802252E-2</c:v>
                </c:pt>
                <c:pt idx="22">
                  <c:v>3.8704067865318575E-2</c:v>
                </c:pt>
                <c:pt idx="23">
                  <c:v>3.0138509199187716E-2</c:v>
                </c:pt>
                <c:pt idx="24">
                  <c:v>3.4995868629112803E-2</c:v>
                </c:pt>
                <c:pt idx="25">
                  <c:v>4.4233053007898551E-2</c:v>
                </c:pt>
                <c:pt idx="26">
                  <c:v>4.9004004498070734E-2</c:v>
                </c:pt>
                <c:pt idx="27">
                  <c:v>4.8737425773895005E-2</c:v>
                </c:pt>
                <c:pt idx="28">
                  <c:v>4.5649448595699624E-2</c:v>
                </c:pt>
                <c:pt idx="29">
                  <c:v>4.4834402561321061E-2</c:v>
                </c:pt>
                <c:pt idx="30">
                  <c:v>4.7072821216132377E-2</c:v>
                </c:pt>
                <c:pt idx="31">
                  <c:v>4.4899945485161116E-2</c:v>
                </c:pt>
                <c:pt idx="32">
                  <c:v>4.6205752024021579E-2</c:v>
                </c:pt>
                <c:pt idx="33">
                  <c:v>4.9132422986564575E-2</c:v>
                </c:pt>
                <c:pt idx="34">
                  <c:v>4.6806918386791227E-2</c:v>
                </c:pt>
                <c:pt idx="35">
                  <c:v>5.282042412568351E-2</c:v>
                </c:pt>
                <c:pt idx="36">
                  <c:v>5.0570044984660098E-2</c:v>
                </c:pt>
                <c:pt idx="37">
                  <c:v>5.3899781673794028E-2</c:v>
                </c:pt>
                <c:pt idx="38">
                  <c:v>5.4387452090678204E-2</c:v>
                </c:pt>
                <c:pt idx="39">
                  <c:v>5.3172087201173453E-2</c:v>
                </c:pt>
                <c:pt idx="40">
                  <c:v>5.154364629988345E-2</c:v>
                </c:pt>
                <c:pt idx="41">
                  <c:v>4.8397832669140314E-2</c:v>
                </c:pt>
              </c:numCache>
            </c:numRef>
          </c:val>
          <c:smooth val="0"/>
          <c:extLst>
            <c:ext xmlns:c16="http://schemas.microsoft.com/office/drawing/2014/chart" uri="{C3380CC4-5D6E-409C-BE32-E72D297353CC}">
              <c16:uniqueId val="{00000000-96C8-4928-B56C-850D9BAB84B8}"/>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FFO per stabilized share, quarterly</a:t>
            </a:r>
          </a:p>
        </c:rich>
      </c:tx>
      <c:overlay val="1"/>
    </c:title>
    <c:autoTitleDeleted val="0"/>
    <c:plotArea>
      <c:layout/>
      <c:lineChart>
        <c:grouping val="standard"/>
        <c:varyColors val="1"/>
        <c:ser>
          <c:idx val="0"/>
          <c:order val="0"/>
          <c:tx>
            <c:v>FFO per stabilized share, quarterly</c:v>
          </c:tx>
          <c:spPr>
            <a:ln>
              <a:solidFill>
                <a:srgbClr val="C00000"/>
              </a:solidFill>
              <a:prstDash val="solid"/>
            </a:ln>
          </c:spPr>
          <c:marker>
            <c:symbol val="circle"/>
            <c:size val="4"/>
            <c:spPr>
              <a:solidFill>
                <a:srgbClr val="C00000"/>
              </a:solidFill>
              <a:ln>
                <a:prstDash val="solid"/>
              </a:ln>
            </c:spPr>
          </c:marker>
          <c:cat>
            <c:strRef>
              <c:f>'Quarterly Stabilized'!$B$4:$AQ$4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 Stabilized'!$B$38:$AQ$38</c:f>
              <c:numCache>
                <c:formatCode>\$0.000;"($"0.000\);\-</c:formatCode>
                <c:ptCount val="42"/>
                <c:pt idx="0">
                  <c:v>0.99624706477068536</c:v>
                </c:pt>
                <c:pt idx="1">
                  <c:v>1.0706048911970709</c:v>
                </c:pt>
                <c:pt idx="2">
                  <c:v>1.1330354477923275</c:v>
                </c:pt>
                <c:pt idx="3">
                  <c:v>1.2255869316604615</c:v>
                </c:pt>
                <c:pt idx="4">
                  <c:v>1.0975069521616665</c:v>
                </c:pt>
                <c:pt idx="5">
                  <c:v>1.1323987411061529</c:v>
                </c:pt>
                <c:pt idx="6">
                  <c:v>1.153169876545278</c:v>
                </c:pt>
                <c:pt idx="7">
                  <c:v>1.2380902854419169</c:v>
                </c:pt>
                <c:pt idx="8">
                  <c:v>1.2611418259801432</c:v>
                </c:pt>
                <c:pt idx="9">
                  <c:v>1.2414001220302253</c:v>
                </c:pt>
                <c:pt idx="10">
                  <c:v>1.2611063979560837</c:v>
                </c:pt>
                <c:pt idx="11">
                  <c:v>1.2824943677195761</c:v>
                </c:pt>
                <c:pt idx="12">
                  <c:v>1.2863713383389708</c:v>
                </c:pt>
                <c:pt idx="13">
                  <c:v>1.30658911138714</c:v>
                </c:pt>
                <c:pt idx="14">
                  <c:v>1.3857068291433809</c:v>
                </c:pt>
                <c:pt idx="15">
                  <c:v>1.3857054300424978</c:v>
                </c:pt>
                <c:pt idx="16">
                  <c:v>1.4721414544965099</c:v>
                </c:pt>
                <c:pt idx="17">
                  <c:v>1.4596361823126536</c:v>
                </c:pt>
                <c:pt idx="18">
                  <c:v>1.451367059659604</c:v>
                </c:pt>
                <c:pt idx="19">
                  <c:v>1.4772019058230126</c:v>
                </c:pt>
                <c:pt idx="20">
                  <c:v>1.5445358106751272</c:v>
                </c:pt>
                <c:pt idx="21">
                  <c:v>1.5421874498444086</c:v>
                </c:pt>
                <c:pt idx="22">
                  <c:v>1.6401546814030354</c:v>
                </c:pt>
                <c:pt idx="23">
                  <c:v>1.7073267186345085</c:v>
                </c:pt>
                <c:pt idx="24">
                  <c:v>1.8004461542923893</c:v>
                </c:pt>
                <c:pt idx="25">
                  <c:v>1.8845707498446256</c:v>
                </c:pt>
                <c:pt idx="26">
                  <c:v>1.9481922930762798</c:v>
                </c:pt>
                <c:pt idx="27">
                  <c:v>1.9836168327722332</c:v>
                </c:pt>
                <c:pt idx="28">
                  <c:v>1.9888913885332182</c:v>
                </c:pt>
                <c:pt idx="29">
                  <c:v>2.0574113496158528</c:v>
                </c:pt>
                <c:pt idx="30">
                  <c:v>2.1531644455606873</c:v>
                </c:pt>
                <c:pt idx="31">
                  <c:v>2.1974277715135426</c:v>
                </c:pt>
                <c:pt idx="32">
                  <c:v>2.144796975381476</c:v>
                </c:pt>
                <c:pt idx="33">
                  <c:v>2.2809770381104619</c:v>
                </c:pt>
                <c:pt idx="34">
                  <c:v>2.2886155648223663</c:v>
                </c:pt>
                <c:pt idx="35">
                  <c:v>2.3450453906463355</c:v>
                </c:pt>
                <c:pt idx="36">
                  <c:v>2.3263243572057193</c:v>
                </c:pt>
                <c:pt idx="37">
                  <c:v>2.3976980076190704</c:v>
                </c:pt>
                <c:pt idx="38">
                  <c:v>2.4478084895565604</c:v>
                </c:pt>
                <c:pt idx="39">
                  <c:v>2.5272364812372166</c:v>
                </c:pt>
                <c:pt idx="40">
                  <c:v>2.5167644482064779</c:v>
                </c:pt>
                <c:pt idx="41">
                  <c:v>2.5168650662761864</c:v>
                </c:pt>
              </c:numCache>
            </c:numRef>
          </c:val>
          <c:smooth val="0"/>
          <c:extLst>
            <c:ext xmlns:c16="http://schemas.microsoft.com/office/drawing/2014/chart" uri="{C3380CC4-5D6E-409C-BE32-E72D297353CC}">
              <c16:uniqueId val="{00000000-587A-4FF9-88B0-72F46CD5458E}"/>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FFO / stabilized market cap, quarterly (annualized x4)</a:t>
            </a:r>
          </a:p>
        </c:rich>
      </c:tx>
      <c:overlay val="1"/>
    </c:title>
    <c:autoTitleDeleted val="0"/>
    <c:plotArea>
      <c:layout/>
      <c:lineChart>
        <c:grouping val="standard"/>
        <c:varyColors val="1"/>
        <c:ser>
          <c:idx val="0"/>
          <c:order val="0"/>
          <c:tx>
            <c:v>FFO / stabilized market cap, quarterly (annualized x4)</c:v>
          </c:tx>
          <c:spPr>
            <a:ln>
              <a:solidFill>
                <a:srgbClr val="C00000"/>
              </a:solidFill>
              <a:prstDash val="solid"/>
            </a:ln>
          </c:spPr>
          <c:marker>
            <c:symbol val="circle"/>
            <c:size val="4"/>
            <c:spPr>
              <a:solidFill>
                <a:srgbClr val="C00000"/>
              </a:solidFill>
              <a:ln>
                <a:prstDash val="solid"/>
              </a:ln>
            </c:spPr>
          </c:marker>
          <c:cat>
            <c:strRef>
              <c:f>'Quarterly Stabilized'!$B$4:$AQ$4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 Stabilized'!$B$39:$AQ$39</c:f>
              <c:numCache>
                <c:formatCode>0.0%</c:formatCode>
                <c:ptCount val="42"/>
                <c:pt idx="0">
                  <c:v>6.5716040415955801E-2</c:v>
                </c:pt>
                <c:pt idx="1">
                  <c:v>6.12223633009654E-2</c:v>
                </c:pt>
                <c:pt idx="2">
                  <c:v>6.1445527136075755E-2</c:v>
                </c:pt>
                <c:pt idx="3">
                  <c:v>6.5558624409807503E-2</c:v>
                </c:pt>
                <c:pt idx="4">
                  <c:v>5.8750377605819817E-2</c:v>
                </c:pt>
                <c:pt idx="5">
                  <c:v>5.3601493738020881E-2</c:v>
                </c:pt>
                <c:pt idx="6">
                  <c:v>5.2125880149324726E-2</c:v>
                </c:pt>
                <c:pt idx="7">
                  <c:v>5.5591818952873594E-2</c:v>
                </c:pt>
                <c:pt idx="8">
                  <c:v>6.0631114120173926E-2</c:v>
                </c:pt>
                <c:pt idx="9">
                  <c:v>5.1242022830814263E-2</c:v>
                </c:pt>
                <c:pt idx="10">
                  <c:v>5.2373359223347606E-2</c:v>
                </c:pt>
                <c:pt idx="11">
                  <c:v>5.5476788305996047E-2</c:v>
                </c:pt>
                <c:pt idx="12">
                  <c:v>4.5786679462727436E-2</c:v>
                </c:pt>
                <c:pt idx="13">
                  <c:v>4.4369208262320665E-2</c:v>
                </c:pt>
                <c:pt idx="14">
                  <c:v>4.3662291165039877E-2</c:v>
                </c:pt>
                <c:pt idx="15">
                  <c:v>4.1499842304232017E-2</c:v>
                </c:pt>
                <c:pt idx="16">
                  <c:v>5.6209479745834366E-2</c:v>
                </c:pt>
                <c:pt idx="17">
                  <c:v>4.8894409841987549E-2</c:v>
                </c:pt>
                <c:pt idx="18">
                  <c:v>4.475922763619139E-2</c:v>
                </c:pt>
                <c:pt idx="19">
                  <c:v>4.2771329619694903E-2</c:v>
                </c:pt>
                <c:pt idx="20">
                  <c:v>4.2825213774411924E-2</c:v>
                </c:pt>
                <c:pt idx="21">
                  <c:v>3.7285865316730289E-2</c:v>
                </c:pt>
                <c:pt idx="22">
                  <c:v>3.9252660842810969E-2</c:v>
                </c:pt>
                <c:pt idx="23">
                  <c:v>2.9774930774032992E-2</c:v>
                </c:pt>
                <c:pt idx="24">
                  <c:v>3.5135756896139132E-2</c:v>
                </c:pt>
                <c:pt idx="25">
                  <c:v>4.7317793970125734E-2</c:v>
                </c:pt>
                <c:pt idx="26">
                  <c:v>5.3998597290853052E-2</c:v>
                </c:pt>
                <c:pt idx="27">
                  <c:v>5.3612969255713808E-2</c:v>
                </c:pt>
                <c:pt idx="28">
                  <c:v>4.7630424116462546E-2</c:v>
                </c:pt>
                <c:pt idx="29">
                  <c:v>4.6741669408534491E-2</c:v>
                </c:pt>
                <c:pt idx="30">
                  <c:v>5.1129587665869489E-2</c:v>
                </c:pt>
                <c:pt idx="31">
                  <c:v>4.7109590214537964E-2</c:v>
                </c:pt>
                <c:pt idx="32">
                  <c:v>4.7669666452297997E-2</c:v>
                </c:pt>
                <c:pt idx="33">
                  <c:v>5.3268466552327191E-2</c:v>
                </c:pt>
                <c:pt idx="34">
                  <c:v>4.8779526538310879E-2</c:v>
                </c:pt>
                <c:pt idx="35">
                  <c:v>5.6622419298980237E-2</c:v>
                </c:pt>
                <c:pt idx="36">
                  <c:v>5.2566683424758336E-2</c:v>
                </c:pt>
                <c:pt idx="37">
                  <c:v>5.7261631867126503E-2</c:v>
                </c:pt>
                <c:pt idx="38">
                  <c:v>5.7683747271061223E-2</c:v>
                </c:pt>
                <c:pt idx="39">
                  <c:v>5.6786515138479973E-2</c:v>
                </c:pt>
                <c:pt idx="40">
                  <c:v>5.4162460089283986E-2</c:v>
                </c:pt>
                <c:pt idx="41">
                  <c:v>4.9729872288728764E-2</c:v>
                </c:pt>
              </c:numCache>
            </c:numRef>
          </c:val>
          <c:smooth val="0"/>
          <c:extLst>
            <c:ext xmlns:c16="http://schemas.microsoft.com/office/drawing/2014/chart" uri="{C3380CC4-5D6E-409C-BE32-E72D297353CC}">
              <c16:uniqueId val="{00000000-57A0-4721-B2E5-CFC9E9ED05ED}"/>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Core FFO per stabilized share, quarterly</a:t>
            </a:r>
          </a:p>
        </c:rich>
      </c:tx>
      <c:overlay val="1"/>
    </c:title>
    <c:autoTitleDeleted val="0"/>
    <c:plotArea>
      <c:layout/>
      <c:lineChart>
        <c:grouping val="standard"/>
        <c:varyColors val="1"/>
        <c:ser>
          <c:idx val="0"/>
          <c:order val="0"/>
          <c:tx>
            <c:v>Core FFO per stabilized share, quarterly</c:v>
          </c:tx>
          <c:spPr>
            <a:ln>
              <a:solidFill>
                <a:srgbClr val="C00000"/>
              </a:solidFill>
              <a:prstDash val="solid"/>
            </a:ln>
          </c:spPr>
          <c:marker>
            <c:symbol val="circle"/>
            <c:size val="4"/>
            <c:spPr>
              <a:solidFill>
                <a:srgbClr val="C00000"/>
              </a:solidFill>
              <a:ln>
                <a:prstDash val="solid"/>
              </a:ln>
            </c:spPr>
          </c:marker>
          <c:cat>
            <c:strRef>
              <c:f>'Quarterly Stabilized'!$B$4:$AQ$4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 Stabilized'!$B$42:$AQ$42</c:f>
              <c:numCache>
                <c:formatCode>\$0.000;"($"0.000\);\-</c:formatCode>
                <c:ptCount val="42"/>
                <c:pt idx="0">
                  <c:v>0.99624706477068536</c:v>
                </c:pt>
                <c:pt idx="1">
                  <c:v>1.0706048911970709</c:v>
                </c:pt>
                <c:pt idx="2">
                  <c:v>1.1330354477923275</c:v>
                </c:pt>
                <c:pt idx="3">
                  <c:v>1.2255869316604615</c:v>
                </c:pt>
                <c:pt idx="4">
                  <c:v>1.0975069521616665</c:v>
                </c:pt>
                <c:pt idx="5">
                  <c:v>1.1323987411061529</c:v>
                </c:pt>
                <c:pt idx="6">
                  <c:v>1.153169876545278</c:v>
                </c:pt>
                <c:pt idx="7">
                  <c:v>1.2380902854419169</c:v>
                </c:pt>
                <c:pt idx="8">
                  <c:v>1.2611418259801432</c:v>
                </c:pt>
                <c:pt idx="9">
                  <c:v>1.2414001220302253</c:v>
                </c:pt>
                <c:pt idx="10">
                  <c:v>1.2611063979560837</c:v>
                </c:pt>
                <c:pt idx="11">
                  <c:v>1.2824943677195761</c:v>
                </c:pt>
                <c:pt idx="12">
                  <c:v>1.2863713383389708</c:v>
                </c:pt>
                <c:pt idx="13">
                  <c:v>1.2994125942976642</c:v>
                </c:pt>
                <c:pt idx="14">
                  <c:v>1.3857068291433809</c:v>
                </c:pt>
                <c:pt idx="15">
                  <c:v>1.3834532575504537</c:v>
                </c:pt>
                <c:pt idx="16">
                  <c:v>1.4721414544965099</c:v>
                </c:pt>
                <c:pt idx="17">
                  <c:v>1.4551213521393171</c:v>
                </c:pt>
                <c:pt idx="18">
                  <c:v>1.451367059659604</c:v>
                </c:pt>
                <c:pt idx="19">
                  <c:v>1.4772019058230126</c:v>
                </c:pt>
                <c:pt idx="20">
                  <c:v>1.5445358106751272</c:v>
                </c:pt>
                <c:pt idx="21">
                  <c:v>1.5421874498444086</c:v>
                </c:pt>
                <c:pt idx="22">
                  <c:v>1.6401546814030354</c:v>
                </c:pt>
                <c:pt idx="23">
                  <c:v>1.7073267186345085</c:v>
                </c:pt>
                <c:pt idx="24">
                  <c:v>1.8004461542923893</c:v>
                </c:pt>
                <c:pt idx="25">
                  <c:v>1.8845707498446256</c:v>
                </c:pt>
                <c:pt idx="26">
                  <c:v>1.9481922930762798</c:v>
                </c:pt>
                <c:pt idx="27">
                  <c:v>1.9836168327722332</c:v>
                </c:pt>
                <c:pt idx="28">
                  <c:v>1.9636255499301851</c:v>
                </c:pt>
                <c:pt idx="29">
                  <c:v>2.0323109793278338</c:v>
                </c:pt>
                <c:pt idx="30">
                  <c:v>2.1032945518999746</c:v>
                </c:pt>
                <c:pt idx="31">
                  <c:v>2.1974277715135426</c:v>
                </c:pt>
                <c:pt idx="32">
                  <c:v>2.144796975381476</c:v>
                </c:pt>
                <c:pt idx="33">
                  <c:v>2.2423960440414121</c:v>
                </c:pt>
                <c:pt idx="34">
                  <c:v>2.2886155648223663</c:v>
                </c:pt>
                <c:pt idx="35">
                  <c:v>2.3450453906463355</c:v>
                </c:pt>
                <c:pt idx="36">
                  <c:v>2.2896966894487272</c:v>
                </c:pt>
                <c:pt idx="37">
                  <c:v>2.3976980076190704</c:v>
                </c:pt>
                <c:pt idx="38">
                  <c:v>2.4478084895565604</c:v>
                </c:pt>
                <c:pt idx="39">
                  <c:v>2.5272364812372166</c:v>
                </c:pt>
                <c:pt idx="40">
                  <c:v>2.4775862939267639</c:v>
                </c:pt>
                <c:pt idx="41">
                  <c:v>2.5168650662761864</c:v>
                </c:pt>
              </c:numCache>
            </c:numRef>
          </c:val>
          <c:smooth val="0"/>
          <c:extLst>
            <c:ext xmlns:c16="http://schemas.microsoft.com/office/drawing/2014/chart" uri="{C3380CC4-5D6E-409C-BE32-E72D297353CC}">
              <c16:uniqueId val="{00000000-4115-46C0-A98D-E31F349B7DD4}"/>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Core FFO / stabilized market cap, quarterly (annualized x4)</a:t>
            </a:r>
          </a:p>
        </c:rich>
      </c:tx>
      <c:overlay val="1"/>
    </c:title>
    <c:autoTitleDeleted val="0"/>
    <c:plotArea>
      <c:layout/>
      <c:lineChart>
        <c:grouping val="standard"/>
        <c:varyColors val="1"/>
        <c:ser>
          <c:idx val="0"/>
          <c:order val="0"/>
          <c:tx>
            <c:v>Core FFO / stabilized market cap, quarterly (annualized x4)</c:v>
          </c:tx>
          <c:spPr>
            <a:ln>
              <a:solidFill>
                <a:srgbClr val="C00000"/>
              </a:solidFill>
              <a:prstDash val="solid"/>
            </a:ln>
          </c:spPr>
          <c:marker>
            <c:symbol val="circle"/>
            <c:size val="4"/>
            <c:spPr>
              <a:solidFill>
                <a:srgbClr val="C00000"/>
              </a:solidFill>
              <a:ln>
                <a:prstDash val="solid"/>
              </a:ln>
            </c:spPr>
          </c:marker>
          <c:cat>
            <c:strRef>
              <c:f>'Quarterly Stabilized'!$B$4:$AQ$4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 Stabilized'!$B$43:$AQ$43</c:f>
              <c:numCache>
                <c:formatCode>0.0%</c:formatCode>
                <c:ptCount val="42"/>
                <c:pt idx="0">
                  <c:v>6.5716040415955801E-2</c:v>
                </c:pt>
                <c:pt idx="1">
                  <c:v>6.12223633009654E-2</c:v>
                </c:pt>
                <c:pt idx="2">
                  <c:v>6.1445527136075755E-2</c:v>
                </c:pt>
                <c:pt idx="3">
                  <c:v>6.5558624409807503E-2</c:v>
                </c:pt>
                <c:pt idx="4">
                  <c:v>5.8750377605819817E-2</c:v>
                </c:pt>
                <c:pt idx="5">
                  <c:v>5.3601493738020881E-2</c:v>
                </c:pt>
                <c:pt idx="6">
                  <c:v>5.2125880149324726E-2</c:v>
                </c:pt>
                <c:pt idx="7">
                  <c:v>5.5591818952873594E-2</c:v>
                </c:pt>
                <c:pt idx="8">
                  <c:v>6.0631114120173926E-2</c:v>
                </c:pt>
                <c:pt idx="9">
                  <c:v>5.1242022830814263E-2</c:v>
                </c:pt>
                <c:pt idx="10">
                  <c:v>5.2373359223347606E-2</c:v>
                </c:pt>
                <c:pt idx="11">
                  <c:v>5.5476788305996047E-2</c:v>
                </c:pt>
                <c:pt idx="12">
                  <c:v>4.5786679462727436E-2</c:v>
                </c:pt>
                <c:pt idx="13">
                  <c:v>4.4125507791709054E-2</c:v>
                </c:pt>
                <c:pt idx="14">
                  <c:v>4.3662291165039877E-2</c:v>
                </c:pt>
                <c:pt idx="15">
                  <c:v>4.1432393046088534E-2</c:v>
                </c:pt>
                <c:pt idx="16">
                  <c:v>5.6209479745834366E-2</c:v>
                </c:pt>
                <c:pt idx="17">
                  <c:v>4.8743173554796911E-2</c:v>
                </c:pt>
                <c:pt idx="18">
                  <c:v>4.475922763619139E-2</c:v>
                </c:pt>
                <c:pt idx="19">
                  <c:v>4.2771329619694903E-2</c:v>
                </c:pt>
                <c:pt idx="20">
                  <c:v>4.2825213774411924E-2</c:v>
                </c:pt>
                <c:pt idx="21">
                  <c:v>3.7285865316730289E-2</c:v>
                </c:pt>
                <c:pt idx="22">
                  <c:v>3.9252660842810969E-2</c:v>
                </c:pt>
                <c:pt idx="23">
                  <c:v>2.9774930774032992E-2</c:v>
                </c:pt>
                <c:pt idx="24">
                  <c:v>3.5135756896139132E-2</c:v>
                </c:pt>
                <c:pt idx="25">
                  <c:v>4.7317793970125734E-2</c:v>
                </c:pt>
                <c:pt idx="26">
                  <c:v>5.3998597290853052E-2</c:v>
                </c:pt>
                <c:pt idx="27">
                  <c:v>5.3612969255713808E-2</c:v>
                </c:pt>
                <c:pt idx="28">
                  <c:v>4.7025352057093801E-2</c:v>
                </c:pt>
                <c:pt idx="29">
                  <c:v>4.6171422136274884E-2</c:v>
                </c:pt>
                <c:pt idx="30">
                  <c:v>4.9945364554128006E-2</c:v>
                </c:pt>
                <c:pt idx="31">
                  <c:v>4.7109590214537964E-2</c:v>
                </c:pt>
                <c:pt idx="32">
                  <c:v>4.7669666452297997E-2</c:v>
                </c:pt>
                <c:pt idx="33">
                  <c:v>5.2367470900996485E-2</c:v>
                </c:pt>
                <c:pt idx="34">
                  <c:v>4.8779526538310879E-2</c:v>
                </c:pt>
                <c:pt idx="35">
                  <c:v>5.6622419298980237E-2</c:v>
                </c:pt>
                <c:pt idx="36">
                  <c:v>5.1739027982126186E-2</c:v>
                </c:pt>
                <c:pt idx="37">
                  <c:v>5.7261631867126503E-2</c:v>
                </c:pt>
                <c:pt idx="38">
                  <c:v>5.7683747271061223E-2</c:v>
                </c:pt>
                <c:pt idx="39">
                  <c:v>5.6786515138479973E-2</c:v>
                </c:pt>
                <c:pt idx="40">
                  <c:v>5.3319319914183767E-2</c:v>
                </c:pt>
                <c:pt idx="41">
                  <c:v>4.9729872288728764E-2</c:v>
                </c:pt>
              </c:numCache>
            </c:numRef>
          </c:val>
          <c:smooth val="0"/>
          <c:extLst>
            <c:ext xmlns:c16="http://schemas.microsoft.com/office/drawing/2014/chart" uri="{C3380CC4-5D6E-409C-BE32-E72D297353CC}">
              <c16:uniqueId val="{00000000-ECB9-4F69-B027-BF3FEAF459A3}"/>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AFFO per stabilized share, quarterly</a:t>
            </a:r>
          </a:p>
        </c:rich>
      </c:tx>
      <c:overlay val="1"/>
    </c:title>
    <c:autoTitleDeleted val="0"/>
    <c:plotArea>
      <c:layout/>
      <c:lineChart>
        <c:grouping val="standard"/>
        <c:varyColors val="1"/>
        <c:ser>
          <c:idx val="0"/>
          <c:order val="0"/>
          <c:tx>
            <c:v>AFFO per stabilized share, quarterly</c:v>
          </c:tx>
          <c:spPr>
            <a:ln>
              <a:solidFill>
                <a:srgbClr val="C00000"/>
              </a:solidFill>
              <a:prstDash val="solid"/>
            </a:ln>
          </c:spPr>
          <c:marker>
            <c:symbol val="circle"/>
            <c:size val="4"/>
            <c:spPr>
              <a:solidFill>
                <a:srgbClr val="C00000"/>
              </a:solidFill>
              <a:ln>
                <a:prstDash val="solid"/>
              </a:ln>
            </c:spPr>
          </c:marker>
          <c:cat>
            <c:strRef>
              <c:f>'Quarterly Stabilized'!$B$4:$AQ$4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 Stabilized'!$B$49:$AQ$49</c:f>
              <c:numCache>
                <c:formatCode>\$0.000;"($"0.000\);\-</c:formatCode>
                <c:ptCount val="42"/>
                <c:pt idx="0">
                  <c:v>0.69897271872758637</c:v>
                </c:pt>
                <c:pt idx="1">
                  <c:v>0.84119431603608075</c:v>
                </c:pt>
                <c:pt idx="2">
                  <c:v>0.79003265695671343</c:v>
                </c:pt>
                <c:pt idx="3">
                  <c:v>0.9696151551279194</c:v>
                </c:pt>
                <c:pt idx="4">
                  <c:v>0.80431770852090156</c:v>
                </c:pt>
                <c:pt idx="5">
                  <c:v>0.82463572557560272</c:v>
                </c:pt>
                <c:pt idx="6">
                  <c:v>0.84603322919852919</c:v>
                </c:pt>
                <c:pt idx="7">
                  <c:v>0.93062962391353643</c:v>
                </c:pt>
                <c:pt idx="8">
                  <c:v>1.0150868164345315</c:v>
                </c:pt>
                <c:pt idx="9">
                  <c:v>0.84860178006853837</c:v>
                </c:pt>
                <c:pt idx="10">
                  <c:v>0.77519067322891555</c:v>
                </c:pt>
                <c:pt idx="11">
                  <c:v>0.92662398976676796</c:v>
                </c:pt>
                <c:pt idx="12">
                  <c:v>1.0302564385303925</c:v>
                </c:pt>
                <c:pt idx="13">
                  <c:v>0.87345157995458522</c:v>
                </c:pt>
                <c:pt idx="14">
                  <c:v>0.98548476157765375</c:v>
                </c:pt>
                <c:pt idx="15">
                  <c:v>1.0418268426634985</c:v>
                </c:pt>
                <c:pt idx="16">
                  <c:v>1.1587699342991853</c:v>
                </c:pt>
                <c:pt idx="17">
                  <c:v>1.1952241717263823</c:v>
                </c:pt>
                <c:pt idx="18">
                  <c:v>1.1422568194627534</c:v>
                </c:pt>
                <c:pt idx="19">
                  <c:v>1.1627485692706427</c:v>
                </c:pt>
                <c:pt idx="20">
                  <c:v>1.1459649255780509</c:v>
                </c:pt>
                <c:pt idx="21">
                  <c:v>1.1783901898278386</c:v>
                </c:pt>
                <c:pt idx="22">
                  <c:v>1.3019969576400547</c:v>
                </c:pt>
                <c:pt idx="23">
                  <c:v>1.2639084158374818</c:v>
                </c:pt>
                <c:pt idx="24">
                  <c:v>1.3939572191027072</c:v>
                </c:pt>
                <c:pt idx="25">
                  <c:v>1.466741339166256</c:v>
                </c:pt>
                <c:pt idx="26">
                  <c:v>1.550517967683694</c:v>
                </c:pt>
                <c:pt idx="27">
                  <c:v>1.625700858038128</c:v>
                </c:pt>
                <c:pt idx="28">
                  <c:v>1.4374712264607881</c:v>
                </c:pt>
                <c:pt idx="29">
                  <c:v>1.6005701571856381</c:v>
                </c:pt>
                <c:pt idx="30">
                  <c:v>1.6281884545034393</c:v>
                </c:pt>
                <c:pt idx="31">
                  <c:v>1.8264191402642458</c:v>
                </c:pt>
                <c:pt idx="32">
                  <c:v>1.7318664730589015</c:v>
                </c:pt>
                <c:pt idx="33">
                  <c:v>1.690380626559302</c:v>
                </c:pt>
                <c:pt idx="34">
                  <c:v>1.7717555417508983</c:v>
                </c:pt>
                <c:pt idx="35">
                  <c:v>1.9179424678545758</c:v>
                </c:pt>
                <c:pt idx="36">
                  <c:v>1.6927051789568557</c:v>
                </c:pt>
                <c:pt idx="37">
                  <c:v>1.9137521534927433</c:v>
                </c:pt>
                <c:pt idx="38">
                  <c:v>1.8944679017090225</c:v>
                </c:pt>
                <c:pt idx="39">
                  <c:v>2.0478883332451727</c:v>
                </c:pt>
                <c:pt idx="40">
                  <c:v>2.1064988531337825</c:v>
                </c:pt>
                <c:pt idx="41">
                  <c:v>2.0868353486314395</c:v>
                </c:pt>
              </c:numCache>
            </c:numRef>
          </c:val>
          <c:smooth val="0"/>
          <c:extLst>
            <c:ext xmlns:c16="http://schemas.microsoft.com/office/drawing/2014/chart" uri="{C3380CC4-5D6E-409C-BE32-E72D297353CC}">
              <c16:uniqueId val="{00000000-E8C1-45B1-A0F1-0FE664359E0A}"/>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Levered cash-on-cash (AFFO / stabilized market cap), quarterly (annualized x4)</a:t>
            </a:r>
          </a:p>
        </c:rich>
      </c:tx>
      <c:overlay val="1"/>
    </c:title>
    <c:autoTitleDeleted val="0"/>
    <c:plotArea>
      <c:layout/>
      <c:lineChart>
        <c:grouping val="standard"/>
        <c:varyColors val="1"/>
        <c:ser>
          <c:idx val="0"/>
          <c:order val="0"/>
          <c:tx>
            <c:v>Levered cash-on-cash (AFFO / stabilized market cap), quarterly (annualized x4)</c:v>
          </c:tx>
          <c:spPr>
            <a:ln>
              <a:solidFill>
                <a:srgbClr val="C00000"/>
              </a:solidFill>
              <a:prstDash val="solid"/>
            </a:ln>
          </c:spPr>
          <c:marker>
            <c:symbol val="circle"/>
            <c:size val="4"/>
            <c:spPr>
              <a:solidFill>
                <a:srgbClr val="C00000"/>
              </a:solidFill>
              <a:ln>
                <a:prstDash val="solid"/>
              </a:ln>
            </c:spPr>
          </c:marker>
          <c:cat>
            <c:strRef>
              <c:f>'Quarterly Stabilized'!$B$4:$AQ$4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 Stabilized'!$B$50:$AQ$50</c:f>
              <c:numCache>
                <c:formatCode>0.0%</c:formatCode>
                <c:ptCount val="42"/>
                <c:pt idx="0">
                  <c:v>4.610675509907327E-2</c:v>
                </c:pt>
                <c:pt idx="1">
                  <c:v>4.8103557574339741E-2</c:v>
                </c:pt>
                <c:pt idx="2">
                  <c:v>4.2844178578883549E-2</c:v>
                </c:pt>
                <c:pt idx="3">
                  <c:v>5.186628066518835E-2</c:v>
                </c:pt>
                <c:pt idx="4">
                  <c:v>4.3055735544616405E-2</c:v>
                </c:pt>
                <c:pt idx="5">
                  <c:v>3.9033694648416634E-2</c:v>
                </c:pt>
                <c:pt idx="6">
                  <c:v>3.8242610741503494E-2</c:v>
                </c:pt>
                <c:pt idx="7">
                  <c:v>4.1786446572687569E-2</c:v>
                </c:pt>
                <c:pt idx="8">
                  <c:v>4.8801683792616651E-2</c:v>
                </c:pt>
                <c:pt idx="9">
                  <c:v>3.5028248359945731E-2</c:v>
                </c:pt>
                <c:pt idx="10">
                  <c:v>3.2193429247054282E-2</c:v>
                </c:pt>
                <c:pt idx="11">
                  <c:v>4.0082922945661341E-2</c:v>
                </c:pt>
                <c:pt idx="12">
                  <c:v>3.6670609729468305E-2</c:v>
                </c:pt>
                <c:pt idx="13">
                  <c:v>2.9660705665084313E-2</c:v>
                </c:pt>
                <c:pt idx="14">
                  <c:v>3.1051678243739968E-2</c:v>
                </c:pt>
                <c:pt idx="15">
                  <c:v>3.120118370144883E-2</c:v>
                </c:pt>
                <c:pt idx="16">
                  <c:v>4.4244291167215608E-2</c:v>
                </c:pt>
                <c:pt idx="17">
                  <c:v>4.0037223805213989E-2</c:v>
                </c:pt>
                <c:pt idx="18">
                  <c:v>3.5226466427670133E-2</c:v>
                </c:pt>
                <c:pt idx="19">
                  <c:v>3.3666557107097227E-2</c:v>
                </c:pt>
                <c:pt idx="20">
                  <c:v>3.1774072557376666E-2</c:v>
                </c:pt>
                <c:pt idx="21">
                  <c:v>2.8490244757801566E-2</c:v>
                </c:pt>
                <c:pt idx="22">
                  <c:v>3.1159771438690479E-2</c:v>
                </c:pt>
                <c:pt idx="23">
                  <c:v>2.204193560350113E-2</c:v>
                </c:pt>
                <c:pt idx="24">
                  <c:v>2.7203113993298E-2</c:v>
                </c:pt>
                <c:pt idx="25">
                  <c:v>3.6826934992945835E-2</c:v>
                </c:pt>
                <c:pt idx="26">
                  <c:v>4.2976145438383316E-2</c:v>
                </c:pt>
                <c:pt idx="27">
                  <c:v>4.3939257159446389E-2</c:v>
                </c:pt>
                <c:pt idx="28">
                  <c:v>3.4424888441008689E-2</c:v>
                </c:pt>
                <c:pt idx="29">
                  <c:v>3.6362840696055193E-2</c:v>
                </c:pt>
                <c:pt idx="30">
                  <c:v>3.8663374965497398E-2</c:v>
                </c:pt>
                <c:pt idx="31">
                  <c:v>3.9155715775164482E-2</c:v>
                </c:pt>
                <c:pt idx="32">
                  <c:v>3.8491986914496554E-2</c:v>
                </c:pt>
                <c:pt idx="33">
                  <c:v>3.9476058882717893E-2</c:v>
                </c:pt>
                <c:pt idx="34">
                  <c:v>3.7763177790388451E-2</c:v>
                </c:pt>
                <c:pt idx="35">
                  <c:v>4.6309782761284238E-2</c:v>
                </c:pt>
                <c:pt idx="36">
                  <c:v>3.8249136238487719E-2</c:v>
                </c:pt>
                <c:pt idx="37">
                  <c:v>4.5704075721796265E-2</c:v>
                </c:pt>
                <c:pt idx="38">
                  <c:v>4.464401856663134E-2</c:v>
                </c:pt>
                <c:pt idx="39">
                  <c:v>4.6015654926290145E-2</c:v>
                </c:pt>
                <c:pt idx="40">
                  <c:v>4.5333269127465305E-2</c:v>
                </c:pt>
                <c:pt idx="41">
                  <c:v>4.1233062815159378E-2</c:v>
                </c:pt>
              </c:numCache>
            </c:numRef>
          </c:val>
          <c:smooth val="0"/>
          <c:extLst>
            <c:ext xmlns:c16="http://schemas.microsoft.com/office/drawing/2014/chart" uri="{C3380CC4-5D6E-409C-BE32-E72D297353CC}">
              <c16:uniqueId val="{00000000-8DCC-4F9E-AC26-A8FF30FF7965}"/>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CFO per stabilized share, quarterly</a:t>
            </a:r>
          </a:p>
        </c:rich>
      </c:tx>
      <c:overlay val="1"/>
    </c:title>
    <c:autoTitleDeleted val="0"/>
    <c:plotArea>
      <c:layout/>
      <c:lineChart>
        <c:grouping val="standard"/>
        <c:varyColors val="1"/>
        <c:ser>
          <c:idx val="0"/>
          <c:order val="0"/>
          <c:tx>
            <c:v>CFO per stabilized share, quarterly</c:v>
          </c:tx>
          <c:spPr>
            <a:ln>
              <a:solidFill>
                <a:srgbClr val="C00000"/>
              </a:solidFill>
              <a:prstDash val="solid"/>
            </a:ln>
          </c:spPr>
          <c:marker>
            <c:symbol val="circle"/>
            <c:size val="4"/>
            <c:spPr>
              <a:solidFill>
                <a:srgbClr val="C00000"/>
              </a:solidFill>
              <a:ln>
                <a:prstDash val="solid"/>
              </a:ln>
            </c:spPr>
          </c:marker>
          <c:cat>
            <c:strRef>
              <c:f>'Quarterly Stabilized'!$B$4:$AQ$4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 Stabilized'!$B$70:$AQ$70</c:f>
              <c:numCache>
                <c:formatCode>\$0.000;"($"0.000\);\-</c:formatCode>
                <c:ptCount val="42"/>
                <c:pt idx="0">
                  <c:v>0.62954795376270734</c:v>
                </c:pt>
                <c:pt idx="1">
                  <c:v>1.5245293732239062</c:v>
                </c:pt>
                <c:pt idx="2">
                  <c:v>1.4171939673421736</c:v>
                </c:pt>
                <c:pt idx="3">
                  <c:v>1.1010340116870854</c:v>
                </c:pt>
                <c:pt idx="4">
                  <c:v>0.79148797855317277</c:v>
                </c:pt>
                <c:pt idx="5">
                  <c:v>1.369090970031412</c:v>
                </c:pt>
                <c:pt idx="6">
                  <c:v>1.7361978035504457</c:v>
                </c:pt>
                <c:pt idx="7">
                  <c:v>1.0170409596251577</c:v>
                </c:pt>
                <c:pt idx="8">
                  <c:v>0.68183237331207402</c:v>
                </c:pt>
                <c:pt idx="9">
                  <c:v>1.5742195492177935</c:v>
                </c:pt>
                <c:pt idx="10">
                  <c:v>2.0536866624729879</c:v>
                </c:pt>
                <c:pt idx="11">
                  <c:v>0.68158275740333985</c:v>
                </c:pt>
                <c:pt idx="12">
                  <c:v>1.2144671094946786</c:v>
                </c:pt>
                <c:pt idx="13">
                  <c:v>1.646692358776692</c:v>
                </c:pt>
                <c:pt idx="14">
                  <c:v>2.0638751592932651</c:v>
                </c:pt>
                <c:pt idx="15">
                  <c:v>0.70988476949233326</c:v>
                </c:pt>
                <c:pt idx="16">
                  <c:v>1.4795335133024496</c:v>
                </c:pt>
                <c:pt idx="17">
                  <c:v>1.8295718322918764</c:v>
                </c:pt>
                <c:pt idx="18">
                  <c:v>1.7035174167443357</c:v>
                </c:pt>
                <c:pt idx="19">
                  <c:v>0.45016761776999353</c:v>
                </c:pt>
                <c:pt idx="20">
                  <c:v>2.1104497047643256</c:v>
                </c:pt>
                <c:pt idx="21">
                  <c:v>1.5398849355405062</c:v>
                </c:pt>
                <c:pt idx="22">
                  <c:v>2.6914005221836992</c:v>
                </c:pt>
                <c:pt idx="23">
                  <c:v>0.39503743002192815</c:v>
                </c:pt>
                <c:pt idx="24">
                  <c:v>2.1281363052532312</c:v>
                </c:pt>
                <c:pt idx="25">
                  <c:v>2.4245468300229138</c:v>
                </c:pt>
                <c:pt idx="26">
                  <c:v>2.5370848697394828</c:v>
                </c:pt>
                <c:pt idx="27">
                  <c:v>0.99984219219827286</c:v>
                </c:pt>
                <c:pt idx="28">
                  <c:v>2.2992897192581156</c:v>
                </c:pt>
                <c:pt idx="29">
                  <c:v>2.0551951940817861</c:v>
                </c:pt>
                <c:pt idx="30">
                  <c:v>2.8565701128034311</c:v>
                </c:pt>
                <c:pt idx="31">
                  <c:v>0.87603283612145721</c:v>
                </c:pt>
                <c:pt idx="32">
                  <c:v>2.6428456458532157</c:v>
                </c:pt>
                <c:pt idx="33">
                  <c:v>2.7752339065091056</c:v>
                </c:pt>
                <c:pt idx="34">
                  <c:v>2.7019321464629074</c:v>
                </c:pt>
                <c:pt idx="35">
                  <c:v>1.1681443755868604</c:v>
                </c:pt>
                <c:pt idx="36">
                  <c:v>2.7778855362744799</c:v>
                </c:pt>
                <c:pt idx="37">
                  <c:v>2.954806615435392</c:v>
                </c:pt>
                <c:pt idx="38">
                  <c:v>2.8076334875424558</c:v>
                </c:pt>
                <c:pt idx="39">
                  <c:v>1.3107878151106036</c:v>
                </c:pt>
                <c:pt idx="40">
                  <c:v>2.8599248969744329</c:v>
                </c:pt>
                <c:pt idx="41">
                  <c:v>3.1685209029453243</c:v>
                </c:pt>
              </c:numCache>
            </c:numRef>
          </c:val>
          <c:smooth val="0"/>
          <c:extLst>
            <c:ext xmlns:c16="http://schemas.microsoft.com/office/drawing/2014/chart" uri="{C3380CC4-5D6E-409C-BE32-E72D297353CC}">
              <c16:uniqueId val="{00000000-249F-4C74-8EEE-9897946AAF75}"/>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CFO / stabilized market cap, quarterly (annualized x4)</a:t>
            </a:r>
          </a:p>
        </c:rich>
      </c:tx>
      <c:overlay val="1"/>
    </c:title>
    <c:autoTitleDeleted val="0"/>
    <c:plotArea>
      <c:layout/>
      <c:lineChart>
        <c:grouping val="standard"/>
        <c:varyColors val="1"/>
        <c:ser>
          <c:idx val="0"/>
          <c:order val="0"/>
          <c:tx>
            <c:v>CFO / stabilized market cap, quarterly (annualized x4)</c:v>
          </c:tx>
          <c:spPr>
            <a:ln>
              <a:solidFill>
                <a:srgbClr val="C00000"/>
              </a:solidFill>
              <a:prstDash val="solid"/>
            </a:ln>
          </c:spPr>
          <c:marker>
            <c:symbol val="circle"/>
            <c:size val="4"/>
            <c:spPr>
              <a:solidFill>
                <a:srgbClr val="C00000"/>
              </a:solidFill>
              <a:ln>
                <a:prstDash val="solid"/>
              </a:ln>
            </c:spPr>
          </c:marker>
          <c:cat>
            <c:strRef>
              <c:f>'Quarterly Stabilized'!$B$4:$AQ$4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 Stabilized'!$B$71:$AQ$71</c:f>
              <c:numCache>
                <c:formatCode>0.0%</c:formatCode>
                <c:ptCount val="42"/>
                <c:pt idx="0">
                  <c:v>4.152724784466507E-2</c:v>
                </c:pt>
                <c:pt idx="1">
                  <c:v>8.7179959589150077E-2</c:v>
                </c:pt>
                <c:pt idx="2">
                  <c:v>7.685569815761599E-2</c:v>
                </c:pt>
                <c:pt idx="3">
                  <c:v>5.8896087556043503E-2</c:v>
                </c:pt>
                <c:pt idx="4">
                  <c:v>4.2368950391501736E-2</c:v>
                </c:pt>
                <c:pt idx="5">
                  <c:v>6.4805194842618083E-2</c:v>
                </c:pt>
                <c:pt idx="6">
                  <c:v>7.8480057851075799E-2</c:v>
                </c:pt>
                <c:pt idx="7">
                  <c:v>4.5666424783357237E-2</c:v>
                </c:pt>
                <c:pt idx="8">
                  <c:v>3.2780021711661396E-2</c:v>
                </c:pt>
                <c:pt idx="9">
                  <c:v>6.4980011400198878E-2</c:v>
                </c:pt>
                <c:pt idx="10">
                  <c:v>8.5288972825940099E-2</c:v>
                </c:pt>
                <c:pt idx="11">
                  <c:v>2.9483187838646271E-2</c:v>
                </c:pt>
                <c:pt idx="12">
                  <c:v>4.3227343927189667E-2</c:v>
                </c:pt>
                <c:pt idx="13">
                  <c:v>5.5918448710297601E-2</c:v>
                </c:pt>
                <c:pt idx="14">
                  <c:v>6.503072384298067E-2</c:v>
                </c:pt>
                <c:pt idx="15">
                  <c:v>2.1260006166826106E-2</c:v>
                </c:pt>
                <c:pt idx="16">
                  <c:v>5.6491724212535149E-2</c:v>
                </c:pt>
                <c:pt idx="17">
                  <c:v>6.128639183340942E-2</c:v>
                </c:pt>
                <c:pt idx="18">
                  <c:v>5.2535382645489605E-2</c:v>
                </c:pt>
                <c:pt idx="19">
                  <c:v>1.3034282915459574E-2</c:v>
                </c:pt>
                <c:pt idx="20">
                  <c:v>5.8516260446671582E-2</c:v>
                </c:pt>
                <c:pt idx="21">
                  <c:v>3.723019683218011E-2</c:v>
                </c:pt>
                <c:pt idx="22">
                  <c:v>6.4411383320913146E-2</c:v>
                </c:pt>
                <c:pt idx="23">
                  <c:v>6.8892567565873005E-3</c:v>
                </c:pt>
                <c:pt idx="24">
                  <c:v>4.1530639327901915E-2</c:v>
                </c:pt>
                <c:pt idx="25">
                  <c:v>6.0875510979571446E-2</c:v>
                </c:pt>
                <c:pt idx="26">
                  <c:v>7.0321099544774057E-2</c:v>
                </c:pt>
                <c:pt idx="27">
                  <c:v>2.7023620603166452E-2</c:v>
                </c:pt>
                <c:pt idx="28">
                  <c:v>5.5063914061015115E-2</c:v>
                </c:pt>
                <c:pt idx="29">
                  <c:v>4.6691321280849379E-2</c:v>
                </c:pt>
                <c:pt idx="30">
                  <c:v>6.7832836598903032E-2</c:v>
                </c:pt>
                <c:pt idx="31">
                  <c:v>1.8780843884454838E-2</c:v>
                </c:pt>
                <c:pt idx="32">
                  <c:v>5.873915893616144E-2</c:v>
                </c:pt>
                <c:pt idx="33">
                  <c:v>6.4811022668701437E-2</c:v>
                </c:pt>
                <c:pt idx="34">
                  <c:v>5.758895153425752E-2</c:v>
                </c:pt>
                <c:pt idx="35">
                  <c:v>2.8205492695386358E-2</c:v>
                </c:pt>
                <c:pt idx="36">
                  <c:v>6.277036524302812E-2</c:v>
                </c:pt>
                <c:pt idx="37">
                  <c:v>7.0566455038941794E-2</c:v>
                </c:pt>
                <c:pt idx="38">
                  <c:v>6.6163190958826446E-2</c:v>
                </c:pt>
                <c:pt idx="39">
                  <c:v>2.9453148788701186E-2</c:v>
                </c:pt>
                <c:pt idx="40">
                  <c:v>6.1547503264007937E-2</c:v>
                </c:pt>
                <c:pt idx="41">
                  <c:v>6.2605716118413354E-2</c:v>
                </c:pt>
              </c:numCache>
            </c:numRef>
          </c:val>
          <c:smooth val="0"/>
          <c:extLst>
            <c:ext xmlns:c16="http://schemas.microsoft.com/office/drawing/2014/chart" uri="{C3380CC4-5D6E-409C-BE32-E72D297353CC}">
              <c16:uniqueId val="{00000000-B3E4-40BE-8D0D-688CF6DF7DF8}"/>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EBITDAre per stabilized share, quarterly</a:t>
            </a:r>
          </a:p>
        </c:rich>
      </c:tx>
      <c:overlay val="1"/>
    </c:title>
    <c:autoTitleDeleted val="0"/>
    <c:plotArea>
      <c:layout/>
      <c:lineChart>
        <c:grouping val="standard"/>
        <c:varyColors val="1"/>
        <c:ser>
          <c:idx val="0"/>
          <c:order val="0"/>
          <c:tx>
            <c:v>EBITDAre per stabilized share, quarterly</c:v>
          </c:tx>
          <c:spPr>
            <a:ln>
              <a:solidFill>
                <a:srgbClr val="C00000"/>
              </a:solidFill>
              <a:prstDash val="solid"/>
            </a:ln>
          </c:spPr>
          <c:marker>
            <c:symbol val="circle"/>
            <c:size val="4"/>
            <c:spPr>
              <a:solidFill>
                <a:srgbClr val="C00000"/>
              </a:solidFill>
              <a:ln>
                <a:prstDash val="solid"/>
              </a:ln>
            </c:spPr>
          </c:marker>
          <c:cat>
            <c:strRef>
              <c:f>'Quarterly Stabilized'!$B$4:$AQ$4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 Stabilized'!$B$82:$AQ$82</c:f>
              <c:numCache>
                <c:formatCode>\$0.000;"($"0.000\);\-</c:formatCode>
                <c:ptCount val="42"/>
                <c:pt idx="0">
                  <c:v>1.3080341229843717</c:v>
                </c:pt>
                <c:pt idx="1">
                  <c:v>1.3839916620863693</c:v>
                </c:pt>
                <c:pt idx="2">
                  <c:v>1.4338876139526886</c:v>
                </c:pt>
                <c:pt idx="3">
                  <c:v>1.5132317221917737</c:v>
                </c:pt>
                <c:pt idx="4">
                  <c:v>1.3931557813402864</c:v>
                </c:pt>
                <c:pt idx="5">
                  <c:v>1.4211948193588257</c:v>
                </c:pt>
                <c:pt idx="6">
                  <c:v>1.4299056256006788</c:v>
                </c:pt>
                <c:pt idx="7">
                  <c:v>1.5060126454570746</c:v>
                </c:pt>
                <c:pt idx="8">
                  <c:v>1.5338873355402738</c:v>
                </c:pt>
                <c:pt idx="9">
                  <c:v>1.5114262857686025</c:v>
                </c:pt>
                <c:pt idx="10">
                  <c:v>1.528268284871894</c:v>
                </c:pt>
                <c:pt idx="11">
                  <c:v>1.5501690880245735</c:v>
                </c:pt>
                <c:pt idx="12">
                  <c:v>1.5468777830688212</c:v>
                </c:pt>
                <c:pt idx="13">
                  <c:v>1.5637862238519011</c:v>
                </c:pt>
                <c:pt idx="14">
                  <c:v>1.6304296937353466</c:v>
                </c:pt>
                <c:pt idx="15">
                  <c:v>1.619255717467482</c:v>
                </c:pt>
                <c:pt idx="16">
                  <c:v>1.7166258897124127</c:v>
                </c:pt>
                <c:pt idx="17">
                  <c:v>1.6947999452542668</c:v>
                </c:pt>
                <c:pt idx="18">
                  <c:v>1.6785568596010971</c:v>
                </c:pt>
                <c:pt idx="19">
                  <c:v>1.7152417320080213</c:v>
                </c:pt>
                <c:pt idx="20">
                  <c:v>1.7666066773280327</c:v>
                </c:pt>
                <c:pt idx="21">
                  <c:v>1.7567660840069439</c:v>
                </c:pt>
                <c:pt idx="22">
                  <c:v>1.8595684101877981</c:v>
                </c:pt>
                <c:pt idx="23">
                  <c:v>1.915954733680671</c:v>
                </c:pt>
                <c:pt idx="24">
                  <c:v>2.0109470430875556</c:v>
                </c:pt>
                <c:pt idx="25">
                  <c:v>2.117036779197325</c:v>
                </c:pt>
                <c:pt idx="26">
                  <c:v>2.1958637719587055</c:v>
                </c:pt>
                <c:pt idx="27">
                  <c:v>2.2756358239754735</c:v>
                </c:pt>
                <c:pt idx="28">
                  <c:v>2.3096961941647205</c:v>
                </c:pt>
                <c:pt idx="29">
                  <c:v>2.3607115053706029</c:v>
                </c:pt>
                <c:pt idx="30">
                  <c:v>2.4193255777328764</c:v>
                </c:pt>
                <c:pt idx="31">
                  <c:v>2.4531586387990312</c:v>
                </c:pt>
                <c:pt idx="32">
                  <c:v>2.3725926360112197</c:v>
                </c:pt>
                <c:pt idx="33">
                  <c:v>2.5034050525120635</c:v>
                </c:pt>
                <c:pt idx="34">
                  <c:v>2.5059227194450746</c:v>
                </c:pt>
                <c:pt idx="35">
                  <c:v>2.5446057362511936</c:v>
                </c:pt>
                <c:pt idx="36">
                  <c:v>2.4933614807259787</c:v>
                </c:pt>
                <c:pt idx="37">
                  <c:v>2.5564920969659464</c:v>
                </c:pt>
                <c:pt idx="38">
                  <c:v>2.6034658488133506</c:v>
                </c:pt>
                <c:pt idx="39">
                  <c:v>2.7039300632827681</c:v>
                </c:pt>
                <c:pt idx="40">
                  <c:v>2.6991940076217604</c:v>
                </c:pt>
                <c:pt idx="41">
                  <c:v>2.6953492380964206</c:v>
                </c:pt>
              </c:numCache>
            </c:numRef>
          </c:val>
          <c:smooth val="0"/>
          <c:extLst>
            <c:ext xmlns:c16="http://schemas.microsoft.com/office/drawing/2014/chart" uri="{C3380CC4-5D6E-409C-BE32-E72D297353CC}">
              <c16:uniqueId val="{00000000-B20D-4B85-BFA2-8F9CD957C97A}"/>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EBITDAre / stabilized TEV, quarterly (annualized x4)</a:t>
            </a:r>
          </a:p>
        </c:rich>
      </c:tx>
      <c:overlay val="1"/>
    </c:title>
    <c:autoTitleDeleted val="0"/>
    <c:plotArea>
      <c:layout/>
      <c:lineChart>
        <c:grouping val="standard"/>
        <c:varyColors val="1"/>
        <c:ser>
          <c:idx val="0"/>
          <c:order val="0"/>
          <c:tx>
            <c:v>EBITDAre / stabilized TEV, quarterly (annualized x4)</c:v>
          </c:tx>
          <c:spPr>
            <a:ln>
              <a:solidFill>
                <a:srgbClr val="C00000"/>
              </a:solidFill>
              <a:prstDash val="solid"/>
            </a:ln>
          </c:spPr>
          <c:marker>
            <c:symbol val="circle"/>
            <c:size val="4"/>
            <c:spPr>
              <a:solidFill>
                <a:srgbClr val="C00000"/>
              </a:solidFill>
              <a:ln>
                <a:prstDash val="solid"/>
              </a:ln>
            </c:spPr>
          </c:marker>
          <c:cat>
            <c:strRef>
              <c:f>'Quarterly Stabilized'!$B$4:$AQ$4</c:f>
              <c:strCache>
                <c:ptCount val="42"/>
                <c:pt idx="0">
                  <c:v>Q1 16</c:v>
                </c:pt>
                <c:pt idx="1">
                  <c:v>Q2 16</c:v>
                </c:pt>
                <c:pt idx="2">
                  <c:v>Q3 16</c:v>
                </c:pt>
                <c:pt idx="3">
                  <c:v>Q4 16</c:v>
                </c:pt>
                <c:pt idx="4">
                  <c:v>Q1 17</c:v>
                </c:pt>
                <c:pt idx="5">
                  <c:v>Q2 17</c:v>
                </c:pt>
                <c:pt idx="6">
                  <c:v>Q3 17</c:v>
                </c:pt>
                <c:pt idx="7">
                  <c:v>Q4 17</c:v>
                </c:pt>
                <c:pt idx="8">
                  <c:v>Q1 18</c:v>
                </c:pt>
                <c:pt idx="9">
                  <c:v>Q2 18</c:v>
                </c:pt>
                <c:pt idx="10">
                  <c:v>Q3 18</c:v>
                </c:pt>
                <c:pt idx="11">
                  <c:v>Q4 18</c:v>
                </c:pt>
                <c:pt idx="12">
                  <c:v>Q1 19</c:v>
                </c:pt>
                <c:pt idx="13">
                  <c:v>Q2 19</c:v>
                </c:pt>
                <c:pt idx="14">
                  <c:v>Q3 19</c:v>
                </c:pt>
                <c:pt idx="15">
                  <c:v>Q4 19</c:v>
                </c:pt>
                <c:pt idx="16">
                  <c:v>Q1 20</c:v>
                </c:pt>
                <c:pt idx="17">
                  <c:v>Q2 20</c:v>
                </c:pt>
                <c:pt idx="18">
                  <c:v>Q3 20</c:v>
                </c:pt>
                <c:pt idx="19">
                  <c:v>Q4 20</c:v>
                </c:pt>
                <c:pt idx="20">
                  <c:v>Q1 21</c:v>
                </c:pt>
                <c:pt idx="21">
                  <c:v>Q2 21</c:v>
                </c:pt>
                <c:pt idx="22">
                  <c:v>Q3 21</c:v>
                </c:pt>
                <c:pt idx="23">
                  <c:v>Q4 21</c:v>
                </c:pt>
                <c:pt idx="24">
                  <c:v>Q1 22</c:v>
                </c:pt>
                <c:pt idx="25">
                  <c:v>Q2 22</c:v>
                </c:pt>
                <c:pt idx="26">
                  <c:v>Q3 22</c:v>
                </c:pt>
                <c:pt idx="27">
                  <c:v>Q4 22</c:v>
                </c:pt>
                <c:pt idx="28">
                  <c:v>Q1 23</c:v>
                </c:pt>
                <c:pt idx="29">
                  <c:v>Q2 23</c:v>
                </c:pt>
                <c:pt idx="30">
                  <c:v>Q3 23</c:v>
                </c:pt>
                <c:pt idx="31">
                  <c:v>Q4 23</c:v>
                </c:pt>
                <c:pt idx="32">
                  <c:v>Q1 24</c:v>
                </c:pt>
                <c:pt idx="33">
                  <c:v>Q2 24</c:v>
                </c:pt>
                <c:pt idx="34">
                  <c:v>Q3 24</c:v>
                </c:pt>
                <c:pt idx="35">
                  <c:v>Q4 24</c:v>
                </c:pt>
                <c:pt idx="36">
                  <c:v>Q1 25</c:v>
                </c:pt>
                <c:pt idx="37">
                  <c:v>Q2 25</c:v>
                </c:pt>
                <c:pt idx="38">
                  <c:v>Q3 25</c:v>
                </c:pt>
                <c:pt idx="39">
                  <c:v>Q4 25</c:v>
                </c:pt>
                <c:pt idx="40">
                  <c:v>Q1 26</c:v>
                </c:pt>
                <c:pt idx="41">
                  <c:v>Q2 26</c:v>
                </c:pt>
              </c:strCache>
            </c:strRef>
          </c:cat>
          <c:val>
            <c:numRef>
              <c:f>'Quarterly Stabilized'!$B$83:$AQ$83</c:f>
              <c:numCache>
                <c:formatCode>0.0%</c:formatCode>
                <c:ptCount val="42"/>
                <c:pt idx="0">
                  <c:v>5.4574196440624369E-2</c:v>
                </c:pt>
                <c:pt idx="1">
                  <c:v>5.4077635898915219E-2</c:v>
                </c:pt>
                <c:pt idx="2">
                  <c:v>5.3172045777362655E-2</c:v>
                </c:pt>
                <c:pt idx="3">
                  <c:v>5.3601688325312535E-2</c:v>
                </c:pt>
                <c:pt idx="4">
                  <c:v>4.9921812735593367E-2</c:v>
                </c:pt>
                <c:pt idx="5">
                  <c:v>4.800697738161671E-2</c:v>
                </c:pt>
                <c:pt idx="6">
                  <c:v>4.6832955158903837E-2</c:v>
                </c:pt>
                <c:pt idx="7">
                  <c:v>4.8549756047704437E-2</c:v>
                </c:pt>
                <c:pt idx="8">
                  <c:v>5.1907180655736275E-2</c:v>
                </c:pt>
                <c:pt idx="9">
                  <c:v>4.6449581820681769E-2</c:v>
                </c:pt>
                <c:pt idx="10">
                  <c:v>4.7368551615986292E-2</c:v>
                </c:pt>
                <c:pt idx="11">
                  <c:v>4.9313683110881162E-2</c:v>
                </c:pt>
                <c:pt idx="12">
                  <c:v>4.2588380598192872E-2</c:v>
                </c:pt>
                <c:pt idx="13">
                  <c:v>4.1494287939772577E-2</c:v>
                </c:pt>
                <c:pt idx="14">
                  <c:v>4.1070514397966412E-2</c:v>
                </c:pt>
                <c:pt idx="15">
                  <c:v>3.8795103168907989E-2</c:v>
                </c:pt>
                <c:pt idx="16">
                  <c:v>4.8755894210311845E-2</c:v>
                </c:pt>
                <c:pt idx="17">
                  <c:v>4.4000403801571317E-2</c:v>
                </c:pt>
                <c:pt idx="18">
                  <c:v>4.1299507683736074E-2</c:v>
                </c:pt>
                <c:pt idx="19">
                  <c:v>3.9517491511476939E-2</c:v>
                </c:pt>
                <c:pt idx="20">
                  <c:v>3.9525627642427591E-2</c:v>
                </c:pt>
                <c:pt idx="21">
                  <c:v>3.5133065263515638E-2</c:v>
                </c:pt>
                <c:pt idx="22">
                  <c:v>3.6818475829946712E-2</c:v>
                </c:pt>
                <c:pt idx="23">
                  <c:v>2.8713863955319423E-2</c:v>
                </c:pt>
                <c:pt idx="24">
                  <c:v>3.3104177034845389E-2</c:v>
                </c:pt>
                <c:pt idx="25">
                  <c:v>4.2053435451965382E-2</c:v>
                </c:pt>
                <c:pt idx="26">
                  <c:v>4.6883107169281762E-2</c:v>
                </c:pt>
                <c:pt idx="27">
                  <c:v>4.6746265001921722E-2</c:v>
                </c:pt>
                <c:pt idx="28">
                  <c:v>4.3700956785547702E-2</c:v>
                </c:pt>
                <c:pt idx="29">
                  <c:v>4.3358032380864289E-2</c:v>
                </c:pt>
                <c:pt idx="30">
                  <c:v>4.6524488798276295E-2</c:v>
                </c:pt>
                <c:pt idx="31">
                  <c:v>4.3571960339663589E-2</c:v>
                </c:pt>
                <c:pt idx="32">
                  <c:v>4.3543267080744671E-2</c:v>
                </c:pt>
                <c:pt idx="33">
                  <c:v>4.7859363149479167E-2</c:v>
                </c:pt>
                <c:pt idx="34">
                  <c:v>4.4849516706879693E-2</c:v>
                </c:pt>
                <c:pt idx="35">
                  <c:v>5.1304863791863109E-2</c:v>
                </c:pt>
                <c:pt idx="36">
                  <c:v>4.8099215463424785E-2</c:v>
                </c:pt>
                <c:pt idx="37">
                  <c:v>5.1756040357222671E-2</c:v>
                </c:pt>
                <c:pt idx="38">
                  <c:v>5.2133012183069011E-2</c:v>
                </c:pt>
                <c:pt idx="39">
                  <c:v>5.1236764242852423E-2</c:v>
                </c:pt>
                <c:pt idx="40">
                  <c:v>4.9454954333696198E-2</c:v>
                </c:pt>
                <c:pt idx="41">
                  <c:v>4.5974825498860575E-2</c:v>
                </c:pt>
              </c:numCache>
            </c:numRef>
          </c:val>
          <c:smooth val="0"/>
          <c:extLst>
            <c:ext xmlns:c16="http://schemas.microsoft.com/office/drawing/2014/chart" uri="{C3380CC4-5D6E-409C-BE32-E72D297353CC}">
              <c16:uniqueId val="{00000000-8F7F-4AD7-9A2D-35AC2CA4D0EA}"/>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tickLblSkip val="4"/>
        <c:noMultiLvlLbl val="1"/>
      </c:catAx>
      <c:valAx>
        <c:axId val="100"/>
        <c:scaling>
          <c:orientation val="minMax"/>
        </c:scaling>
        <c:delete val="0"/>
        <c:axPos val="l"/>
        <c:majorGridlines/>
        <c:numFmt formatCode="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EGP CAGR, Q1 2016 to Q2 2026 (stabilized): whole company vs per share</a:t>
            </a:r>
          </a:p>
        </c:rich>
      </c:tx>
      <c:overlay val="1"/>
    </c:title>
    <c:autoTitleDeleted val="0"/>
    <c:plotArea>
      <c:layout/>
      <c:barChart>
        <c:barDir val="col"/>
        <c:grouping val="clustered"/>
        <c:varyColors val="1"/>
        <c:ser>
          <c:idx val="0"/>
          <c:order val="0"/>
          <c:tx>
            <c:strRef>
              <c:f>'CHARTS STAB'!$B$6</c:f>
              <c:strCache>
                <c:ptCount val="1"/>
                <c:pt idx="0">
                  <c:v>Whole company</c:v>
                </c:pt>
              </c:strCache>
            </c:strRef>
          </c:tx>
          <c:spPr>
            <a:solidFill>
              <a:srgbClr val="1F4E79"/>
            </a:solidFill>
            <a:ln>
              <a:prstDash val="solid"/>
            </a:ln>
          </c:spPr>
          <c:invertIfNegative val="1"/>
          <c:cat>
            <c:strRef>
              <c:f>'CHARTS STAB'!$A$7:$A$10</c:f>
              <c:strCache>
                <c:ptCount val="4"/>
                <c:pt idx="0">
                  <c:v>NOI (PNOI)</c:v>
                </c:pt>
                <c:pt idx="1">
                  <c:v>EBITDAre</c:v>
                </c:pt>
                <c:pt idx="2">
                  <c:v>FFO</c:v>
                </c:pt>
                <c:pt idx="3">
                  <c:v>AFFO</c:v>
                </c:pt>
              </c:strCache>
            </c:strRef>
          </c:cat>
          <c:val>
            <c:numRef>
              <c:f>'CHARTS STAB'!$B$7:$B$10</c:f>
              <c:numCache>
                <c:formatCode>0.0%</c:formatCode>
                <c:ptCount val="4"/>
                <c:pt idx="0">
                  <c:v>0.12235495918436445</c:v>
                </c:pt>
                <c:pt idx="1">
                  <c:v>0.13009698229307154</c:v>
                </c:pt>
                <c:pt idx="2">
                  <c:v>0.15278829930853721</c:v>
                </c:pt>
                <c:pt idx="3">
                  <c:v>0.17172623275706278</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5640-42E9-9544-04DAC65FF589}"/>
            </c:ext>
          </c:extLst>
        </c:ser>
        <c:ser>
          <c:idx val="1"/>
          <c:order val="1"/>
          <c:tx>
            <c:strRef>
              <c:f>'CHARTS STAB'!$C$6</c:f>
              <c:strCache>
                <c:ptCount val="1"/>
                <c:pt idx="0">
                  <c:v>Per stab. share</c:v>
                </c:pt>
              </c:strCache>
            </c:strRef>
          </c:tx>
          <c:spPr>
            <a:solidFill>
              <a:srgbClr val="C00000"/>
            </a:solidFill>
            <a:ln>
              <a:prstDash val="solid"/>
            </a:ln>
          </c:spPr>
          <c:invertIfNegative val="1"/>
          <c:cat>
            <c:strRef>
              <c:f>'CHARTS STAB'!$A$7:$A$10</c:f>
              <c:strCache>
                <c:ptCount val="4"/>
                <c:pt idx="0">
                  <c:v>NOI (PNOI)</c:v>
                </c:pt>
                <c:pt idx="1">
                  <c:v>EBITDAre</c:v>
                </c:pt>
                <c:pt idx="2">
                  <c:v>FFO</c:v>
                </c:pt>
                <c:pt idx="3">
                  <c:v>AFFO</c:v>
                </c:pt>
              </c:strCache>
            </c:strRef>
          </c:cat>
          <c:val>
            <c:numRef>
              <c:f>'CHARTS STAB'!$C$7:$C$10</c:f>
              <c:numCache>
                <c:formatCode>0.0%</c:formatCode>
                <c:ptCount val="4"/>
                <c:pt idx="0">
                  <c:v>6.5732642186873136E-2</c:v>
                </c:pt>
                <c:pt idx="1">
                  <c:v>7.3084083614556983E-2</c:v>
                </c:pt>
                <c:pt idx="2">
                  <c:v>9.4630633607231562E-2</c:v>
                </c:pt>
                <c:pt idx="3">
                  <c:v>0.1126131565929398</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1-5640-42E9-9544-04DAC65FF589}"/>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l"/>
        <c:majorGridlines/>
        <c:numFmt formatCode="0.0%" sourceLinked="0"/>
        <c:majorTickMark val="none"/>
        <c:minorTickMark val="none"/>
        <c:tickLblPos val="nextTo"/>
        <c:crossAx val="10"/>
        <c:crosses val="autoZero"/>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0"/>
  <c:chart>
    <c:title>
      <c:tx>
        <c:rich>
          <a:bodyPr/>
          <a:lstStyle/>
          <a:p>
            <a:pPr>
              <a:defRPr/>
            </a:pPr>
            <a:r>
              <a:t>EGP: Stabilized CFO vs AFFO per Stabilized Share, Annual (delta bars)</a:t>
            </a:r>
          </a:p>
        </c:rich>
      </c:tx>
      <c:overlay val="1"/>
    </c:title>
    <c:autoTitleDeleted val="0"/>
    <c:plotArea>
      <c:layout/>
      <c:barChart>
        <c:barDir val="col"/>
        <c:grouping val="clustered"/>
        <c:varyColors val="1"/>
        <c:ser>
          <c:idx val="0"/>
          <c:order val="0"/>
          <c:tx>
            <c:v>CFO less AFFO ($/stab sh)</c:v>
          </c:tx>
          <c:spPr>
            <a:solidFill>
              <a:srgbClr val="8C8C8C"/>
            </a:solidFill>
            <a:ln>
              <a:prstDash val="solid"/>
            </a:ln>
          </c:spPr>
          <c:invertIfNegative val="1"/>
          <c:cat>
            <c:strRef>
              <c:f>'Quarterly Data'!$B$83:$K$83</c:f>
              <c:strCache>
                <c:ptCount val="10"/>
                <c:pt idx="0">
                  <c:v>2016</c:v>
                </c:pt>
                <c:pt idx="1">
                  <c:v>2017</c:v>
                </c:pt>
                <c:pt idx="2">
                  <c:v>2018</c:v>
                </c:pt>
                <c:pt idx="3">
                  <c:v>2019</c:v>
                </c:pt>
                <c:pt idx="4">
                  <c:v>2020</c:v>
                </c:pt>
                <c:pt idx="5">
                  <c:v>2021</c:v>
                </c:pt>
                <c:pt idx="6">
                  <c:v>2022</c:v>
                </c:pt>
                <c:pt idx="7">
                  <c:v>2023</c:v>
                </c:pt>
                <c:pt idx="8">
                  <c:v>2024</c:v>
                </c:pt>
                <c:pt idx="9">
                  <c:v>2025</c:v>
                </c:pt>
              </c:strCache>
            </c:strRef>
          </c:cat>
          <c:val>
            <c:numRef>
              <c:f>'Quarterly Data'!$B$131:$K$131</c:f>
              <c:numCache>
                <c:formatCode>\$0.00</c:formatCode>
                <c:ptCount val="10"/>
                <c:pt idx="0">
                  <c:v>1.3852453034892558</c:v>
                </c:pt>
                <c:pt idx="1">
                  <c:v>1.5320227906415567</c:v>
                </c:pt>
                <c:pt idx="2">
                  <c:v>1.4506636198749492</c:v>
                </c:pt>
                <c:pt idx="3">
                  <c:v>1.6946588939366301</c:v>
                </c:pt>
                <c:pt idx="4">
                  <c:v>0.77845640492475709</c:v>
                </c:pt>
                <c:pt idx="5">
                  <c:v>1.8206170424218611</c:v>
                </c:pt>
                <c:pt idx="6">
                  <c:v>2.0267641251314217</c:v>
                </c:pt>
                <c:pt idx="7">
                  <c:v>1.5401968559787544</c:v>
                </c:pt>
                <c:pt idx="8">
                  <c:v>2.1328168730498644</c:v>
                </c:pt>
                <c:pt idx="9">
                  <c:v>2.2813419684133054</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6="http://schemas.microsoft.com/office/drawing/2014/chart" uri="{C3380CC4-5D6E-409C-BE32-E72D297353CC}">
              <c16:uniqueId val="{00000000-0244-47A8-86AB-A84F58B6040C}"/>
            </c:ext>
          </c:extLst>
        </c:ser>
        <c:dLbls>
          <c:showLegendKey val="0"/>
          <c:showVal val="0"/>
          <c:showCatName val="0"/>
          <c:showSerName val="0"/>
          <c:showPercent val="0"/>
          <c:showBubbleSize val="0"/>
        </c:dLbls>
        <c:gapWidth val="150"/>
        <c:axId val="10"/>
        <c:axId val="100"/>
      </c:barChart>
      <c:lineChart>
        <c:grouping val="standard"/>
        <c:varyColors val="1"/>
        <c:ser>
          <c:idx val="1"/>
          <c:order val="1"/>
          <c:tx>
            <c:v>CFO per stab share</c:v>
          </c:tx>
          <c:spPr>
            <a:ln>
              <a:solidFill>
                <a:srgbClr val="1F4E79"/>
              </a:solidFill>
              <a:prstDash val="solid"/>
            </a:ln>
          </c:spPr>
          <c:marker>
            <c:symbol val="circle"/>
            <c:size val="4"/>
            <c:spPr>
              <a:solidFill>
                <a:srgbClr val="1F4E79"/>
              </a:solidFill>
              <a:ln>
                <a:prstDash val="solid"/>
              </a:ln>
            </c:spPr>
          </c:marker>
          <c:val>
            <c:numRef>
              <c:f>'Quarterly Data'!$B$130:$K$130</c:f>
              <c:numCache>
                <c:formatCode>\$0.00</c:formatCode>
                <c:ptCount val="10"/>
                <c:pt idx="0">
                  <c:v>4.6816760081710473</c:v>
                </c:pt>
                <c:pt idx="1">
                  <c:v>4.9401934778771475</c:v>
                </c:pt>
                <c:pt idx="2">
                  <c:v>5.0113087439839834</c:v>
                </c:pt>
                <c:pt idx="3">
                  <c:v>5.6268051865790971</c:v>
                </c:pt>
                <c:pt idx="4">
                  <c:v>5.4367306685876509</c:v>
                </c:pt>
                <c:pt idx="5">
                  <c:v>6.713733109695462</c:v>
                </c:pt>
                <c:pt idx="6">
                  <c:v>8.0684352028604849</c:v>
                </c:pt>
                <c:pt idx="7">
                  <c:v>8.0463669475837154</c:v>
                </c:pt>
                <c:pt idx="8">
                  <c:v>9.250429804198065</c:v>
                </c:pt>
                <c:pt idx="9">
                  <c:v>9.8347186463094811</c:v>
                </c:pt>
              </c:numCache>
            </c:numRef>
          </c:val>
          <c:smooth val="0"/>
          <c:extLst>
            <c:ext xmlns:c16="http://schemas.microsoft.com/office/drawing/2014/chart" uri="{C3380CC4-5D6E-409C-BE32-E72D297353CC}">
              <c16:uniqueId val="{00000001-0244-47A8-86AB-A84F58B6040C}"/>
            </c:ext>
          </c:extLst>
        </c:ser>
        <c:ser>
          <c:idx val="2"/>
          <c:order val="2"/>
          <c:tx>
            <c:v>AFFO per stab share</c:v>
          </c:tx>
          <c:spPr>
            <a:ln>
              <a:solidFill>
                <a:srgbClr val="E65100"/>
              </a:solidFill>
              <a:prstDash val="solid"/>
            </a:ln>
          </c:spPr>
          <c:marker>
            <c:symbol val="circle"/>
            <c:size val="4"/>
            <c:spPr>
              <a:solidFill>
                <a:srgbClr val="E65100"/>
              </a:solidFill>
              <a:ln>
                <a:prstDash val="solid"/>
              </a:ln>
            </c:spPr>
          </c:marker>
          <c:val>
            <c:numRef>
              <c:f>'Quarterly Data'!$B$123:$K$123</c:f>
              <c:numCache>
                <c:formatCode>\$0.00</c:formatCode>
                <c:ptCount val="10"/>
                <c:pt idx="0">
                  <c:v>3.2964307046817916</c:v>
                </c:pt>
                <c:pt idx="1">
                  <c:v>3.4081706872355908</c:v>
                </c:pt>
                <c:pt idx="2">
                  <c:v>3.5606451241090342</c:v>
                </c:pt>
                <c:pt idx="3">
                  <c:v>3.9321462926424671</c:v>
                </c:pt>
                <c:pt idx="4">
                  <c:v>4.6582742636628938</c:v>
                </c:pt>
                <c:pt idx="5">
                  <c:v>4.8931160672736009</c:v>
                </c:pt>
                <c:pt idx="6">
                  <c:v>6.0416710777290632</c:v>
                </c:pt>
                <c:pt idx="7">
                  <c:v>6.506170091604961</c:v>
                </c:pt>
                <c:pt idx="8">
                  <c:v>7.1176129311482006</c:v>
                </c:pt>
                <c:pt idx="9">
                  <c:v>7.5533766778961757</c:v>
                </c:pt>
              </c:numCache>
            </c:numRef>
          </c:val>
          <c:smooth val="0"/>
          <c:extLst>
            <c:ext xmlns:c16="http://schemas.microsoft.com/office/drawing/2014/chart" uri="{C3380CC4-5D6E-409C-BE32-E72D297353CC}">
              <c16:uniqueId val="{00000002-0244-47A8-86AB-A84F58B6040C}"/>
            </c:ext>
          </c:extLst>
        </c:ser>
        <c:dLbls>
          <c:showLegendKey val="0"/>
          <c:showVal val="0"/>
          <c:showCatName val="0"/>
          <c:showSerName val="0"/>
          <c:showPercent val="0"/>
          <c:showBubbleSize val="0"/>
        </c:dLbls>
        <c:marker val="1"/>
        <c:smooth val="0"/>
        <c:axId val="10"/>
        <c:axId val="2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l"/>
        <c:majorGridlines/>
        <c:numFmt formatCode="\$0.00" sourceLinked="0"/>
        <c:majorTickMark val="none"/>
        <c:minorTickMark val="none"/>
        <c:tickLblPos val="nextTo"/>
        <c:crossAx val="10"/>
        <c:crosses val="autoZero"/>
        <c:crossBetween val="between"/>
      </c:valAx>
      <c:valAx>
        <c:axId val="200"/>
        <c:scaling>
          <c:orientation val="minMax"/>
        </c:scaling>
        <c:delete val="0"/>
        <c:axPos val="r"/>
        <c:majorGridlines/>
        <c:numFmt formatCode="\$0.00" sourceLinked="0"/>
        <c:majorTickMark val="none"/>
        <c:minorTickMark val="none"/>
        <c:tickLblPos val="nextTo"/>
        <c:crossAx val="10"/>
        <c:crosses val="max"/>
        <c:crossBetween val="between"/>
      </c:valAx>
    </c:plotArea>
    <c:legend>
      <c:legendPos val="b"/>
      <c:overlay val="0"/>
    </c:legend>
    <c:plotVisOnly val="1"/>
    <c:dispBlanksAs val="gap"/>
    <c:showDLblsOverMax val="1"/>
  </c:chart>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1"/>
  <c:style val="2"/>
  <c:chart>
    <c:title>
      <c:tx>
        <c:rich>
          <a:bodyPr/>
          <a:lstStyle/>
          <a:p>
            <a:pPr>
              <a:defRPr sz="1200" b="1"/>
            </a:pPr>
            <a:r>
              <a:rPr lang="en-US" sz="1200" b="1"/>
              <a:t>EGP: Under Construction + Land Held for Development per Share, and as % of TEV, Year End (2016-2026)</a:t>
            </a:r>
          </a:p>
        </c:rich>
      </c:tx>
      <c:overlay val="0"/>
    </c:title>
    <c:autoTitleDeleted val="0"/>
    <c:plotArea>
      <c:layout/>
      <c:barChart>
        <c:barDir val="col"/>
        <c:grouping val="stacked"/>
        <c:varyColors val="0"/>
        <c:ser>
          <c:idx val="0"/>
          <c:order val="0"/>
          <c:tx>
            <c:v>Under construction / lease-up ($/share)</c:v>
          </c:tx>
          <c:spPr>
            <a:solidFill>
              <a:srgbClr val="1F4E79"/>
            </a:solidFill>
            <a:ln>
              <a:prstDash val="solid"/>
            </a:ln>
          </c:spPr>
          <c:invertIfNegative val="0"/>
          <c:cat>
            <c:strRef>
              <c:f>'Quarterly Data'!$B$142:$L$142</c:f>
              <c:strCache>
                <c:ptCount val="11"/>
                <c:pt idx="0">
                  <c:v>2016</c:v>
                </c:pt>
                <c:pt idx="1">
                  <c:v>2017</c:v>
                </c:pt>
                <c:pt idx="2">
                  <c:v>2018</c:v>
                </c:pt>
                <c:pt idx="3">
                  <c:v>2019</c:v>
                </c:pt>
                <c:pt idx="4">
                  <c:v>2020</c:v>
                </c:pt>
                <c:pt idx="5">
                  <c:v>2021</c:v>
                </c:pt>
                <c:pt idx="6">
                  <c:v>2022</c:v>
                </c:pt>
                <c:pt idx="7">
                  <c:v>2023</c:v>
                </c:pt>
                <c:pt idx="8">
                  <c:v>2024</c:v>
                </c:pt>
                <c:pt idx="9">
                  <c:v>2025</c:v>
                </c:pt>
                <c:pt idx="10">
                  <c:v>2026 (Q2)</c:v>
                </c:pt>
              </c:strCache>
            </c:strRef>
          </c:cat>
          <c:val>
            <c:numRef>
              <c:f>'Quarterly Data'!$B$147:$L$147</c:f>
              <c:numCache>
                <c:formatCode>\$0.00</c:formatCode>
                <c:ptCount val="11"/>
                <c:pt idx="0">
                  <c:v>5.30456828654011</c:v>
                </c:pt>
                <c:pt idx="1">
                  <c:v>3.75465714288098</c:v>
                </c:pt>
                <c:pt idx="2">
                  <c:v>4.10560089877209</c:v>
                </c:pt>
                <c:pt idx="3">
                  <c:v>8.11268512809436</c:v>
                </c:pt>
                <c:pt idx="4">
                  <c:v>5.69511252260387</c:v>
                </c:pt>
                <c:pt idx="5">
                  <c:v>9.12579430982878</c:v>
                </c:pt>
                <c:pt idx="6">
                  <c:v>7.45443447067861</c:v>
                </c:pt>
                <c:pt idx="7">
                  <c:v>7.85997074408047</c:v>
                </c:pt>
                <c:pt idx="8">
                  <c:v>8.18256575615102</c:v>
                </c:pt>
                <c:pt idx="9">
                  <c:v>6.34659073868578</c:v>
                </c:pt>
                <c:pt idx="10">
                  <c:v>5.79775333733299</c:v>
                </c:pt>
              </c:numCache>
            </c:numRef>
          </c:val>
        </c:ser>
        <c:ser>
          <c:idx val="1"/>
          <c:order val="1"/>
          <c:tx>
            <c:v>Land held for development ($/share)</c:v>
          </c:tx>
          <c:spPr>
            <a:solidFill>
              <a:srgbClr val="BFBFBF"/>
            </a:solidFill>
            <a:ln>
              <a:prstDash val="solid"/>
            </a:ln>
          </c:spPr>
          <c:invertIfNegative val="0"/>
          <c:cat>
            <c:strRef>
              <c:f>'Quarterly Data'!$B$142:$L$142</c:f>
              <c:strCache>
                <c:ptCount val="11"/>
                <c:pt idx="0">
                  <c:v>2016</c:v>
                </c:pt>
                <c:pt idx="1">
                  <c:v>2017</c:v>
                </c:pt>
                <c:pt idx="2">
                  <c:v>2018</c:v>
                </c:pt>
                <c:pt idx="3">
                  <c:v>2019</c:v>
                </c:pt>
                <c:pt idx="4">
                  <c:v>2020</c:v>
                </c:pt>
                <c:pt idx="5">
                  <c:v>2021</c:v>
                </c:pt>
                <c:pt idx="6">
                  <c:v>2022</c:v>
                </c:pt>
                <c:pt idx="7">
                  <c:v>2023</c:v>
                </c:pt>
                <c:pt idx="8">
                  <c:v>2024</c:v>
                </c:pt>
                <c:pt idx="9">
                  <c:v>2025</c:v>
                </c:pt>
                <c:pt idx="10">
                  <c:v>2026 (Q2)</c:v>
                </c:pt>
              </c:strCache>
            </c:strRef>
          </c:cat>
          <c:val>
            <c:numRef>
              <c:f>'Quarterly Data'!$B$148:$L$148</c:f>
              <c:numCache>
                <c:formatCode>\$0.00</c:formatCode>
                <c:ptCount val="11"/>
                <c:pt idx="0">
                  <c:v>3.51296807085686</c:v>
                </c:pt>
                <c:pt idx="1">
                  <c:v>3.20813810463596</c:v>
                </c:pt>
                <c:pt idx="2">
                  <c:v>3.11780197974015</c:v>
                </c:pt>
                <c:pt idx="3">
                  <c:v>2.67700574986565</c:v>
                </c:pt>
                <c:pt idx="4">
                  <c:v>3.36780954364598</c:v>
                </c:pt>
                <c:pt idx="5">
                  <c:v>3.10168595458182</c:v>
                </c:pt>
                <c:pt idx="6">
                  <c:v>4.90224573011019</c:v>
                </c:pt>
                <c:pt idx="7">
                  <c:v>5.5496981662556</c:v>
                </c:pt>
                <c:pt idx="8">
                  <c:v>4.83164774423734</c:v>
                </c:pt>
                <c:pt idx="9">
                  <c:v>6.96579866838617</c:v>
                </c:pt>
                <c:pt idx="10">
                  <c:v>7.0649464070298</c:v>
                </c:pt>
              </c:numCache>
            </c:numRef>
          </c:val>
        </c:ser>
        <c:dLbls>
          <c:showLegendKey val="0"/>
          <c:showVal val="0"/>
          <c:showCatName val="0"/>
          <c:showSerName val="0"/>
          <c:showPercent val="0"/>
          <c:showBubbleSize val="0"/>
        </c:dLbls>
        <c:gapWidth val="60"/>
        <c:overlap val="100"/>
        <c:axId val="10"/>
        <c:axId val="100"/>
      </c:barChart>
      <c:lineChart>
        <c:grouping val="standard"/>
        <c:varyColors val="0"/>
        <c:ser>
          <c:idx val="2"/>
          <c:order val="2"/>
          <c:tx>
            <c:v>Under construction + land as % of TEV (right axis)</c:v>
          </c:tx>
          <c:spPr>
            <a:ln w="28575">
              <a:solidFill>
                <a:srgbClr val="A31F34"/>
              </a:solidFill>
              <a:prstDash val="solid"/>
            </a:ln>
          </c:spPr>
          <c:marker>
            <c:symbol val="circle"/>
            <c:size val="6"/>
            <c:spPr>
              <a:solidFill>
                <a:srgbClr val="A31F34"/>
              </a:solidFill>
              <a:ln>
                <a:solidFill>
                  <a:srgbClr val="A31F34"/>
                </a:solidFill>
                <a:prstDash val="solid"/>
              </a:ln>
            </c:spPr>
          </c:marker>
          <c:dLbls>
            <c:numFmt formatCode="0.0%" sourceLinked="0"/>
            <c:spPr>
              <a:noFill/>
              <a:ln>
                <a:noFill/>
              </a:ln>
            </c:spPr>
            <c:txPr>
              <a:bodyPr/>
              <a:lstStyle/>
              <a:p>
                <a:pPr>
                  <a:defRPr sz="900" b="1">
                    <a:solidFill>
                      <a:srgbClr val="A31F34"/>
                    </a:solidFill>
                  </a:defRPr>
                </a:pPr>
                <a:endParaRPr lang="en-US"/>
              </a:p>
            </c:txPr>
            <c:dLblPos val="t"/>
            <c:showLegendKey val="0"/>
            <c:showVal val="1"/>
            <c:showCatName val="0"/>
            <c:showSerName val="0"/>
            <c:showPercent val="0"/>
            <c:showBubbleSize val="0"/>
          </c:dLbls>
          <c:cat>
            <c:strRef>
              <c:f>'Quarterly Data'!$B$142:$L$142</c:f>
              <c:strCache>
                <c:ptCount val="11"/>
                <c:pt idx="0">
                  <c:v>2016</c:v>
                </c:pt>
                <c:pt idx="1">
                  <c:v>2017</c:v>
                </c:pt>
                <c:pt idx="2">
                  <c:v>2018</c:v>
                </c:pt>
                <c:pt idx="3">
                  <c:v>2019</c:v>
                </c:pt>
                <c:pt idx="4">
                  <c:v>2020</c:v>
                </c:pt>
                <c:pt idx="5">
                  <c:v>2021</c:v>
                </c:pt>
                <c:pt idx="6">
                  <c:v>2022</c:v>
                </c:pt>
                <c:pt idx="7">
                  <c:v>2023</c:v>
                </c:pt>
                <c:pt idx="8">
                  <c:v>2024</c:v>
                </c:pt>
                <c:pt idx="9">
                  <c:v>2025</c:v>
                </c:pt>
                <c:pt idx="10">
                  <c:v>2026 (Q2)</c:v>
                </c:pt>
              </c:strCache>
            </c:strRef>
          </c:cat>
          <c:val>
            <c:numRef>
              <c:f>'Quarterly Data'!$B$150:$L$150</c:f>
              <c:numCache>
                <c:formatCode>0.0%</c:formatCode>
                <c:ptCount val="11"/>
                <c:pt idx="0">
                  <c:v>0.0823995391771798</c:v>
                </c:pt>
                <c:pt idx="1">
                  <c:v>0.0578479908789125</c:v>
                </c:pt>
                <c:pt idx="2">
                  <c:v>0.0591435147751579</c:v>
                </c:pt>
                <c:pt idx="3">
                  <c:v>0.0661370109899601</c:v>
                </c:pt>
                <c:pt idx="4">
                  <c:v>0.0529438181522172</c:v>
                </c:pt>
                <c:pt idx="5">
                  <c:v>0.0464676343313018</c:v>
                </c:pt>
                <c:pt idx="6">
                  <c:v>0.0647264887813186</c:v>
                </c:pt>
                <c:pt idx="7">
                  <c:v>0.0612985955035035</c:v>
                </c:pt>
                <c:pt idx="8">
                  <c:v>0.0686309303574287</c:v>
                </c:pt>
                <c:pt idx="9">
                  <c:v>0.0637671256492563</c:v>
                </c:pt>
                <c:pt idx="10">
                  <c:v>0.05530674717763</c:v>
                </c:pt>
              </c:numCache>
            </c:numRef>
          </c:val>
          <c:smooth val="0"/>
        </c:ser>
        <c:dLbls>
          <c:showLegendKey val="0"/>
          <c:showVal val="0"/>
          <c:showCatName val="0"/>
          <c:showSerName val="0"/>
          <c:showPercent val="0"/>
          <c:showBubbleSize val="0"/>
        </c:dLbls>
        <c:marker val="1"/>
        <c:smooth val="0"/>
        <c:axId val="10"/>
        <c:axId val="200"/>
      </c:lineChart>
      <c:catAx>
        <c:axId val="10"/>
        <c:scaling>
          <c:orientation val="minMax"/>
        </c:scaling>
        <c:delete val="0"/>
        <c:axPos val="b"/>
        <c:numFmt formatCode="General" sourceLinked="1"/>
        <c:majorTickMark val="none"/>
        <c:minorTickMark val="none"/>
        <c:tickLblPos val="low"/>
        <c:crossAx val="100"/>
        <c:crosses val="autoZero"/>
        <c:auto val="1"/>
        <c:lblAlgn val="ctr"/>
        <c:lblOffset val="100"/>
        <c:noMultiLvlLbl val="1"/>
      </c:catAx>
      <c:valAx>
        <c:axId val="100"/>
        <c:scaling>
          <c:orientation val="minMax"/>
          <c:max val="31"/>
          <c:min val="0"/>
        </c:scaling>
        <c:delete val="0"/>
        <c:axPos val="l"/>
        <c:majorGridlines>
          <c:spPr>
            <a:ln>
              <a:solidFill>
                <a:srgbClr val="E5E5E5"/>
              </a:solidFill>
            </a:ln>
          </c:spPr>
        </c:majorGridlines>
        <c:title>
          <c:tx>
            <c:rich>
              <a:bodyPr rot="-5400000" vert="horz"/>
              <a:lstStyle/>
              <a:p>
                <a:pPr>
                  <a:defRPr sz="900" b="0"/>
                </a:pPr>
                <a:r>
                  <a:rPr lang="en-US" sz="900" b="0"/>
                  <a:t>$ per share (bars)</a:t>
                </a:r>
              </a:p>
            </c:rich>
          </c:tx>
          <c:overlay val="0"/>
        </c:title>
        <c:numFmt formatCode="\$0" sourceLinked="0"/>
        <c:majorTickMark val="none"/>
        <c:minorTickMark val="none"/>
        <c:tickLblPos val="nextTo"/>
        <c:crossAx val="10"/>
        <c:crosses val="autoZero"/>
        <c:crossBetween val="between"/>
      </c:valAx>
      <c:valAx>
        <c:axId val="200"/>
        <c:scaling>
          <c:orientation val="minMax"/>
          <c:max val="0.101"/>
          <c:min val="-0.074"/>
        </c:scaling>
        <c:delete val="0"/>
        <c:axPos val="r"/>
        <c:title>
          <c:tx>
            <c:rich>
              <a:bodyPr rot="-5400000" vert="horz"/>
              <a:lstStyle/>
              <a:p>
                <a:pPr>
                  <a:defRPr sz="900" b="0">
                    <a:solidFill>
                      <a:srgbClr val="A31F34"/>
                    </a:solidFill>
                  </a:defRPr>
                </a:pPr>
                <a:r>
                  <a:rPr lang="en-US" sz="900" b="0">
                    <a:solidFill>
                      <a:srgbClr val="A31F34"/>
                    </a:solidFill>
                  </a:rPr>
                  <a:t>% of TEV (line)</a:t>
                </a:r>
              </a:p>
            </c:rich>
          </c:tx>
          <c:overlay val="0"/>
        </c:title>
        <c:numFmt formatCode="0%;;0%" sourceLinked="0"/>
        <c:majorTickMark val="none"/>
        <c:minorTickMark val="none"/>
        <c:tickLblPos val="nextTo"/>
        <c:crossAx val="10"/>
        <c:crosses val="max"/>
        <c:crossBetween val="between"/>
      </c:valAx>
    </c:plotArea>
    <c:legend>
      <c:legendPos val="b"/>
      <c:overlay val="0"/>
    </c:legend>
    <c:plotVisOnly val="1"/>
    <c:dispBlanksAs val="gap"/>
  </c:chart>
  <c:printSettings>
    <c:headerFooter/>
    <c:pageMargins b="0.75" l="0.7" r="0.7" t="0.75" header="0.3" footer="0.3"/>
    <c:pageSetup/>
  </c:printSettings>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 Id="rId5" Type="http://schemas.openxmlformats.org/officeDocument/2006/relationships/chart" Target="../charts/chart5.xml"/><Relationship Id="rId6" Type="http://schemas.openxmlformats.org/officeDocument/2006/relationships/chart" Target="../charts/chart6.xml"/><Relationship Id="rId7" Type="http://schemas.openxmlformats.org/officeDocument/2006/relationships/chart" Target="../charts/chart7.xml"/><Relationship Id="rId8" Type="http://schemas.openxmlformats.org/officeDocument/2006/relationships/chart" Target="../charts/chart8.xml"/><Relationship Id="rId9" Type="http://schemas.openxmlformats.org/officeDocument/2006/relationships/chart" Target="../charts/chart9.xml"/><Relationship Id="rId10" Type="http://schemas.openxmlformats.org/officeDocument/2006/relationships/chart" Target="../charts/chart10.xml"/><Relationship Id="rId11" Type="http://schemas.openxmlformats.org/officeDocument/2006/relationships/chart" Target="../charts/chart11.xml"/><Relationship Id="rId12" Type="http://schemas.openxmlformats.org/officeDocument/2006/relationships/chart" Target="../charts/chart12.xml"/><Relationship Id="rId13" Type="http://schemas.openxmlformats.org/officeDocument/2006/relationships/chart" Target="../charts/chart13.xml"/><Relationship Id="rId14" Type="http://schemas.openxmlformats.org/officeDocument/2006/relationships/chart" Target="../charts/chart14.xml"/><Relationship Id="rId15" Type="http://schemas.openxmlformats.org/officeDocument/2006/relationships/chart" Target="../charts/chart15.xml"/><Relationship Id="rId16" Type="http://schemas.openxmlformats.org/officeDocument/2006/relationships/chart" Target="../charts/chart16.xml"/><Relationship Id="rId17" Type="http://schemas.openxmlformats.org/officeDocument/2006/relationships/chart" Target="../charts/chart17.xml"/><Relationship Id="rId18" Type="http://schemas.openxmlformats.org/officeDocument/2006/relationships/chart" Target="../charts/chart18.xml"/><Relationship Id="rId19" Type="http://schemas.openxmlformats.org/officeDocument/2006/relationships/chart" Target="../charts/chart19.xml"/>
</Relationships>
</file>

<file path=xl/drawings/_rels/drawing2.xml.rels><?xml version="1.0" encoding="UTF-8"?>
<Relationships xmlns="http://schemas.openxmlformats.org/package/2006/relationships"><Relationship Id="rId1" Type="http://schemas.openxmlformats.org/officeDocument/2006/relationships/chart" Target="../charts/chart20.xml"/><Relationship Id="rId2" Type="http://schemas.openxmlformats.org/officeDocument/2006/relationships/chart" Target="../charts/chart21.xml"/><Relationship Id="rId3" Type="http://schemas.openxmlformats.org/officeDocument/2006/relationships/chart" Target="../charts/chart22.xml"/><Relationship Id="rId4" Type="http://schemas.openxmlformats.org/officeDocument/2006/relationships/chart" Target="../charts/chart23.xml"/><Relationship Id="rId5" Type="http://schemas.openxmlformats.org/officeDocument/2006/relationships/chart" Target="../charts/chart24.xml"/><Relationship Id="rId6" Type="http://schemas.openxmlformats.org/officeDocument/2006/relationships/chart" Target="../charts/chart25.xml"/><Relationship Id="rId7" Type="http://schemas.openxmlformats.org/officeDocument/2006/relationships/chart" Target="../charts/chart26.xml"/><Relationship Id="rId8" Type="http://schemas.openxmlformats.org/officeDocument/2006/relationships/chart" Target="../charts/chart27.xml"/><Relationship Id="rId9" Type="http://schemas.openxmlformats.org/officeDocument/2006/relationships/chart" Target="../charts/chart28.xml"/><Relationship Id="rId10" Type="http://schemas.openxmlformats.org/officeDocument/2006/relationships/chart" Target="../charts/chart29.xml"/><Relationship Id="rId11" Type="http://schemas.openxmlformats.org/officeDocument/2006/relationships/chart" Target="../charts/chart30.xml"/><Relationship Id="rId12" Type="http://schemas.openxmlformats.org/officeDocument/2006/relationships/chart" Target="../charts/chart31.xml"/><Relationship Id="rId13" Type="http://schemas.openxmlformats.org/officeDocument/2006/relationships/chart" Target="../charts/chart32.xml"/><Relationship Id="rId14" Type="http://schemas.openxmlformats.org/officeDocument/2006/relationships/chart" Target="../charts/chart33.xml"/><Relationship Id="rId15" Type="http://schemas.openxmlformats.org/officeDocument/2006/relationships/chart" Target="../charts/chart34.xml"/><Relationship Id="rId16" Type="http://schemas.openxmlformats.org/officeDocument/2006/relationships/chart" Target="../charts/chart35.xml"/><Relationship Id="rId17" Type="http://schemas.openxmlformats.org/officeDocument/2006/relationships/chart" Target="../charts/chart36.xml"/><Relationship Id="rId18" Type="http://schemas.openxmlformats.org/officeDocument/2006/relationships/chart" Target="../charts/chart37.xml"/><Relationship Id="rId19" Type="http://schemas.openxmlformats.org/officeDocument/2006/relationships/chart" Target="../charts/chart38.xml"/><Relationship Id="rId20" Type="http://schemas.openxmlformats.org/officeDocument/2006/relationships/chart" Target="../charts/chart39.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29</xdr:row>
      <xdr:rowOff>0</xdr:rowOff>
    </xdr:from>
    <xdr:to>
      <xdr:col>10</xdr:col>
      <xdr:colOff>369000</xdr:colOff>
      <xdr:row>50</xdr:row>
      <xdr:rowOff>175680</xdr:rowOff>
    </xdr:to>
    <xdr:graphicFrame>
      <xdr:nvGraphicFramePr>
        <xdr:cNvPr id="0" name="Chart 1"/>
        <xdr:cNvGraphicFramePr/>
      </xdr:nvGraphicFramePr>
      <xdr:xfrm>
        <a:off x="0" y="5676840"/>
        <a:ext cx="7919280" cy="431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0</xdr:colOff>
      <xdr:row>55</xdr:row>
      <xdr:rowOff>0</xdr:rowOff>
    </xdr:from>
    <xdr:to>
      <xdr:col>23</xdr:col>
      <xdr:colOff>165960</xdr:colOff>
      <xdr:row>77</xdr:row>
      <xdr:rowOff>128160</xdr:rowOff>
    </xdr:to>
    <xdr:graphicFrame>
      <xdr:nvGraphicFramePr>
        <xdr:cNvPr id="1" name="Chart 2"/>
        <xdr:cNvGraphicFramePr/>
      </xdr:nvGraphicFramePr>
      <xdr:xfrm>
        <a:off x="9060120" y="10772640"/>
        <a:ext cx="7919280" cy="431928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55</xdr:row>
      <xdr:rowOff>0</xdr:rowOff>
    </xdr:from>
    <xdr:to>
      <xdr:col>10</xdr:col>
      <xdr:colOff>369000</xdr:colOff>
      <xdr:row>77</xdr:row>
      <xdr:rowOff>128160</xdr:rowOff>
    </xdr:to>
    <xdr:graphicFrame>
      <xdr:nvGraphicFramePr>
        <xdr:cNvPr id="2" name="Chart 3"/>
        <xdr:cNvGraphicFramePr/>
      </xdr:nvGraphicFramePr>
      <xdr:xfrm>
        <a:off x="0" y="10772640"/>
        <a:ext cx="7919280" cy="431928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12</xdr:col>
      <xdr:colOff>0</xdr:colOff>
      <xdr:row>81</xdr:row>
      <xdr:rowOff>0</xdr:rowOff>
    </xdr:from>
    <xdr:to>
      <xdr:col>23</xdr:col>
      <xdr:colOff>165960</xdr:colOff>
      <xdr:row>98</xdr:row>
      <xdr:rowOff>128520</xdr:rowOff>
    </xdr:to>
    <xdr:graphicFrame>
      <xdr:nvGraphicFramePr>
        <xdr:cNvPr id="3" name="Chart 4"/>
        <xdr:cNvGraphicFramePr/>
      </xdr:nvGraphicFramePr>
      <xdr:xfrm>
        <a:off x="9060120" y="15725880"/>
        <a:ext cx="7919280" cy="431928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81</xdr:row>
      <xdr:rowOff>0</xdr:rowOff>
    </xdr:from>
    <xdr:to>
      <xdr:col>10</xdr:col>
      <xdr:colOff>369000</xdr:colOff>
      <xdr:row>98</xdr:row>
      <xdr:rowOff>128520</xdr:rowOff>
    </xdr:to>
    <xdr:graphicFrame>
      <xdr:nvGraphicFramePr>
        <xdr:cNvPr id="4" name="Chart 5"/>
        <xdr:cNvGraphicFramePr/>
      </xdr:nvGraphicFramePr>
      <xdr:xfrm>
        <a:off x="0" y="15725880"/>
        <a:ext cx="7919280" cy="431928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0</xdr:colOff>
      <xdr:row>107</xdr:row>
      <xdr:rowOff>0</xdr:rowOff>
    </xdr:from>
    <xdr:to>
      <xdr:col>10</xdr:col>
      <xdr:colOff>369000</xdr:colOff>
      <xdr:row>129</xdr:row>
      <xdr:rowOff>128160</xdr:rowOff>
    </xdr:to>
    <xdr:graphicFrame>
      <xdr:nvGraphicFramePr>
        <xdr:cNvPr id="5" name="Chart 6"/>
        <xdr:cNvGraphicFramePr/>
      </xdr:nvGraphicFramePr>
      <xdr:xfrm>
        <a:off x="0" y="21631320"/>
        <a:ext cx="7919280" cy="431928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12</xdr:col>
      <xdr:colOff>0</xdr:colOff>
      <xdr:row>107</xdr:row>
      <xdr:rowOff>0</xdr:rowOff>
    </xdr:from>
    <xdr:to>
      <xdr:col>23</xdr:col>
      <xdr:colOff>165960</xdr:colOff>
      <xdr:row>129</xdr:row>
      <xdr:rowOff>128160</xdr:rowOff>
    </xdr:to>
    <xdr:graphicFrame>
      <xdr:nvGraphicFramePr>
        <xdr:cNvPr id="6" name="Chart 7"/>
        <xdr:cNvGraphicFramePr/>
      </xdr:nvGraphicFramePr>
      <xdr:xfrm>
        <a:off x="9060120" y="21631320"/>
        <a:ext cx="7919280" cy="431928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0</xdr:col>
      <xdr:colOff>0</xdr:colOff>
      <xdr:row>133</xdr:row>
      <xdr:rowOff>0</xdr:rowOff>
    </xdr:from>
    <xdr:to>
      <xdr:col>10</xdr:col>
      <xdr:colOff>369000</xdr:colOff>
      <xdr:row>155</xdr:row>
      <xdr:rowOff>128160</xdr:rowOff>
    </xdr:to>
    <xdr:graphicFrame>
      <xdr:nvGraphicFramePr>
        <xdr:cNvPr id="7" name="Chart 8"/>
        <xdr:cNvGraphicFramePr/>
      </xdr:nvGraphicFramePr>
      <xdr:xfrm>
        <a:off x="0" y="26584200"/>
        <a:ext cx="7919280" cy="431928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12</xdr:col>
      <xdr:colOff>0</xdr:colOff>
      <xdr:row>133</xdr:row>
      <xdr:rowOff>0</xdr:rowOff>
    </xdr:from>
    <xdr:to>
      <xdr:col>23</xdr:col>
      <xdr:colOff>165960</xdr:colOff>
      <xdr:row>155</xdr:row>
      <xdr:rowOff>128160</xdr:rowOff>
    </xdr:to>
    <xdr:graphicFrame>
      <xdr:nvGraphicFramePr>
        <xdr:cNvPr id="8" name="Chart 9"/>
        <xdr:cNvGraphicFramePr/>
      </xdr:nvGraphicFramePr>
      <xdr:xfrm>
        <a:off x="9060120" y="26584200"/>
        <a:ext cx="7919280" cy="431928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0</xdr:col>
      <xdr:colOff>0</xdr:colOff>
      <xdr:row>159</xdr:row>
      <xdr:rowOff>0</xdr:rowOff>
    </xdr:from>
    <xdr:to>
      <xdr:col>10</xdr:col>
      <xdr:colOff>369000</xdr:colOff>
      <xdr:row>181</xdr:row>
      <xdr:rowOff>128520</xdr:rowOff>
    </xdr:to>
    <xdr:graphicFrame>
      <xdr:nvGraphicFramePr>
        <xdr:cNvPr id="9" name="Chart 10"/>
        <xdr:cNvGraphicFramePr/>
      </xdr:nvGraphicFramePr>
      <xdr:xfrm>
        <a:off x="0" y="31537440"/>
        <a:ext cx="7919280" cy="431928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12</xdr:col>
      <xdr:colOff>0</xdr:colOff>
      <xdr:row>159</xdr:row>
      <xdr:rowOff>0</xdr:rowOff>
    </xdr:from>
    <xdr:to>
      <xdr:col>23</xdr:col>
      <xdr:colOff>165960</xdr:colOff>
      <xdr:row>181</xdr:row>
      <xdr:rowOff>128520</xdr:rowOff>
    </xdr:to>
    <xdr:graphicFrame>
      <xdr:nvGraphicFramePr>
        <xdr:cNvPr id="10" name="Chart 11"/>
        <xdr:cNvGraphicFramePr/>
      </xdr:nvGraphicFramePr>
      <xdr:xfrm>
        <a:off x="9060120" y="31537440"/>
        <a:ext cx="7919280" cy="431928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0</xdr:col>
      <xdr:colOff>0</xdr:colOff>
      <xdr:row>185</xdr:row>
      <xdr:rowOff>0</xdr:rowOff>
    </xdr:from>
    <xdr:to>
      <xdr:col>10</xdr:col>
      <xdr:colOff>369000</xdr:colOff>
      <xdr:row>207</xdr:row>
      <xdr:rowOff>128160</xdr:rowOff>
    </xdr:to>
    <xdr:graphicFrame>
      <xdr:nvGraphicFramePr>
        <xdr:cNvPr id="11" name="Chart 12"/>
        <xdr:cNvGraphicFramePr/>
      </xdr:nvGraphicFramePr>
      <xdr:xfrm>
        <a:off x="0" y="36490320"/>
        <a:ext cx="7919280" cy="431928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12</xdr:col>
      <xdr:colOff>0</xdr:colOff>
      <xdr:row>185</xdr:row>
      <xdr:rowOff>0</xdr:rowOff>
    </xdr:from>
    <xdr:to>
      <xdr:col>23</xdr:col>
      <xdr:colOff>165960</xdr:colOff>
      <xdr:row>207</xdr:row>
      <xdr:rowOff>128160</xdr:rowOff>
    </xdr:to>
    <xdr:graphicFrame>
      <xdr:nvGraphicFramePr>
        <xdr:cNvPr id="12" name="Chart 13"/>
        <xdr:cNvGraphicFramePr/>
      </xdr:nvGraphicFramePr>
      <xdr:xfrm>
        <a:off x="9060120" y="36490320"/>
        <a:ext cx="7919280" cy="431928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0</xdr:col>
      <xdr:colOff>0</xdr:colOff>
      <xdr:row>211</xdr:row>
      <xdr:rowOff>0</xdr:rowOff>
    </xdr:from>
    <xdr:to>
      <xdr:col>10</xdr:col>
      <xdr:colOff>369000</xdr:colOff>
      <xdr:row>233</xdr:row>
      <xdr:rowOff>128160</xdr:rowOff>
    </xdr:to>
    <xdr:graphicFrame>
      <xdr:nvGraphicFramePr>
        <xdr:cNvPr id="13" name="Chart 14"/>
        <xdr:cNvGraphicFramePr/>
      </xdr:nvGraphicFramePr>
      <xdr:xfrm>
        <a:off x="0" y="41443200"/>
        <a:ext cx="7919280" cy="431928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12</xdr:col>
      <xdr:colOff>0</xdr:colOff>
      <xdr:row>211</xdr:row>
      <xdr:rowOff>0</xdr:rowOff>
    </xdr:from>
    <xdr:to>
      <xdr:col>23</xdr:col>
      <xdr:colOff>165960</xdr:colOff>
      <xdr:row>233</xdr:row>
      <xdr:rowOff>128160</xdr:rowOff>
    </xdr:to>
    <xdr:graphicFrame>
      <xdr:nvGraphicFramePr>
        <xdr:cNvPr id="14" name="Chart 15"/>
        <xdr:cNvGraphicFramePr/>
      </xdr:nvGraphicFramePr>
      <xdr:xfrm>
        <a:off x="9060120" y="41443200"/>
        <a:ext cx="7919280" cy="431928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0</xdr:col>
      <xdr:colOff>0</xdr:colOff>
      <xdr:row>237</xdr:row>
      <xdr:rowOff>0</xdr:rowOff>
    </xdr:from>
    <xdr:to>
      <xdr:col>10</xdr:col>
      <xdr:colOff>369000</xdr:colOff>
      <xdr:row>259</xdr:row>
      <xdr:rowOff>128520</xdr:rowOff>
    </xdr:to>
    <xdr:graphicFrame>
      <xdr:nvGraphicFramePr>
        <xdr:cNvPr id="15" name="Chart 16"/>
        <xdr:cNvGraphicFramePr/>
      </xdr:nvGraphicFramePr>
      <xdr:xfrm>
        <a:off x="0" y="46396440"/>
        <a:ext cx="7919280" cy="431928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12</xdr:col>
      <xdr:colOff>0</xdr:colOff>
      <xdr:row>237</xdr:row>
      <xdr:rowOff>0</xdr:rowOff>
    </xdr:from>
    <xdr:to>
      <xdr:col>23</xdr:col>
      <xdr:colOff>165960</xdr:colOff>
      <xdr:row>259</xdr:row>
      <xdr:rowOff>128520</xdr:rowOff>
    </xdr:to>
    <xdr:graphicFrame>
      <xdr:nvGraphicFramePr>
        <xdr:cNvPr id="16" name="Chart 17"/>
        <xdr:cNvGraphicFramePr/>
      </xdr:nvGraphicFramePr>
      <xdr:xfrm>
        <a:off x="9060120" y="46396440"/>
        <a:ext cx="7919280" cy="431928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0</xdr:col>
      <xdr:colOff>0</xdr:colOff>
      <xdr:row>263</xdr:row>
      <xdr:rowOff>0</xdr:rowOff>
    </xdr:from>
    <xdr:to>
      <xdr:col>10</xdr:col>
      <xdr:colOff>369000</xdr:colOff>
      <xdr:row>285</xdr:row>
      <xdr:rowOff>128160</xdr:rowOff>
    </xdr:to>
    <xdr:graphicFrame>
      <xdr:nvGraphicFramePr>
        <xdr:cNvPr id="17" name="Chart 18"/>
        <xdr:cNvGraphicFramePr/>
      </xdr:nvGraphicFramePr>
      <xdr:xfrm>
        <a:off x="0" y="51349320"/>
        <a:ext cx="7919280" cy="431928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0</xdr:col>
      <xdr:colOff>0</xdr:colOff>
      <xdr:row>289</xdr:row>
      <xdr:rowOff>0</xdr:rowOff>
    </xdr:from>
    <xdr:to>
      <xdr:col>13</xdr:col>
      <xdr:colOff>314640</xdr:colOff>
      <xdr:row>313</xdr:row>
      <xdr:rowOff>107640</xdr:rowOff>
    </xdr:to>
    <xdr:graphicFrame>
      <xdr:nvGraphicFramePr>
        <xdr:cNvPr id="18" name="Chart 19"/>
        <xdr:cNvGraphicFramePr/>
      </xdr:nvGraphicFramePr>
      <xdr:xfrm>
        <a:off x="0" y="56302200"/>
        <a:ext cx="10079640" cy="467964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29</xdr:row>
      <xdr:rowOff>0</xdr:rowOff>
    </xdr:from>
    <xdr:to>
      <xdr:col>10</xdr:col>
      <xdr:colOff>369000</xdr:colOff>
      <xdr:row>50</xdr:row>
      <xdr:rowOff>175680</xdr:rowOff>
    </xdr:to>
    <xdr:graphicFrame>
      <xdr:nvGraphicFramePr>
        <xdr:cNvPr id="19" name="Chart 1"/>
        <xdr:cNvGraphicFramePr/>
      </xdr:nvGraphicFramePr>
      <xdr:xfrm>
        <a:off x="0" y="5676840"/>
        <a:ext cx="7919280" cy="431928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0</xdr:colOff>
      <xdr:row>55</xdr:row>
      <xdr:rowOff>0</xdr:rowOff>
    </xdr:from>
    <xdr:to>
      <xdr:col>23</xdr:col>
      <xdr:colOff>165960</xdr:colOff>
      <xdr:row>77</xdr:row>
      <xdr:rowOff>128160</xdr:rowOff>
    </xdr:to>
    <xdr:graphicFrame>
      <xdr:nvGraphicFramePr>
        <xdr:cNvPr id="20" name="Chart 2"/>
        <xdr:cNvGraphicFramePr/>
      </xdr:nvGraphicFramePr>
      <xdr:xfrm>
        <a:off x="9060120" y="10772640"/>
        <a:ext cx="7919280" cy="431928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55</xdr:row>
      <xdr:rowOff>0</xdr:rowOff>
    </xdr:from>
    <xdr:to>
      <xdr:col>10</xdr:col>
      <xdr:colOff>369000</xdr:colOff>
      <xdr:row>77</xdr:row>
      <xdr:rowOff>128160</xdr:rowOff>
    </xdr:to>
    <xdr:graphicFrame>
      <xdr:nvGraphicFramePr>
        <xdr:cNvPr id="21" name="Chart 3"/>
        <xdr:cNvGraphicFramePr/>
      </xdr:nvGraphicFramePr>
      <xdr:xfrm>
        <a:off x="0" y="10772640"/>
        <a:ext cx="7919280" cy="431928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12</xdr:col>
      <xdr:colOff>0</xdr:colOff>
      <xdr:row>81</xdr:row>
      <xdr:rowOff>0</xdr:rowOff>
    </xdr:from>
    <xdr:to>
      <xdr:col>23</xdr:col>
      <xdr:colOff>165960</xdr:colOff>
      <xdr:row>98</xdr:row>
      <xdr:rowOff>128520</xdr:rowOff>
    </xdr:to>
    <xdr:graphicFrame>
      <xdr:nvGraphicFramePr>
        <xdr:cNvPr id="22" name="Chart 4"/>
        <xdr:cNvGraphicFramePr/>
      </xdr:nvGraphicFramePr>
      <xdr:xfrm>
        <a:off x="9060120" y="15725880"/>
        <a:ext cx="7919280" cy="431928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0</xdr:colOff>
      <xdr:row>81</xdr:row>
      <xdr:rowOff>0</xdr:rowOff>
    </xdr:from>
    <xdr:to>
      <xdr:col>10</xdr:col>
      <xdr:colOff>369000</xdr:colOff>
      <xdr:row>98</xdr:row>
      <xdr:rowOff>128520</xdr:rowOff>
    </xdr:to>
    <xdr:graphicFrame>
      <xdr:nvGraphicFramePr>
        <xdr:cNvPr id="23" name="Chart 5"/>
        <xdr:cNvGraphicFramePr/>
      </xdr:nvGraphicFramePr>
      <xdr:xfrm>
        <a:off x="0" y="15725880"/>
        <a:ext cx="7919280" cy="431928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0</xdr:col>
      <xdr:colOff>0</xdr:colOff>
      <xdr:row>107</xdr:row>
      <xdr:rowOff>0</xdr:rowOff>
    </xdr:from>
    <xdr:to>
      <xdr:col>10</xdr:col>
      <xdr:colOff>369000</xdr:colOff>
      <xdr:row>129</xdr:row>
      <xdr:rowOff>128160</xdr:rowOff>
    </xdr:to>
    <xdr:graphicFrame>
      <xdr:nvGraphicFramePr>
        <xdr:cNvPr id="24" name="Chart 6"/>
        <xdr:cNvGraphicFramePr/>
      </xdr:nvGraphicFramePr>
      <xdr:xfrm>
        <a:off x="0" y="21631320"/>
        <a:ext cx="7919280" cy="431928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12</xdr:col>
      <xdr:colOff>0</xdr:colOff>
      <xdr:row>107</xdr:row>
      <xdr:rowOff>0</xdr:rowOff>
    </xdr:from>
    <xdr:to>
      <xdr:col>23</xdr:col>
      <xdr:colOff>165960</xdr:colOff>
      <xdr:row>129</xdr:row>
      <xdr:rowOff>128160</xdr:rowOff>
    </xdr:to>
    <xdr:graphicFrame>
      <xdr:nvGraphicFramePr>
        <xdr:cNvPr id="25" name="Chart 7"/>
        <xdr:cNvGraphicFramePr/>
      </xdr:nvGraphicFramePr>
      <xdr:xfrm>
        <a:off x="9060120" y="21631320"/>
        <a:ext cx="7919280" cy="431928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0</xdr:col>
      <xdr:colOff>0</xdr:colOff>
      <xdr:row>133</xdr:row>
      <xdr:rowOff>0</xdr:rowOff>
    </xdr:from>
    <xdr:to>
      <xdr:col>10</xdr:col>
      <xdr:colOff>369000</xdr:colOff>
      <xdr:row>155</xdr:row>
      <xdr:rowOff>128160</xdr:rowOff>
    </xdr:to>
    <xdr:graphicFrame>
      <xdr:nvGraphicFramePr>
        <xdr:cNvPr id="26" name="Chart 8"/>
        <xdr:cNvGraphicFramePr/>
      </xdr:nvGraphicFramePr>
      <xdr:xfrm>
        <a:off x="0" y="26584200"/>
        <a:ext cx="7919280" cy="431928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12</xdr:col>
      <xdr:colOff>0</xdr:colOff>
      <xdr:row>133</xdr:row>
      <xdr:rowOff>0</xdr:rowOff>
    </xdr:from>
    <xdr:to>
      <xdr:col>23</xdr:col>
      <xdr:colOff>165960</xdr:colOff>
      <xdr:row>155</xdr:row>
      <xdr:rowOff>128160</xdr:rowOff>
    </xdr:to>
    <xdr:graphicFrame>
      <xdr:nvGraphicFramePr>
        <xdr:cNvPr id="27" name="Chart 9"/>
        <xdr:cNvGraphicFramePr/>
      </xdr:nvGraphicFramePr>
      <xdr:xfrm>
        <a:off x="9060120" y="26584200"/>
        <a:ext cx="7919280" cy="431928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0</xdr:col>
      <xdr:colOff>0</xdr:colOff>
      <xdr:row>159</xdr:row>
      <xdr:rowOff>0</xdr:rowOff>
    </xdr:from>
    <xdr:to>
      <xdr:col>10</xdr:col>
      <xdr:colOff>369000</xdr:colOff>
      <xdr:row>181</xdr:row>
      <xdr:rowOff>128520</xdr:rowOff>
    </xdr:to>
    <xdr:graphicFrame>
      <xdr:nvGraphicFramePr>
        <xdr:cNvPr id="28" name="Chart 10"/>
        <xdr:cNvGraphicFramePr/>
      </xdr:nvGraphicFramePr>
      <xdr:xfrm>
        <a:off x="0" y="31537440"/>
        <a:ext cx="7919280" cy="431928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12</xdr:col>
      <xdr:colOff>0</xdr:colOff>
      <xdr:row>159</xdr:row>
      <xdr:rowOff>0</xdr:rowOff>
    </xdr:from>
    <xdr:to>
      <xdr:col>23</xdr:col>
      <xdr:colOff>165960</xdr:colOff>
      <xdr:row>181</xdr:row>
      <xdr:rowOff>128520</xdr:rowOff>
    </xdr:to>
    <xdr:graphicFrame>
      <xdr:nvGraphicFramePr>
        <xdr:cNvPr id="29" name="Chart 11"/>
        <xdr:cNvGraphicFramePr/>
      </xdr:nvGraphicFramePr>
      <xdr:xfrm>
        <a:off x="9060120" y="31537440"/>
        <a:ext cx="7919280" cy="431928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0</xdr:col>
      <xdr:colOff>0</xdr:colOff>
      <xdr:row>185</xdr:row>
      <xdr:rowOff>0</xdr:rowOff>
    </xdr:from>
    <xdr:to>
      <xdr:col>10</xdr:col>
      <xdr:colOff>369000</xdr:colOff>
      <xdr:row>207</xdr:row>
      <xdr:rowOff>128160</xdr:rowOff>
    </xdr:to>
    <xdr:graphicFrame>
      <xdr:nvGraphicFramePr>
        <xdr:cNvPr id="30" name="Chart 12"/>
        <xdr:cNvGraphicFramePr/>
      </xdr:nvGraphicFramePr>
      <xdr:xfrm>
        <a:off x="0" y="36490320"/>
        <a:ext cx="7919280" cy="431928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12</xdr:col>
      <xdr:colOff>0</xdr:colOff>
      <xdr:row>185</xdr:row>
      <xdr:rowOff>0</xdr:rowOff>
    </xdr:from>
    <xdr:to>
      <xdr:col>23</xdr:col>
      <xdr:colOff>165960</xdr:colOff>
      <xdr:row>207</xdr:row>
      <xdr:rowOff>128160</xdr:rowOff>
    </xdr:to>
    <xdr:graphicFrame>
      <xdr:nvGraphicFramePr>
        <xdr:cNvPr id="31" name="Chart 13"/>
        <xdr:cNvGraphicFramePr/>
      </xdr:nvGraphicFramePr>
      <xdr:xfrm>
        <a:off x="9060120" y="36490320"/>
        <a:ext cx="7919280" cy="431928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0</xdr:col>
      <xdr:colOff>0</xdr:colOff>
      <xdr:row>211</xdr:row>
      <xdr:rowOff>0</xdr:rowOff>
    </xdr:from>
    <xdr:to>
      <xdr:col>10</xdr:col>
      <xdr:colOff>369000</xdr:colOff>
      <xdr:row>233</xdr:row>
      <xdr:rowOff>128160</xdr:rowOff>
    </xdr:to>
    <xdr:graphicFrame>
      <xdr:nvGraphicFramePr>
        <xdr:cNvPr id="32" name="Chart 14"/>
        <xdr:cNvGraphicFramePr/>
      </xdr:nvGraphicFramePr>
      <xdr:xfrm>
        <a:off x="0" y="41443200"/>
        <a:ext cx="7919280" cy="431928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12</xdr:col>
      <xdr:colOff>0</xdr:colOff>
      <xdr:row>211</xdr:row>
      <xdr:rowOff>0</xdr:rowOff>
    </xdr:from>
    <xdr:to>
      <xdr:col>23</xdr:col>
      <xdr:colOff>165960</xdr:colOff>
      <xdr:row>233</xdr:row>
      <xdr:rowOff>128160</xdr:rowOff>
    </xdr:to>
    <xdr:graphicFrame>
      <xdr:nvGraphicFramePr>
        <xdr:cNvPr id="33" name="Chart 15"/>
        <xdr:cNvGraphicFramePr/>
      </xdr:nvGraphicFramePr>
      <xdr:xfrm>
        <a:off x="9060120" y="41443200"/>
        <a:ext cx="7919280" cy="431928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0</xdr:col>
      <xdr:colOff>0</xdr:colOff>
      <xdr:row>237</xdr:row>
      <xdr:rowOff>0</xdr:rowOff>
    </xdr:from>
    <xdr:to>
      <xdr:col>10</xdr:col>
      <xdr:colOff>369000</xdr:colOff>
      <xdr:row>259</xdr:row>
      <xdr:rowOff>128520</xdr:rowOff>
    </xdr:to>
    <xdr:graphicFrame>
      <xdr:nvGraphicFramePr>
        <xdr:cNvPr id="34" name="Chart 16"/>
        <xdr:cNvGraphicFramePr/>
      </xdr:nvGraphicFramePr>
      <xdr:xfrm>
        <a:off x="0" y="46396440"/>
        <a:ext cx="7919280" cy="431928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12</xdr:col>
      <xdr:colOff>0</xdr:colOff>
      <xdr:row>237</xdr:row>
      <xdr:rowOff>0</xdr:rowOff>
    </xdr:from>
    <xdr:to>
      <xdr:col>23</xdr:col>
      <xdr:colOff>165960</xdr:colOff>
      <xdr:row>259</xdr:row>
      <xdr:rowOff>128520</xdr:rowOff>
    </xdr:to>
    <xdr:graphicFrame>
      <xdr:nvGraphicFramePr>
        <xdr:cNvPr id="35" name="Chart 17"/>
        <xdr:cNvGraphicFramePr/>
      </xdr:nvGraphicFramePr>
      <xdr:xfrm>
        <a:off x="9060120" y="46396440"/>
        <a:ext cx="7919280" cy="431928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0</xdr:col>
      <xdr:colOff>0</xdr:colOff>
      <xdr:row>263</xdr:row>
      <xdr:rowOff>0</xdr:rowOff>
    </xdr:from>
    <xdr:to>
      <xdr:col>10</xdr:col>
      <xdr:colOff>369000</xdr:colOff>
      <xdr:row>285</xdr:row>
      <xdr:rowOff>128160</xdr:rowOff>
    </xdr:to>
    <xdr:graphicFrame>
      <xdr:nvGraphicFramePr>
        <xdr:cNvPr id="36" name="Chart 18"/>
        <xdr:cNvGraphicFramePr/>
      </xdr:nvGraphicFramePr>
      <xdr:xfrm>
        <a:off x="0" y="51349320"/>
        <a:ext cx="7919280" cy="431928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12</xdr:col>
      <xdr:colOff>0</xdr:colOff>
      <xdr:row>263</xdr:row>
      <xdr:rowOff>0</xdr:rowOff>
    </xdr:from>
    <xdr:to>
      <xdr:col>23</xdr:col>
      <xdr:colOff>165960</xdr:colOff>
      <xdr:row>285</xdr:row>
      <xdr:rowOff>128160</xdr:rowOff>
    </xdr:to>
    <xdr:graphicFrame>
      <xdr:nvGraphicFramePr>
        <xdr:cNvPr id="37" name="Chart 19"/>
        <xdr:cNvGraphicFramePr/>
      </xdr:nvGraphicFramePr>
      <xdr:xfrm>
        <a:off x="9060120" y="51349320"/>
        <a:ext cx="7919280" cy="431928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0</xdr:col>
      <xdr:colOff>0</xdr:colOff>
      <xdr:row>289</xdr:row>
      <xdr:rowOff>0</xdr:rowOff>
    </xdr:from>
    <xdr:to>
      <xdr:col>13</xdr:col>
      <xdr:colOff>314640</xdr:colOff>
      <xdr:row>313</xdr:row>
      <xdr:rowOff>107640</xdr:rowOff>
    </xdr:to>
    <xdr:graphicFrame>
      <xdr:nvGraphicFramePr>
        <xdr:cNvPr id="38" name="Chart 20"/>
        <xdr:cNvGraphicFramePr/>
      </xdr:nvGraphicFramePr>
      <xdr:xfrm>
        <a:off x="0" y="56302200"/>
        <a:ext cx="10079640" cy="467964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6.xml.rels><?xml version="1.0" encoding="UTF-8"?>
<Relationships xmlns="http://schemas.openxmlformats.org/package/2006/relationships"><Relationship Id="rId1" Type="http://schemas.openxmlformats.org/officeDocument/2006/relationships/drawing" Target="../drawings/drawing1.xml"/>
</Relationships>
</file>

<file path=xl/worksheets/_rels/sheet7.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71484375" defaultRowHeight="15" zeroHeight="false" outlineLevelRow="0" outlineLevelCol="0"/>
  <cols>
    <col collapsed="false" customWidth="true" hidden="false" outlineLevel="0" max="1" min="1" style="1" width="16"/>
    <col collapsed="false" customWidth="true" hidden="false" outlineLevel="0" max="2" min="2" style="1" width="72"/>
    <col collapsed="false" customWidth="true" hidden="false" outlineLevel="0" max="3" min="3" style="1" width="22"/>
    <col collapsed="false" customWidth="true" hidden="false" outlineLevel="0" max="4" min="4" style="1" width="26"/>
    <col collapsed="false" customWidth="true" hidden="false" outlineLevel="0" max="5" min="5" style="1" width="46"/>
    <col collapsed="false" customWidth="true" hidden="false" outlineLevel="0" max="6" min="6" style="1" width="16"/>
    <col collapsed="false" customWidth="true" hidden="false" outlineLevel="0" max="7" min="7" style="1" width="12"/>
  </cols>
  <sheetData>
    <row r="1" customFormat="false" ht="15.75" hidden="false" customHeight="true" outlineLevel="0" collapsed="false">
      <c r="A1" s="2" t="s">
        <v>0</v>
      </c>
    </row>
    <row r="3" customFormat="false" ht="26.25" hidden="false" customHeight="true" outlineLevel="0" collapsed="false">
      <c r="A3" s="3" t="s">
        <v>1</v>
      </c>
      <c r="B3" s="3" t="s">
        <v>2</v>
      </c>
      <c r="C3" s="3" t="s">
        <v>3</v>
      </c>
      <c r="D3" s="3" t="s">
        <v>4</v>
      </c>
      <c r="E3" s="3" t="s">
        <v>5</v>
      </c>
      <c r="F3" s="3" t="s">
        <v>6</v>
      </c>
      <c r="G3" s="3" t="s">
        <v>7</v>
      </c>
    </row>
    <row r="4" customFormat="false" ht="26.25" hidden="false" customHeight="true" outlineLevel="0" collapsed="false">
      <c r="A4" s="4" t="s">
        <v>8</v>
      </c>
      <c r="B4" s="5" t="s">
        <v>9</v>
      </c>
      <c r="C4" s="4" t="s">
        <v>10</v>
      </c>
      <c r="D4" s="4" t="s">
        <v>11</v>
      </c>
      <c r="E4" s="5" t="s">
        <v>12</v>
      </c>
      <c r="F4" s="4" t="s">
        <v>13</v>
      </c>
      <c r="G4" s="4" t="s">
        <v>14</v>
      </c>
    </row>
    <row r="5" customFormat="false" ht="26.25" hidden="false" customHeight="true" outlineLevel="0" collapsed="false">
      <c r="A5" s="4" t="s">
        <v>8</v>
      </c>
      <c r="B5" s="5" t="s">
        <v>15</v>
      </c>
      <c r="C5" s="4" t="s">
        <v>10</v>
      </c>
      <c r="D5" s="4" t="s">
        <v>11</v>
      </c>
      <c r="E5" s="5" t="s">
        <v>16</v>
      </c>
      <c r="F5" s="4" t="s">
        <v>13</v>
      </c>
      <c r="G5" s="4" t="s">
        <v>14</v>
      </c>
    </row>
    <row r="6" customFormat="false" ht="26.25" hidden="false" customHeight="true" outlineLevel="0" collapsed="false">
      <c r="A6" s="4" t="s">
        <v>8</v>
      </c>
      <c r="B6" s="5" t="s">
        <v>17</v>
      </c>
      <c r="C6" s="4" t="s">
        <v>10</v>
      </c>
      <c r="D6" s="4" t="s">
        <v>11</v>
      </c>
      <c r="E6" s="5" t="s">
        <v>18</v>
      </c>
      <c r="F6" s="4" t="s">
        <v>13</v>
      </c>
      <c r="G6" s="4" t="s">
        <v>14</v>
      </c>
    </row>
    <row r="7" customFormat="false" ht="26.25" hidden="false" customHeight="true" outlineLevel="0" collapsed="false">
      <c r="A7" s="4" t="s">
        <v>8</v>
      </c>
      <c r="B7" s="5" t="s">
        <v>19</v>
      </c>
      <c r="C7" s="4" t="s">
        <v>10</v>
      </c>
      <c r="D7" s="4" t="s">
        <v>11</v>
      </c>
      <c r="E7" s="5" t="s">
        <v>20</v>
      </c>
      <c r="F7" s="4" t="s">
        <v>21</v>
      </c>
      <c r="G7" s="4" t="s">
        <v>14</v>
      </c>
    </row>
    <row r="8" customFormat="false" ht="26.25" hidden="false" customHeight="true" outlineLevel="0" collapsed="false">
      <c r="A8" s="4" t="s">
        <v>8</v>
      </c>
      <c r="B8" s="5" t="s">
        <v>22</v>
      </c>
      <c r="C8" s="4" t="s">
        <v>10</v>
      </c>
      <c r="D8" s="4" t="s">
        <v>11</v>
      </c>
      <c r="E8" s="5" t="s">
        <v>23</v>
      </c>
      <c r="F8" s="4" t="s">
        <v>21</v>
      </c>
      <c r="G8" s="4" t="s">
        <v>14</v>
      </c>
    </row>
    <row r="9" customFormat="false" ht="26.25" hidden="false" customHeight="true" outlineLevel="0" collapsed="false">
      <c r="A9" s="4" t="s">
        <v>8</v>
      </c>
      <c r="B9" s="5" t="s">
        <v>24</v>
      </c>
      <c r="C9" s="4" t="s">
        <v>10</v>
      </c>
      <c r="D9" s="4" t="s">
        <v>11</v>
      </c>
      <c r="E9" s="5" t="s">
        <v>25</v>
      </c>
      <c r="F9" s="4" t="s">
        <v>21</v>
      </c>
      <c r="G9" s="4" t="s">
        <v>14</v>
      </c>
    </row>
    <row r="10" customFormat="false" ht="51.75" hidden="false" customHeight="true" outlineLevel="0" collapsed="false">
      <c r="A10" s="4" t="s">
        <v>8</v>
      </c>
      <c r="B10" s="5" t="s">
        <v>26</v>
      </c>
      <c r="C10" s="4" t="s">
        <v>10</v>
      </c>
      <c r="D10" s="4" t="s">
        <v>11</v>
      </c>
      <c r="E10" s="5" t="s">
        <v>27</v>
      </c>
      <c r="F10" s="4" t="s">
        <v>21</v>
      </c>
      <c r="G10" s="4" t="s">
        <v>14</v>
      </c>
    </row>
    <row r="11" customFormat="false" ht="15" hidden="false" customHeight="true" outlineLevel="0" collapsed="false">
      <c r="A11" s="4" t="s">
        <v>28</v>
      </c>
      <c r="B11" s="5" t="s">
        <v>29</v>
      </c>
      <c r="C11" s="4" t="s">
        <v>30</v>
      </c>
      <c r="D11" s="4" t="s">
        <v>31</v>
      </c>
      <c r="E11" s="5" t="s">
        <v>32</v>
      </c>
      <c r="F11" s="4" t="s">
        <v>33</v>
      </c>
      <c r="G11" s="4" t="s">
        <v>14</v>
      </c>
    </row>
    <row r="13" customFormat="false" ht="15" hidden="false" customHeight="true" outlineLevel="0" collapsed="false">
      <c r="A13" s="6" t="s">
        <v>34</v>
      </c>
    </row>
    <row r="14" customFormat="false" ht="64.5" hidden="false" customHeight="true" outlineLevel="0" collapsed="false">
      <c r="A14" s="4" t="s">
        <v>34</v>
      </c>
      <c r="B14" s="5" t="s">
        <v>35</v>
      </c>
      <c r="C14" s="4" t="s">
        <v>30</v>
      </c>
      <c r="D14" s="4" t="s">
        <v>31</v>
      </c>
      <c r="E14" s="4" t="s">
        <v>36</v>
      </c>
      <c r="F14" s="4" t="s">
        <v>33</v>
      </c>
      <c r="G14" s="4" t="s">
        <v>14</v>
      </c>
    </row>
    <row r="15" customFormat="false" ht="26.25" hidden="false" customHeight="true" outlineLevel="0" collapsed="false">
      <c r="A15" s="4" t="s">
        <v>34</v>
      </c>
      <c r="B15" s="5" t="s">
        <v>37</v>
      </c>
      <c r="C15" s="4" t="s">
        <v>30</v>
      </c>
      <c r="D15" s="4" t="s">
        <v>31</v>
      </c>
      <c r="E15" s="4" t="s">
        <v>36</v>
      </c>
      <c r="F15" s="4" t="s">
        <v>33</v>
      </c>
      <c r="G15" s="4" t="s">
        <v>14</v>
      </c>
    </row>
    <row r="16" customFormat="false" ht="51.75" hidden="false" customHeight="true" outlineLevel="0" collapsed="false">
      <c r="A16" s="4" t="s">
        <v>34</v>
      </c>
      <c r="B16" s="5" t="s">
        <v>38</v>
      </c>
      <c r="C16" s="4" t="s">
        <v>30</v>
      </c>
      <c r="D16" s="4" t="s">
        <v>31</v>
      </c>
      <c r="E16" s="4" t="s">
        <v>36</v>
      </c>
      <c r="F16" s="4" t="s">
        <v>33</v>
      </c>
      <c r="G16" s="4" t="s">
        <v>14</v>
      </c>
    </row>
    <row r="17" customFormat="false" ht="77.25" hidden="false" customHeight="true" outlineLevel="0" collapsed="false">
      <c r="A17" s="4" t="s">
        <v>34</v>
      </c>
      <c r="B17" s="5" t="s">
        <v>39</v>
      </c>
      <c r="C17" s="4" t="s">
        <v>30</v>
      </c>
      <c r="D17" s="4" t="s">
        <v>31</v>
      </c>
      <c r="E17" s="4" t="s">
        <v>36</v>
      </c>
      <c r="F17" s="4" t="s">
        <v>33</v>
      </c>
      <c r="G17" s="4" t="s">
        <v>14</v>
      </c>
    </row>
    <row r="18" customFormat="false" ht="39" hidden="false" customHeight="true" outlineLevel="0" collapsed="false">
      <c r="A18" s="4" t="s">
        <v>34</v>
      </c>
      <c r="B18" s="5" t="s">
        <v>40</v>
      </c>
      <c r="C18" s="4" t="s">
        <v>30</v>
      </c>
      <c r="D18" s="4" t="s">
        <v>31</v>
      </c>
      <c r="E18" s="4" t="s">
        <v>36</v>
      </c>
      <c r="F18" s="4" t="s">
        <v>33</v>
      </c>
      <c r="G18" s="4" t="s">
        <v>14</v>
      </c>
    </row>
    <row r="19" customFormat="false" ht="102.75" hidden="false" customHeight="true" outlineLevel="0" collapsed="false">
      <c r="A19" s="4" t="s">
        <v>34</v>
      </c>
      <c r="B19" s="5" t="s">
        <v>41</v>
      </c>
      <c r="C19" s="4" t="s">
        <v>30</v>
      </c>
      <c r="D19" s="4" t="s">
        <v>31</v>
      </c>
      <c r="E19" s="4" t="s">
        <v>36</v>
      </c>
      <c r="F19" s="4" t="s">
        <v>33</v>
      </c>
      <c r="G19" s="4" t="s">
        <v>14</v>
      </c>
    </row>
    <row r="21" customFormat="false" ht="15" hidden="false" customHeight="true" outlineLevel="0" collapsed="false">
      <c r="A21" s="6" t="s">
        <v>42</v>
      </c>
    </row>
    <row r="22" customFormat="false" ht="15" hidden="false" customHeight="true" outlineLevel="0" collapsed="false">
      <c r="B22" s="7" t="s">
        <v>43</v>
      </c>
    </row>
    <row r="24" customFormat="false" ht="15" hidden="false" customHeight="true" outlineLevel="0" collapsed="false">
      <c r="A24" s="6" t="s">
        <v>44</v>
      </c>
    </row>
    <row r="25" customFormat="false" ht="39" hidden="false" customHeight="true" outlineLevel="0" collapsed="false">
      <c r="A25" s="4" t="s">
        <v>45</v>
      </c>
      <c r="B25" s="5" t="s">
        <v>46</v>
      </c>
      <c r="C25" s="4" t="s">
        <v>10</v>
      </c>
      <c r="D25" s="4" t="s">
        <v>11</v>
      </c>
      <c r="E25" s="5" t="s">
        <v>47</v>
      </c>
      <c r="F25" s="4" t="s">
        <v>48</v>
      </c>
      <c r="G25" s="4" t="s">
        <v>14</v>
      </c>
    </row>
    <row r="26" customFormat="false" ht="39" hidden="false" customHeight="true" outlineLevel="0" collapsed="false">
      <c r="A26" s="4" t="s">
        <v>45</v>
      </c>
      <c r="B26" s="5" t="s">
        <v>49</v>
      </c>
      <c r="C26" s="4" t="s">
        <v>10</v>
      </c>
      <c r="D26" s="4" t="s">
        <v>11</v>
      </c>
      <c r="E26" s="5" t="s">
        <v>50</v>
      </c>
      <c r="F26" s="4" t="s">
        <v>48</v>
      </c>
      <c r="G26" s="4" t="s">
        <v>14</v>
      </c>
    </row>
    <row r="27" customFormat="false" ht="39" hidden="false" customHeight="true" outlineLevel="0" collapsed="false">
      <c r="A27" s="4" t="s">
        <v>45</v>
      </c>
      <c r="B27" s="5" t="s">
        <v>51</v>
      </c>
      <c r="C27" s="4" t="s">
        <v>10</v>
      </c>
      <c r="D27" s="4" t="s">
        <v>11</v>
      </c>
      <c r="E27" s="5" t="s">
        <v>52</v>
      </c>
      <c r="F27" s="4" t="s">
        <v>48</v>
      </c>
      <c r="G27" s="4" t="s">
        <v>14</v>
      </c>
    </row>
    <row r="28" customFormat="false" ht="39" hidden="false" customHeight="true" outlineLevel="0" collapsed="false">
      <c r="A28" s="4" t="s">
        <v>45</v>
      </c>
      <c r="B28" s="5" t="s">
        <v>53</v>
      </c>
      <c r="C28" s="4" t="s">
        <v>10</v>
      </c>
      <c r="D28" s="4" t="s">
        <v>11</v>
      </c>
      <c r="E28" s="5" t="s">
        <v>54</v>
      </c>
      <c r="F28" s="4" t="s">
        <v>21</v>
      </c>
      <c r="G28" s="4" t="s">
        <v>14</v>
      </c>
    </row>
    <row r="29" customFormat="false" ht="26.25" hidden="false" customHeight="true" outlineLevel="0" collapsed="false">
      <c r="A29" s="4" t="s">
        <v>21</v>
      </c>
      <c r="B29" s="5" t="s">
        <v>55</v>
      </c>
      <c r="C29" s="4" t="s">
        <v>30</v>
      </c>
      <c r="D29" s="4" t="s">
        <v>31</v>
      </c>
      <c r="E29" s="5" t="s">
        <v>56</v>
      </c>
      <c r="F29" s="4" t="s">
        <v>33</v>
      </c>
      <c r="G29" s="4" t="s">
        <v>14</v>
      </c>
    </row>
    <row r="30" customFormat="false" ht="102.75" hidden="false" customHeight="true" outlineLevel="0" collapsed="false">
      <c r="A30" s="4" t="s">
        <v>45</v>
      </c>
      <c r="B30" s="5" t="s">
        <v>57</v>
      </c>
      <c r="C30" s="4" t="s">
        <v>10</v>
      </c>
      <c r="D30" s="4" t="s">
        <v>11</v>
      </c>
      <c r="E30" s="5" t="s">
        <v>58</v>
      </c>
      <c r="F30" s="4" t="s">
        <v>48</v>
      </c>
      <c r="G30" s="4" t="s">
        <v>14</v>
      </c>
    </row>
    <row r="31" customFormat="false" ht="77.25" hidden="false" customHeight="true" outlineLevel="0" collapsed="false">
      <c r="A31" s="4" t="s">
        <v>34</v>
      </c>
      <c r="B31" s="5" t="s">
        <v>59</v>
      </c>
      <c r="C31" s="4" t="s">
        <v>30</v>
      </c>
      <c r="D31" s="4" t="s">
        <v>31</v>
      </c>
      <c r="E31" s="4" t="s">
        <v>36</v>
      </c>
      <c r="F31" s="4" t="s">
        <v>33</v>
      </c>
      <c r="G31" s="4" t="s">
        <v>14</v>
      </c>
    </row>
    <row r="32" customFormat="false" ht="64.5" hidden="false" customHeight="true" outlineLevel="0" collapsed="false">
      <c r="A32" s="4" t="s">
        <v>34</v>
      </c>
      <c r="B32" s="5" t="s">
        <v>60</v>
      </c>
      <c r="C32" s="4" t="s">
        <v>30</v>
      </c>
      <c r="D32" s="4" t="s">
        <v>31</v>
      </c>
      <c r="E32" s="4" t="s">
        <v>36</v>
      </c>
      <c r="F32" s="4" t="s">
        <v>33</v>
      </c>
      <c r="G32" s="4" t="s">
        <v>14</v>
      </c>
    </row>
    <row r="33" customFormat="false" ht="255.75" hidden="false" customHeight="true" outlineLevel="0" collapsed="false">
      <c r="A33" s="4" t="s">
        <v>34</v>
      </c>
      <c r="B33" s="5" t="s">
        <v>61</v>
      </c>
      <c r="C33" s="4" t="s">
        <v>30</v>
      </c>
      <c r="D33" s="4" t="s">
        <v>31</v>
      </c>
      <c r="E33" s="4" t="s">
        <v>36</v>
      </c>
      <c r="F33" s="4" t="s">
        <v>33</v>
      </c>
      <c r="G33" s="4" t="s">
        <v>14</v>
      </c>
    </row>
    <row r="34" customFormat="false" ht="90" hidden="false" customHeight="true" outlineLevel="0" collapsed="false">
      <c r="A34" s="4" t="s">
        <v>34</v>
      </c>
      <c r="B34" s="5" t="s">
        <v>62</v>
      </c>
      <c r="C34" s="4" t="s">
        <v>30</v>
      </c>
      <c r="D34" s="4" t="s">
        <v>31</v>
      </c>
      <c r="E34" s="4" t="s">
        <v>36</v>
      </c>
      <c r="F34" s="4" t="s">
        <v>33</v>
      </c>
      <c r="G34" s="4" t="s">
        <v>14</v>
      </c>
    </row>
    <row r="35" customFormat="false" ht="15" hidden="false" customHeight="true" outlineLevel="0" collapsed="false">
      <c r="A35" s="8" t="s">
        <v>45</v>
      </c>
      <c r="B35" s="8" t="s">
        <v>63</v>
      </c>
      <c r="C35" s="8" t="s">
        <v>10</v>
      </c>
      <c r="D35" s="8" t="s">
        <v>11</v>
      </c>
      <c r="E35" s="8" t="s">
        <v>64</v>
      </c>
      <c r="F35" s="8" t="s">
        <v>13</v>
      </c>
      <c r="G35" s="8" t="s">
        <v>65</v>
      </c>
    </row>
    <row r="36" customFormat="false" ht="15" hidden="false" customHeight="true" outlineLevel="0" collapsed="false">
      <c r="A36" s="8" t="s">
        <v>45</v>
      </c>
      <c r="B36" s="8" t="s">
        <v>66</v>
      </c>
      <c r="C36" s="8" t="s">
        <v>10</v>
      </c>
      <c r="D36" s="8" t="s">
        <v>11</v>
      </c>
      <c r="E36" s="8" t="s">
        <v>67</v>
      </c>
      <c r="F36" s="8" t="s">
        <v>21</v>
      </c>
      <c r="G36" s="8" t="s">
        <v>68</v>
      </c>
    </row>
    <row r="37" customFormat="false" ht="15" hidden="false" customHeight="true" outlineLevel="0" collapsed="false">
      <c r="A37" s="8" t="s">
        <v>45</v>
      </c>
      <c r="B37" s="8" t="s">
        <v>69</v>
      </c>
      <c r="C37" s="8" t="s">
        <v>10</v>
      </c>
      <c r="D37" s="8" t="s">
        <v>11</v>
      </c>
      <c r="E37" s="8" t="s">
        <v>70</v>
      </c>
      <c r="F37" s="8" t="s">
        <v>48</v>
      </c>
      <c r="G37" s="8" t="s">
        <v>68</v>
      </c>
    </row>
    <row r="38" customFormat="false" ht="15" hidden="false" customHeight="true" outlineLevel="0" collapsed="false">
      <c r="A38" s="8" t="s">
        <v>8</v>
      </c>
      <c r="B38" s="8" t="s">
        <v>71</v>
      </c>
      <c r="C38" s="8" t="s">
        <v>10</v>
      </c>
      <c r="D38" s="8" t="s">
        <v>11</v>
      </c>
      <c r="E38" s="8" t="s">
        <v>72</v>
      </c>
      <c r="F38" s="8" t="s">
        <v>21</v>
      </c>
      <c r="G38" s="8" t="s">
        <v>68</v>
      </c>
    </row>
    <row r="39" customFormat="false" ht="15" hidden="false" customHeight="true" outlineLevel="0" collapsed="false">
      <c r="A39" s="8" t="s">
        <v>34</v>
      </c>
      <c r="B39" s="8" t="s">
        <v>73</v>
      </c>
      <c r="C39" s="8" t="s">
        <v>30</v>
      </c>
      <c r="D39" s="8" t="s">
        <v>31</v>
      </c>
      <c r="E39" s="8" t="s">
        <v>36</v>
      </c>
      <c r="F39" s="8" t="s">
        <v>33</v>
      </c>
      <c r="G39" s="8" t="s">
        <v>68</v>
      </c>
    </row>
    <row r="41" customFormat="false" ht="90.75" hidden="false" customHeight="true" outlineLevel="0" collapsed="false">
      <c r="A41" s="8" t="s">
        <v>34</v>
      </c>
      <c r="B41" s="9" t="s">
        <v>74</v>
      </c>
    </row>
    <row r="43" customFormat="false" ht="79.5" hidden="false" customHeight="true" outlineLevel="0" collapsed="false">
      <c r="A43" s="8" t="s">
        <v>34</v>
      </c>
      <c r="B43" s="9" t="s">
        <v>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9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71484375" defaultRowHeight="15" zeroHeight="false" outlineLevelRow="0" outlineLevelCol="0"/>
  <cols>
    <col collapsed="false" customWidth="true" hidden="false" outlineLevel="0" max="1" min="1" style="1" width="58"/>
    <col collapsed="false" customWidth="true" hidden="false" outlineLevel="0" max="3" min="2" style="1" width="16"/>
    <col collapsed="false" customWidth="true" hidden="false" outlineLevel="0" max="4" min="4" style="1" width="24"/>
    <col collapsed="false" customWidth="true" hidden="false" outlineLevel="0" max="5" min="5" style="1" width="14"/>
    <col collapsed="false" customWidth="true" hidden="false" outlineLevel="0" max="6" min="6" style="1" width="10"/>
    <col collapsed="false" customWidth="true" hidden="false" outlineLevel="0" max="7" min="7" style="1" width="34"/>
  </cols>
  <sheetData>
    <row r="1" customFormat="false" ht="15.75" hidden="false" customHeight="true" outlineLevel="0" collapsed="false">
      <c r="A1" s="2" t="s">
        <v>76</v>
      </c>
    </row>
    <row r="2" customFormat="false" ht="39.75" hidden="false" customHeight="true" outlineLevel="0" collapsed="false">
      <c r="A2" s="10" t="s">
        <v>77</v>
      </c>
    </row>
    <row r="4" customFormat="false" ht="39" hidden="false" customHeight="true" outlineLevel="0" collapsed="false">
      <c r="A4" s="3" t="s">
        <v>78</v>
      </c>
      <c r="B4" s="3" t="s">
        <v>79</v>
      </c>
      <c r="C4" s="3" t="s">
        <v>80</v>
      </c>
      <c r="D4" s="3" t="s">
        <v>81</v>
      </c>
      <c r="E4" s="3" t="s">
        <v>82</v>
      </c>
      <c r="F4" s="3" t="s">
        <v>83</v>
      </c>
      <c r="G4" s="3" t="s">
        <v>84</v>
      </c>
    </row>
    <row r="5" customFormat="false" ht="15" hidden="false" customHeight="true" outlineLevel="0" collapsed="false">
      <c r="A5" s="4" t="s">
        <v>85</v>
      </c>
      <c r="B5" s="11" t="n">
        <f aca="false">'Whole Numbers'!B22/'Whole Numbers'!B6</f>
        <v>10.0038815465596</v>
      </c>
      <c r="C5" s="11" t="n">
        <f aca="false">'Whole Numbers'!C22/'Whole Numbers'!C6</f>
        <v>2.65727088485209</v>
      </c>
      <c r="D5" s="7" t="s">
        <v>86</v>
      </c>
      <c r="E5" s="12" t="n">
        <f aca="false">C5*4</f>
        <v>10.6290835394084</v>
      </c>
      <c r="F5" s="13" t="n">
        <f aca="false">E5/('Whole Numbers'!$C$79/'Whole Numbers'!$C$7)</f>
        <v>0.0457026944364151</v>
      </c>
      <c r="G5" s="7" t="s">
        <v>87</v>
      </c>
    </row>
    <row r="6" customFormat="false" ht="15" hidden="false" customHeight="true" outlineLevel="0" collapsed="false">
      <c r="A6" s="4" t="s">
        <v>88</v>
      </c>
      <c r="B6" s="11" t="n">
        <f aca="false">'Whole Numbers'!B33/'Whole Numbers'!B6</f>
        <v>8.97968341727572</v>
      </c>
      <c r="C6" s="11" t="n">
        <f aca="false">'Whole Numbers'!C33/'Whole Numbers'!C6</f>
        <v>2.3570830931707</v>
      </c>
      <c r="D6" s="7" t="s">
        <v>86</v>
      </c>
      <c r="E6" s="12" t="n">
        <f aca="false">C6*4</f>
        <v>9.42833237268282</v>
      </c>
      <c r="F6" s="13" t="n">
        <f aca="false">E6/'Whole Numbers'!$C$8</f>
        <v>0.0465527693313722</v>
      </c>
      <c r="G6" s="7" t="s">
        <v>89</v>
      </c>
    </row>
    <row r="7" customFormat="false" ht="15" hidden="false" customHeight="true" outlineLevel="0" collapsed="false">
      <c r="A7" s="4" t="s">
        <v>90</v>
      </c>
      <c r="B7" s="11" t="n">
        <f aca="false">'Whole Numbers'!B37/'Whole Numbers'!B6</f>
        <v>8.94630211686295</v>
      </c>
      <c r="C7" s="11" t="n">
        <f aca="false">'Whole Numbers'!C37/'Whole Numbers'!C6</f>
        <v>2.3570830931707</v>
      </c>
      <c r="D7" s="7" t="s">
        <v>86</v>
      </c>
      <c r="E7" s="12" t="n">
        <f aca="false">C7*4</f>
        <v>9.42833237268282</v>
      </c>
      <c r="F7" s="13" t="n">
        <f aca="false">E7/'Whole Numbers'!$C$8</f>
        <v>0.0465527693313722</v>
      </c>
      <c r="G7" s="7" t="s">
        <v>91</v>
      </c>
    </row>
    <row r="8" customFormat="false" ht="15" hidden="false" customHeight="true" outlineLevel="0" collapsed="false">
      <c r="A8" s="4" t="s">
        <v>92</v>
      </c>
      <c r="B8" s="11" t="n">
        <f aca="false">'Whole Numbers'!B42/'Whole Numbers'!B6</f>
        <v>6.9909304351119</v>
      </c>
      <c r="C8" s="11" t="n">
        <f aca="false">'Whole Numbers'!C42/'Whole Numbers'!C6</f>
        <v>1.95435360615808</v>
      </c>
      <c r="D8" s="7" t="s">
        <v>86</v>
      </c>
      <c r="E8" s="12" t="n">
        <f aca="false">C8*4</f>
        <v>7.81741442463232</v>
      </c>
      <c r="F8" s="13" t="n">
        <f aca="false">E8/'Whole Numbers'!$C$8</f>
        <v>0.0385987973368504</v>
      </c>
      <c r="G8" s="7" t="s">
        <v>93</v>
      </c>
    </row>
    <row r="9" customFormat="false" ht="15" hidden="false" customHeight="true" outlineLevel="0" collapsed="false">
      <c r="A9" s="4" t="s">
        <v>94</v>
      </c>
      <c r="B9" s="11" t="n">
        <f aca="false">'Whole Numbers'!B57/'Whole Numbers'!B6</f>
        <v>9.10239709168024</v>
      </c>
      <c r="C9" s="11" t="n">
        <f aca="false">'Whole Numbers'!C57/'Whole Numbers'!C6</f>
        <v>2.96736887120466</v>
      </c>
      <c r="D9" s="7" t="s">
        <v>86</v>
      </c>
      <c r="E9" s="12" t="n">
        <f aca="false">C9*4</f>
        <v>11.8694754848186</v>
      </c>
      <c r="F9" s="13" t="n">
        <f aca="false">E9/'Whole Numbers'!$C$8</f>
        <v>0.0586060113801344</v>
      </c>
      <c r="G9" s="7" t="s">
        <v>95</v>
      </c>
    </row>
    <row r="10" customFormat="false" ht="15" hidden="false" customHeight="true" outlineLevel="0" collapsed="false">
      <c r="A10" s="4" t="s">
        <v>96</v>
      </c>
      <c r="B10" s="11" t="n">
        <f aca="false">'Whole Numbers'!B68/'Whole Numbers'!B6</f>
        <v>9.58887794902867</v>
      </c>
      <c r="C10" s="11" t="n">
        <f aca="false">'Whole Numbers'!C68/'Whole Numbers'!C6</f>
        <v>2.62071658330699</v>
      </c>
      <c r="D10" s="7" t="s">
        <v>86</v>
      </c>
    </row>
    <row r="11" customFormat="false" ht="15" hidden="false" customHeight="true" outlineLevel="0" collapsed="false">
      <c r="A11" s="4" t="s">
        <v>97</v>
      </c>
      <c r="B11" s="11" t="n">
        <f aca="false">'Whole Numbers'!B70/'Whole Numbers'!B6</f>
        <v>9.58887794902867</v>
      </c>
      <c r="C11" s="11" t="n">
        <f aca="false">'Whole Numbers'!C70/'Whole Numbers'!C6</f>
        <v>2.5242362828403</v>
      </c>
      <c r="D11" s="7" t="s">
        <v>86</v>
      </c>
      <c r="E11" s="12" t="n">
        <f aca="false">C11*4</f>
        <v>10.0969451313612</v>
      </c>
      <c r="F11" s="13" t="n">
        <f aca="false">E11/('Whole Numbers'!$C$79/'Whole Numbers'!$C$7)</f>
        <v>0.0434146176731937</v>
      </c>
      <c r="G11" s="7" t="s">
        <v>98</v>
      </c>
    </row>
    <row r="12" customFormat="false" ht="15" hidden="false" customHeight="true" outlineLevel="0" collapsed="false">
      <c r="A12" s="4" t="s">
        <v>99</v>
      </c>
      <c r="B12" s="11" t="n">
        <f aca="false">'Whole Numbers'!B8</f>
        <v>178.14</v>
      </c>
      <c r="C12" s="11" t="n">
        <f aca="false">'Whole Numbers'!C8</f>
        <v>202.53</v>
      </c>
      <c r="D12" s="7" t="s">
        <v>100</v>
      </c>
    </row>
    <row r="13" customFormat="false" ht="15" hidden="false" customHeight="true" outlineLevel="0" collapsed="false">
      <c r="A13" s="4" t="s">
        <v>101</v>
      </c>
      <c r="B13" s="11" t="n">
        <f aca="false">'Whole Numbers'!B77/'Whole Numbers'!B7</f>
        <v>30.6257122934349</v>
      </c>
      <c r="C13" s="11" t="n">
        <f aca="false">'Whole Numbers'!C77/'Whole Numbers'!C7</f>
        <v>30.0401727322953</v>
      </c>
      <c r="D13" s="7" t="s">
        <v>100</v>
      </c>
    </row>
    <row r="14" customFormat="false" ht="15" hidden="false" customHeight="true" outlineLevel="0" collapsed="false">
      <c r="A14" s="4" t="s">
        <v>102</v>
      </c>
      <c r="B14" s="11" t="n">
        <f aca="false">'Whole Numbers'!B79/'Whole Numbers'!B7</f>
        <v>208.765712293435</v>
      </c>
      <c r="C14" s="11" t="n">
        <f aca="false">'Whole Numbers'!C79/'Whole Numbers'!C7</f>
        <v>232.570172732295</v>
      </c>
      <c r="D14" s="7" t="s">
        <v>100</v>
      </c>
    </row>
    <row r="16" customFormat="false" ht="15" hidden="false" customHeight="true" outlineLevel="0" collapsed="false">
      <c r="A16" s="6" t="s">
        <v>103</v>
      </c>
    </row>
    <row r="17" customFormat="false" ht="39" hidden="false" customHeight="true" outlineLevel="0" collapsed="false">
      <c r="A17" s="3"/>
      <c r="B17" s="3" t="s">
        <v>79</v>
      </c>
      <c r="C17" s="3" t="s">
        <v>80</v>
      </c>
      <c r="D17" s="3"/>
      <c r="E17" s="3" t="s">
        <v>82</v>
      </c>
      <c r="F17" s="3" t="s">
        <v>83</v>
      </c>
      <c r="G17" s="3" t="s">
        <v>84</v>
      </c>
    </row>
    <row r="18" customFormat="false" ht="15" hidden="false" customHeight="true" outlineLevel="0" collapsed="false">
      <c r="A18" s="6" t="s">
        <v>104</v>
      </c>
    </row>
    <row r="19" customFormat="false" ht="15" hidden="false" customHeight="true" outlineLevel="0" collapsed="false">
      <c r="A19" s="4" t="s">
        <v>105</v>
      </c>
      <c r="B19" s="14" t="n">
        <f aca="false">'Whole Numbers'!B6</f>
        <v>52814</v>
      </c>
      <c r="C19" s="14" t="n">
        <f aca="false">'Whole Numbers'!C6</f>
        <v>53783</v>
      </c>
    </row>
    <row r="20" customFormat="false" ht="15" hidden="false" customHeight="true" outlineLevel="0" collapsed="false">
      <c r="A20" s="4" t="s">
        <v>106</v>
      </c>
      <c r="B20" s="15" t="n">
        <f aca="false">'Whole Numbers'!B7</f>
        <v>53348.8</v>
      </c>
      <c r="C20" s="15" t="n">
        <f aca="false">'Whole Numbers'!C7</f>
        <v>53761.342</v>
      </c>
    </row>
    <row r="22" customFormat="false" ht="15" hidden="false" customHeight="true" outlineLevel="0" collapsed="false">
      <c r="A22" s="6" t="s">
        <v>107</v>
      </c>
    </row>
    <row r="24" customFormat="false" ht="15" hidden="false" customHeight="true" outlineLevel="0" collapsed="false">
      <c r="A24" s="6" t="s">
        <v>108</v>
      </c>
    </row>
    <row r="25" customFormat="false" ht="15" hidden="false" customHeight="true" outlineLevel="0" collapsed="false">
      <c r="A25" s="4" t="s">
        <v>109</v>
      </c>
      <c r="B25" s="16" t="n">
        <f aca="false">'Whole Numbers'!B11/'Whole Numbers'!B6</f>
        <v>4.87480592267202</v>
      </c>
      <c r="C25" s="16" t="n">
        <f aca="false">'Whole Numbers'!C11/'Whole Numbers'!C6</f>
        <v>1.40421694587509</v>
      </c>
    </row>
    <row r="26" customFormat="false" ht="15" hidden="false" customHeight="true" outlineLevel="0" collapsed="false">
      <c r="A26" s="4" t="s">
        <v>110</v>
      </c>
      <c r="B26" s="16" t="n">
        <f aca="false">'Whole Numbers'!B12/'Whole Numbers'!B6</f>
        <v>0</v>
      </c>
      <c r="C26" s="16" t="n">
        <f aca="false">'Whole Numbers'!C12/'Whole Numbers'!C6</f>
        <v>-0.0964803004666902</v>
      </c>
    </row>
    <row r="27" customFormat="false" ht="15" hidden="false" customHeight="true" outlineLevel="0" collapsed="false">
      <c r="A27" s="4" t="s">
        <v>111</v>
      </c>
      <c r="B27" s="16" t="n">
        <f aca="false">'Whole Numbers'!B13/'Whole Numbers'!B6</f>
        <v>0</v>
      </c>
      <c r="C27" s="16" t="n">
        <f aca="false">'Whole Numbers'!C13/'Whole Numbers'!C6</f>
        <v>0</v>
      </c>
    </row>
    <row r="28" customFormat="false" ht="15" hidden="false" customHeight="true" outlineLevel="0" collapsed="false">
      <c r="A28" s="4" t="s">
        <v>112</v>
      </c>
      <c r="B28" s="16" t="n">
        <f aca="false">'Whole Numbers'!B14/'Whole Numbers'!B6</f>
        <v>-0.0170409361154239</v>
      </c>
      <c r="C28" s="16" t="n">
        <f aca="false">'Whole Numbers'!C14/'Whole Numbers'!C6</f>
        <v>-0.0045367495305208</v>
      </c>
    </row>
    <row r="29" customFormat="false" ht="15" hidden="false" customHeight="true" outlineLevel="0" collapsed="false">
      <c r="A29" s="4" t="s">
        <v>113</v>
      </c>
      <c r="B29" s="16" t="n">
        <f aca="false">'Whole Numbers'!B15/'Whole Numbers'!B6</f>
        <v>-0.0363350626727762</v>
      </c>
      <c r="C29" s="16" t="n">
        <f aca="false">'Whole Numbers'!C15/'Whole Numbers'!C6</f>
        <v>-0.000725136195452095</v>
      </c>
    </row>
    <row r="30" customFormat="false" ht="15" hidden="false" customHeight="true" outlineLevel="0" collapsed="false">
      <c r="A30" s="4" t="s">
        <v>114</v>
      </c>
      <c r="B30" s="16" t="n">
        <f aca="false">'Whole Numbers'!B16/'Whole Numbers'!B6</f>
        <v>0.0158859393342674</v>
      </c>
      <c r="C30" s="16" t="n">
        <f aca="false">'Whole Numbers'!C16/'Whole Numbers'!C6</f>
        <v>0.0042950374653701</v>
      </c>
    </row>
    <row r="31" customFormat="false" ht="15" hidden="false" customHeight="true" outlineLevel="0" collapsed="false">
      <c r="A31" s="4" t="s">
        <v>115</v>
      </c>
      <c r="B31" s="16" t="n">
        <f aca="false">'Whole Numbers'!B17/'Whole Numbers'!B6</f>
        <v>4.10368462907562</v>
      </c>
      <c r="C31" s="16" t="n">
        <f aca="false">'Whole Numbers'!C17/'Whole Numbers'!C6</f>
        <v>1.0487700574531</v>
      </c>
    </row>
    <row r="32" customFormat="false" ht="15" hidden="false" customHeight="true" outlineLevel="0" collapsed="false">
      <c r="A32" s="4" t="s">
        <v>116</v>
      </c>
      <c r="B32" s="16" t="n">
        <f aca="false">'Whole Numbers'!B18/'Whole Numbers'!B6</f>
        <v>0.00234786230923619</v>
      </c>
      <c r="C32" s="16" t="n">
        <f aca="false">'Whole Numbers'!C18/'Whole Numbers'!C6</f>
        <v>0.000576390309205511</v>
      </c>
    </row>
    <row r="33" customFormat="false" ht="15" hidden="false" customHeight="true" outlineLevel="0" collapsed="false">
      <c r="A33" s="4" t="s">
        <v>117</v>
      </c>
      <c r="B33" s="16" t="n">
        <f aca="false">'Whole Numbers'!B19/'Whole Numbers'!B6</f>
        <v>0.608039534971788</v>
      </c>
      <c r="C33" s="16" t="n">
        <f aca="false">'Whole Numbers'!C19/'Whole Numbers'!C6</f>
        <v>0.167153189669598</v>
      </c>
    </row>
    <row r="34" customFormat="false" ht="15" hidden="false" customHeight="true" outlineLevel="0" collapsed="false">
      <c r="A34" s="4" t="s">
        <v>118</v>
      </c>
      <c r="B34" s="16" t="n">
        <f aca="false">'Whole Numbers'!B20/'Whole Numbers'!B6</f>
        <v>0.453667588139508</v>
      </c>
      <c r="C34" s="16" t="n">
        <f aca="false">'Whole Numbers'!C20/'Whole Numbers'!C6</f>
        <v>0.134001450272391</v>
      </c>
    </row>
    <row r="35" customFormat="false" ht="15" hidden="false" customHeight="true" outlineLevel="0" collapsed="false">
      <c r="A35" s="4" t="s">
        <v>119</v>
      </c>
      <c r="B35" s="16" t="n">
        <f aca="false">'Whole Numbers'!B21/'Whole Numbers'!B6</f>
        <v>-0.00117393115461809</v>
      </c>
      <c r="C35" s="16" t="n">
        <f aca="false">'Whole Numbers'!C21/'Whole Numbers'!C6</f>
        <v>0</v>
      </c>
    </row>
    <row r="36" customFormat="false" ht="15" hidden="false" customHeight="true" outlineLevel="0" collapsed="false">
      <c r="A36" s="6" t="s">
        <v>120</v>
      </c>
      <c r="B36" s="17" t="n">
        <f aca="false">'Whole Numbers'!B22/'Whole Numbers'!B6</f>
        <v>10.0038815465596</v>
      </c>
      <c r="C36" s="17" t="n">
        <f aca="false">'Whole Numbers'!C22/'Whole Numbers'!C6</f>
        <v>2.65727088485209</v>
      </c>
      <c r="E36" s="12" t="n">
        <f aca="false">C36*4</f>
        <v>10.6290835394084</v>
      </c>
      <c r="F36" s="13" t="n">
        <f aca="false">E36/('Whole Numbers'!$C$79/'Whole Numbers'!$C$7)</f>
        <v>0.0457026944364151</v>
      </c>
      <c r="G36" s="7" t="s">
        <v>87</v>
      </c>
    </row>
    <row r="38" customFormat="false" ht="15" hidden="false" customHeight="true" outlineLevel="0" collapsed="false">
      <c r="A38" s="6" t="s">
        <v>121</v>
      </c>
    </row>
    <row r="39" customFormat="false" ht="15" hidden="false" customHeight="true" outlineLevel="0" collapsed="false">
      <c r="A39" s="4" t="s">
        <v>122</v>
      </c>
      <c r="B39" s="16" t="n">
        <f aca="false">'Whole Numbers'!B27/'Whole Numbers'!B6</f>
        <v>4.87374559775817</v>
      </c>
      <c r="C39" s="16" t="n">
        <f aca="false">'Whole Numbers'!C27/'Whole Numbers'!C6</f>
        <v>1.40421694587509</v>
      </c>
    </row>
    <row r="40" customFormat="false" ht="15" hidden="false" customHeight="true" outlineLevel="0" collapsed="false">
      <c r="A40" s="4" t="s">
        <v>115</v>
      </c>
      <c r="B40" s="16" t="n">
        <f aca="false">'Whole Numbers'!B28/'Whole Numbers'!B6</f>
        <v>4.10368462907562</v>
      </c>
      <c r="C40" s="16" t="n">
        <f aca="false">'Whole Numbers'!C28/'Whole Numbers'!C6</f>
        <v>1.0487700574531</v>
      </c>
    </row>
    <row r="41" customFormat="false" ht="15" hidden="false" customHeight="true" outlineLevel="0" collapsed="false">
      <c r="A41" s="4" t="s">
        <v>116</v>
      </c>
      <c r="B41" s="16" t="n">
        <f aca="false">'Whole Numbers'!B29/'Whole Numbers'!B6</f>
        <v>0.00234786230923619</v>
      </c>
      <c r="C41" s="16" t="n">
        <f aca="false">'Whole Numbers'!C29/'Whole Numbers'!C6</f>
        <v>0.000576390309205511</v>
      </c>
    </row>
    <row r="42" customFormat="false" ht="15" hidden="false" customHeight="true" outlineLevel="0" collapsed="false">
      <c r="A42" s="4" t="s">
        <v>123</v>
      </c>
      <c r="B42" s="16" t="n">
        <f aca="false">'Whole Numbers'!B30/'Whole Numbers'!B6</f>
        <v>-9.46718673079108E-005</v>
      </c>
      <c r="C42" s="16" t="n">
        <f aca="false">'Whole Numbers'!C30/'Whole Numbers'!C6</f>
        <v>0</v>
      </c>
    </row>
    <row r="43" customFormat="false" ht="15" hidden="false" customHeight="true" outlineLevel="0" collapsed="false">
      <c r="A43" s="4" t="s">
        <v>110</v>
      </c>
      <c r="B43" s="16" t="n">
        <f aca="false">'Whole Numbers'!B31/'Whole Numbers'!B6</f>
        <v>0</v>
      </c>
      <c r="C43" s="16" t="n">
        <f aca="false">'Whole Numbers'!C31/'Whole Numbers'!C6</f>
        <v>-0.0964803004666902</v>
      </c>
    </row>
    <row r="44" customFormat="false" ht="15" hidden="false" customHeight="true" outlineLevel="0" collapsed="false">
      <c r="A44" s="4" t="s">
        <v>124</v>
      </c>
      <c r="B44" s="16" t="n">
        <f aca="false">'Whole Numbers'!B32/'Whole Numbers'!B6</f>
        <v>0</v>
      </c>
      <c r="C44" s="16" t="n">
        <f aca="false">'Whole Numbers'!C32/'Whole Numbers'!C6</f>
        <v>0</v>
      </c>
    </row>
    <row r="45" customFormat="false" ht="15" hidden="false" customHeight="true" outlineLevel="0" collapsed="false">
      <c r="A45" s="6" t="s">
        <v>125</v>
      </c>
      <c r="B45" s="17" t="n">
        <f aca="false">'Whole Numbers'!B33/'Whole Numbers'!B6</f>
        <v>8.97968341727572</v>
      </c>
      <c r="C45" s="17" t="n">
        <f aca="false">'Whole Numbers'!C33/'Whole Numbers'!C6</f>
        <v>2.3570830931707</v>
      </c>
      <c r="E45" s="12" t="n">
        <f aca="false">C45*4</f>
        <v>9.42833237268282</v>
      </c>
      <c r="F45" s="13" t="n">
        <f aca="false">E45/'Whole Numbers'!$C$8</f>
        <v>0.0465527693313722</v>
      </c>
      <c r="G45" s="7" t="s">
        <v>89</v>
      </c>
    </row>
    <row r="46" customFormat="false" ht="15" hidden="false" customHeight="true" outlineLevel="0" collapsed="false">
      <c r="A46" s="4" t="s">
        <v>126</v>
      </c>
      <c r="B46" s="16" t="n">
        <f aca="false">'Whole Numbers'!B36/'Whole Numbers'!B6</f>
        <v>-0.0333813004127693</v>
      </c>
      <c r="C46" s="16" t="n">
        <f aca="false">'Whole Numbers'!C36/'Whole Numbers'!C6</f>
        <v>0</v>
      </c>
    </row>
    <row r="47" customFormat="false" ht="15" hidden="false" customHeight="true" outlineLevel="0" collapsed="false">
      <c r="A47" s="6" t="s">
        <v>127</v>
      </c>
      <c r="B47" s="17" t="n">
        <f aca="false">'Whole Numbers'!B37/'Whole Numbers'!B6</f>
        <v>8.94630211686295</v>
      </c>
      <c r="C47" s="17" t="n">
        <f aca="false">'Whole Numbers'!C37/'Whole Numbers'!C6</f>
        <v>2.3570830931707</v>
      </c>
      <c r="E47" s="12" t="n">
        <f aca="false">C47*4</f>
        <v>9.42833237268282</v>
      </c>
      <c r="F47" s="13" t="n">
        <f aca="false">E47/'Whole Numbers'!$C$8</f>
        <v>0.0465527693313722</v>
      </c>
      <c r="G47" s="7" t="s">
        <v>91</v>
      </c>
    </row>
    <row r="48" customFormat="false" ht="15" hidden="false" customHeight="true" outlineLevel="0" collapsed="false">
      <c r="A48" s="4" t="s">
        <v>128</v>
      </c>
      <c r="B48" s="16" t="n">
        <f aca="false">'Whole Numbers'!B38/'Whole Numbers'!B6</f>
        <v>1.43244215548908</v>
      </c>
      <c r="C48" s="16" t="n">
        <f aca="false">'Whole Numbers'!C38/'Whole Numbers'!C6</f>
        <v>0.25508060167711</v>
      </c>
    </row>
    <row r="49" customFormat="false" ht="15" hidden="false" customHeight="true" outlineLevel="0" collapsed="false">
      <c r="A49" s="4" t="s">
        <v>129</v>
      </c>
      <c r="B49" s="16" t="n">
        <f aca="false">'Whole Numbers'!B39/'Whole Numbers'!B6</f>
        <v>0.673779679630401</v>
      </c>
      <c r="C49" s="16" t="n">
        <f aca="false">'Whole Numbers'!C39/'Whole Numbers'!C6</f>
        <v>0.22548017031404</v>
      </c>
    </row>
    <row r="50" customFormat="false" ht="15" hidden="false" customHeight="true" outlineLevel="0" collapsed="false">
      <c r="A50" s="4" t="s">
        <v>130</v>
      </c>
      <c r="B50" s="16" t="n">
        <f aca="false">'Whole Numbers'!B40/'Whole Numbers'!B6</f>
        <v>-0.150850153368425</v>
      </c>
      <c r="C50" s="16" t="n">
        <f aca="false">'Whole Numbers'!C40/'Whole Numbers'!C6</f>
        <v>-0.0778312849785248</v>
      </c>
    </row>
    <row r="51" customFormat="false" ht="15" hidden="false" customHeight="true" outlineLevel="0" collapsed="false">
      <c r="A51" s="4" t="s">
        <v>131</v>
      </c>
      <c r="B51" s="16" t="n">
        <f aca="false">'Whole Numbers'!B41/'Whole Numbers'!B6</f>
        <v>1.95537168175105</v>
      </c>
      <c r="C51" s="16" t="n">
        <f aca="false">'Whole Numbers'!C41/'Whole Numbers'!C6</f>
        <v>0.402729487012625</v>
      </c>
    </row>
    <row r="52" customFormat="false" ht="15" hidden="false" customHeight="true" outlineLevel="0" collapsed="false">
      <c r="A52" s="6" t="s">
        <v>132</v>
      </c>
      <c r="B52" s="17" t="n">
        <f aca="false">'Whole Numbers'!B42/'Whole Numbers'!B6</f>
        <v>6.9909304351119</v>
      </c>
      <c r="C52" s="17" t="n">
        <f aca="false">'Whole Numbers'!C42/'Whole Numbers'!C6</f>
        <v>1.95435360615808</v>
      </c>
      <c r="E52" s="12" t="n">
        <f aca="false">C52*4</f>
        <v>7.81741442463232</v>
      </c>
      <c r="F52" s="13" t="n">
        <f aca="false">E52/'Whole Numbers'!$C$8</f>
        <v>0.0385987973368504</v>
      </c>
      <c r="G52" s="7" t="s">
        <v>93</v>
      </c>
    </row>
    <row r="54" customFormat="false" ht="15" hidden="false" customHeight="true" outlineLevel="0" collapsed="false">
      <c r="A54" s="6" t="s">
        <v>133</v>
      </c>
    </row>
    <row r="55" customFormat="false" ht="15" hidden="false" customHeight="true" outlineLevel="0" collapsed="false">
      <c r="A55" s="4" t="s">
        <v>134</v>
      </c>
      <c r="B55" s="16" t="n">
        <f aca="false">'Whole Numbers'!B45/'Whole Numbers'!B6</f>
        <v>6.9909304351119</v>
      </c>
      <c r="C55" s="16" t="n">
        <f aca="false">'Whole Numbers'!C45/'Whole Numbers'!C6</f>
        <v>1.95435360615808</v>
      </c>
    </row>
    <row r="56" customFormat="false" ht="15" hidden="false" customHeight="true" outlineLevel="0" collapsed="false">
      <c r="A56" s="4" t="s">
        <v>135</v>
      </c>
      <c r="B56" s="16" t="n">
        <f aca="false">'Whole Numbers'!B46/'Whole Numbers'!B6</f>
        <v>1.95537168175105</v>
      </c>
      <c r="C56" s="16" t="n">
        <f aca="false">'Whole Numbers'!C46/'Whole Numbers'!C6</f>
        <v>0.402729487012625</v>
      </c>
    </row>
    <row r="57" customFormat="false" ht="15" hidden="false" customHeight="true" outlineLevel="0" collapsed="false">
      <c r="A57" s="4" t="s">
        <v>136</v>
      </c>
      <c r="B57" s="16" t="n">
        <f aca="false">'Whole Numbers'!B47/'Whole Numbers'!B6</f>
        <v>0.0333813004127693</v>
      </c>
      <c r="C57" s="16" t="n">
        <f aca="false">'Whole Numbers'!C47/'Whole Numbers'!C6</f>
        <v>0</v>
      </c>
    </row>
    <row r="58" customFormat="false" ht="15" hidden="false" customHeight="true" outlineLevel="0" collapsed="false">
      <c r="A58" s="4" t="s">
        <v>137</v>
      </c>
      <c r="B58" s="16" t="n">
        <f aca="false">'Whole Numbers'!B48/'Whole Numbers'!B6</f>
        <v>8.97968341727572</v>
      </c>
      <c r="C58" s="16" t="n">
        <f aca="false">'Whole Numbers'!C48/'Whole Numbers'!C6</f>
        <v>2.3570830931707</v>
      </c>
    </row>
    <row r="59" customFormat="false" ht="15" hidden="false" customHeight="true" outlineLevel="0" collapsed="false">
      <c r="A59" s="4" t="s">
        <v>138</v>
      </c>
      <c r="B59" s="16" t="n">
        <f aca="false">'Whole Numbers'!B49/'Whole Numbers'!B6</f>
        <v>0.0010603249138486</v>
      </c>
      <c r="C59" s="16" t="n">
        <f aca="false">'Whole Numbers'!C49/'Whole Numbers'!C6</f>
        <v>0</v>
      </c>
    </row>
    <row r="60" customFormat="false" ht="15" hidden="false" customHeight="true" outlineLevel="0" collapsed="false">
      <c r="A60" s="4" t="s">
        <v>139</v>
      </c>
      <c r="B60" s="16" t="n">
        <f aca="false">'Whole Numbers'!B50/'Whole Numbers'!B6</f>
        <v>-0.00234786230923619</v>
      </c>
      <c r="C60" s="16" t="n">
        <f aca="false">'Whole Numbers'!C50/'Whole Numbers'!C6</f>
        <v>-0.000576390309205511</v>
      </c>
    </row>
    <row r="61" customFormat="false" ht="15" hidden="false" customHeight="true" outlineLevel="0" collapsed="false">
      <c r="A61" s="4" t="s">
        <v>140</v>
      </c>
      <c r="B61" s="16" t="n">
        <f aca="false">'Whole Numbers'!B51/'Whole Numbers'!B6</f>
        <v>9.46718673079108E-005</v>
      </c>
      <c r="C61" s="16" t="n">
        <f aca="false">'Whole Numbers'!C51/'Whole Numbers'!C6</f>
        <v>0</v>
      </c>
    </row>
    <row r="62" customFormat="false" ht="15" hidden="false" customHeight="true" outlineLevel="0" collapsed="false">
      <c r="A62" s="4" t="s">
        <v>141</v>
      </c>
      <c r="B62" s="16" t="n">
        <f aca="false">'Whole Numbers'!B52/'Whole Numbers'!B6</f>
        <v>0.223293066232438</v>
      </c>
      <c r="C62" s="16" t="n">
        <f aca="false">'Whole Numbers'!C52/'Whole Numbers'!C6</f>
        <v>0.0519309075358385</v>
      </c>
    </row>
    <row r="63" customFormat="false" ht="15" hidden="false" customHeight="true" outlineLevel="0" collapsed="false">
      <c r="A63" s="4" t="s">
        <v>142</v>
      </c>
      <c r="B63" s="16" t="n">
        <f aca="false">'Whole Numbers'!B53/'Whole Numbers'!B6</f>
        <v>-0.0333813004127693</v>
      </c>
      <c r="C63" s="16" t="n">
        <f aca="false">'Whole Numbers'!C53/'Whole Numbers'!C6</f>
        <v>0</v>
      </c>
    </row>
    <row r="64" customFormat="false" ht="15" hidden="false" customHeight="true" outlineLevel="0" collapsed="false">
      <c r="A64" s="4" t="s">
        <v>143</v>
      </c>
      <c r="B64" s="16" t="n">
        <f aca="false">'Whole Numbers'!B54/'Whole Numbers'!B6</f>
        <v>-0.351516643314273</v>
      </c>
      <c r="C64" s="16" t="n">
        <f aca="false">'Whole Numbers'!C54/'Whole Numbers'!C6</f>
        <v>0.0539017905286057</v>
      </c>
    </row>
    <row r="65" customFormat="false" ht="15" hidden="false" customHeight="true" outlineLevel="0" collapsed="false">
      <c r="A65" s="4" t="s">
        <v>144</v>
      </c>
      <c r="B65" s="16" t="n">
        <f aca="false">'Whole Numbers'!B55/'Whole Numbers'!B6</f>
        <v>0.242265308440944</v>
      </c>
      <c r="C65" s="16" t="n">
        <f aca="false">'Whole Numbers'!C55/'Whole Numbers'!C6</f>
        <v>0.490768458434821</v>
      </c>
    </row>
    <row r="66" customFormat="false" ht="15" hidden="false" customHeight="true" outlineLevel="0" collapsed="false">
      <c r="A66" s="4" t="s">
        <v>145</v>
      </c>
      <c r="B66" s="16" t="n">
        <f aca="false">'Whole Numbers'!B56/'Whole Numbers'!B6</f>
        <v>0.0432461089862537</v>
      </c>
      <c r="C66" s="16" t="n">
        <f aca="false">'Whole Numbers'!C56/'Whole Numbers'!C6</f>
        <v>0.0142610118438912</v>
      </c>
    </row>
    <row r="67" customFormat="false" ht="15" hidden="false" customHeight="true" outlineLevel="0" collapsed="false">
      <c r="A67" s="6" t="s">
        <v>146</v>
      </c>
      <c r="B67" s="17" t="n">
        <f aca="false">'Whole Numbers'!B57/'Whole Numbers'!B6</f>
        <v>9.10239709168024</v>
      </c>
      <c r="C67" s="17" t="n">
        <f aca="false">'Whole Numbers'!C57/'Whole Numbers'!C6</f>
        <v>2.96736887120466</v>
      </c>
      <c r="E67" s="12" t="n">
        <f aca="false">C67*4</f>
        <v>11.8694754848186</v>
      </c>
      <c r="F67" s="13" t="n">
        <f aca="false">E67/'Whole Numbers'!$C$8</f>
        <v>0.0586060113801344</v>
      </c>
      <c r="G67" s="7" t="s">
        <v>95</v>
      </c>
    </row>
    <row r="68" customFormat="false" ht="15" hidden="false" customHeight="true" outlineLevel="0" collapsed="false">
      <c r="A68" s="4" t="s">
        <v>147</v>
      </c>
      <c r="B68" s="16" t="n">
        <f aca="false">'Whole Numbers'!B58/'Whole Numbers'!B6</f>
        <v>9.10239709168024</v>
      </c>
      <c r="C68" s="16" t="n">
        <f aca="false">'Whole Numbers'!C58/'Whole Numbers'!C6</f>
        <v>5.61404161166168</v>
      </c>
    </row>
    <row r="69" customFormat="false" ht="15" hidden="false" customHeight="true" outlineLevel="0" collapsed="false">
      <c r="A69" s="4" t="s">
        <v>148</v>
      </c>
      <c r="B69" s="16" t="n">
        <f aca="false">'Whole Numbers'!B59/'Whole Numbers'!B6</f>
        <v>0</v>
      </c>
      <c r="C69" s="16" t="n">
        <f aca="false">'Whole Numbers'!C59/'Whole Numbers'!C6</f>
        <v>-2.64667274045702</v>
      </c>
    </row>
    <row r="70" customFormat="false" ht="15" hidden="false" customHeight="true" outlineLevel="0" collapsed="false">
      <c r="A70" s="4" t="s">
        <v>149</v>
      </c>
      <c r="B70" s="16" t="n">
        <f aca="false">'Whole Numbers'!B60/'Whole Numbers'!B6</f>
        <v>9.10239709168024</v>
      </c>
      <c r="C70" s="16" t="n">
        <f aca="false">'Whole Numbers'!C60/'Whole Numbers'!C6</f>
        <v>2.96736887120466</v>
      </c>
    </row>
    <row r="72" customFormat="false" ht="15" hidden="false" customHeight="true" outlineLevel="0" collapsed="false">
      <c r="A72" s="6" t="s">
        <v>150</v>
      </c>
    </row>
    <row r="73" customFormat="false" ht="15" hidden="false" customHeight="true" outlineLevel="0" collapsed="false">
      <c r="A73" s="4" t="s">
        <v>109</v>
      </c>
      <c r="B73" s="16" t="n">
        <f aca="false">'Whole Numbers'!B64/'Whole Numbers'!B6</f>
        <v>4.87480592267202</v>
      </c>
      <c r="C73" s="16" t="n">
        <f aca="false">'Whole Numbers'!C64/'Whole Numbers'!C6</f>
        <v>1.40421694587509</v>
      </c>
    </row>
    <row r="74" customFormat="false" ht="15" hidden="false" customHeight="true" outlineLevel="0" collapsed="false">
      <c r="A74" s="4" t="s">
        <v>117</v>
      </c>
      <c r="B74" s="16" t="n">
        <f aca="false">'Whole Numbers'!B65/'Whole Numbers'!B6</f>
        <v>0.608039534971788</v>
      </c>
      <c r="C74" s="16" t="n">
        <f aca="false">'Whole Numbers'!C65/'Whole Numbers'!C6</f>
        <v>0.167153189669598</v>
      </c>
    </row>
    <row r="75" customFormat="false" ht="15" hidden="false" customHeight="true" outlineLevel="0" collapsed="false">
      <c r="A75" s="4" t="s">
        <v>115</v>
      </c>
      <c r="B75" s="16" t="n">
        <f aca="false">'Whole Numbers'!B66/'Whole Numbers'!B6</f>
        <v>4.10368462907562</v>
      </c>
      <c r="C75" s="16" t="n">
        <f aca="false">'Whole Numbers'!C66/'Whole Numbers'!C6</f>
        <v>1.0487700574531</v>
      </c>
    </row>
    <row r="76" customFormat="false" ht="15" hidden="false" customHeight="true" outlineLevel="0" collapsed="false">
      <c r="A76" s="4" t="s">
        <v>116</v>
      </c>
      <c r="B76" s="16" t="n">
        <f aca="false">'Whole Numbers'!B67/'Whole Numbers'!B6</f>
        <v>0.00234786230923619</v>
      </c>
      <c r="C76" s="16" t="n">
        <f aca="false">'Whole Numbers'!C67/'Whole Numbers'!C6</f>
        <v>0.000576390309205511</v>
      </c>
    </row>
    <row r="77" customFormat="false" ht="15" hidden="false" customHeight="true" outlineLevel="0" collapsed="false">
      <c r="A77" s="6" t="s">
        <v>151</v>
      </c>
      <c r="B77" s="17" t="n">
        <f aca="false">'Whole Numbers'!B68/'Whole Numbers'!B6</f>
        <v>9.58887794902867</v>
      </c>
      <c r="C77" s="17" t="n">
        <f aca="false">'Whole Numbers'!C68/'Whole Numbers'!C6</f>
        <v>2.62071658330699</v>
      </c>
    </row>
    <row r="78" customFormat="false" ht="15" hidden="false" customHeight="true" outlineLevel="0" collapsed="false">
      <c r="A78" s="4" t="s">
        <v>152</v>
      </c>
      <c r="B78" s="16" t="n">
        <f aca="false">'Whole Numbers'!B69/'Whole Numbers'!B6</f>
        <v>0</v>
      </c>
      <c r="C78" s="16" t="n">
        <f aca="false">'Whole Numbers'!C69/'Whole Numbers'!C6</f>
        <v>-0.0964803004666902</v>
      </c>
    </row>
    <row r="79" customFormat="false" ht="15" hidden="false" customHeight="true" outlineLevel="0" collapsed="false">
      <c r="A79" s="6" t="s">
        <v>97</v>
      </c>
      <c r="B79" s="17" t="n">
        <f aca="false">'Whole Numbers'!B70/'Whole Numbers'!B6</f>
        <v>9.58887794902867</v>
      </c>
      <c r="C79" s="17" t="n">
        <f aca="false">'Whole Numbers'!C70/'Whole Numbers'!C6</f>
        <v>2.5242362828403</v>
      </c>
      <c r="E79" s="12" t="n">
        <f aca="false">C79*4</f>
        <v>10.0969451313612</v>
      </c>
      <c r="F79" s="13" t="n">
        <f aca="false">E79/('Whole Numbers'!$C$79/'Whole Numbers'!$C$7)</f>
        <v>0.0434146176731937</v>
      </c>
      <c r="G79" s="7" t="s">
        <v>98</v>
      </c>
    </row>
    <row r="81" customFormat="false" ht="15" hidden="false" customHeight="true" outlineLevel="0" collapsed="false">
      <c r="A81" s="6" t="s">
        <v>153</v>
      </c>
    </row>
    <row r="82" customFormat="false" ht="15" hidden="false" customHeight="true" outlineLevel="0" collapsed="false">
      <c r="A82" s="4" t="s">
        <v>154</v>
      </c>
      <c r="B82" s="16" t="n">
        <f aca="false">'Whole Numbers'!B75/'Whole Numbers'!B7</f>
        <v>30.2724709834148</v>
      </c>
      <c r="C82" s="16" t="n">
        <f aca="false">'Whole Numbers'!C75/'Whole Numbers'!C7</f>
        <v>30.0401727322953</v>
      </c>
    </row>
    <row r="83" customFormat="false" ht="15" hidden="false" customHeight="true" outlineLevel="0" collapsed="false">
      <c r="A83" s="4" t="s">
        <v>155</v>
      </c>
      <c r="B83" s="16" t="n">
        <f aca="false">'Whole Numbers'!B76/'Whole Numbers'!B7</f>
        <v>0.353241310020094</v>
      </c>
      <c r="C83" s="16" t="n">
        <f aca="false">'Whole Numbers'!C76/'Whole Numbers'!C7</f>
        <v>0</v>
      </c>
    </row>
    <row r="84" customFormat="false" ht="15" hidden="false" customHeight="true" outlineLevel="0" collapsed="false">
      <c r="A84" s="6" t="s">
        <v>156</v>
      </c>
      <c r="B84" s="17" t="n">
        <f aca="false">'Whole Numbers'!B77/'Whole Numbers'!B7</f>
        <v>30.6257122934349</v>
      </c>
      <c r="C84" s="17" t="n">
        <f aca="false">'Whole Numbers'!C77/'Whole Numbers'!C7</f>
        <v>30.0401727322953</v>
      </c>
    </row>
    <row r="85" customFormat="false" ht="15" hidden="false" customHeight="true" outlineLevel="0" collapsed="false">
      <c r="A85" s="4" t="s">
        <v>157</v>
      </c>
      <c r="B85" s="16" t="n">
        <f aca="false">'Whole Numbers'!B78/'Whole Numbers'!B7</f>
        <v>178.14</v>
      </c>
      <c r="C85" s="16" t="n">
        <f aca="false">'Whole Numbers'!C78/'Whole Numbers'!C7</f>
        <v>202.53</v>
      </c>
    </row>
    <row r="86" customFormat="false" ht="15" hidden="false" customHeight="true" outlineLevel="0" collapsed="false">
      <c r="A86" s="6" t="s">
        <v>158</v>
      </c>
      <c r="B86" s="17" t="n">
        <f aca="false">'Whole Numbers'!B79/'Whole Numbers'!B7</f>
        <v>208.765712293435</v>
      </c>
      <c r="C86" s="17" t="n">
        <f aca="false">'Whole Numbers'!C79/'Whole Numbers'!C7</f>
        <v>232.570172732295</v>
      </c>
    </row>
    <row r="88" customFormat="false" ht="15" hidden="false" customHeight="true" outlineLevel="0" collapsed="false">
      <c r="A88" s="18" t="s">
        <v>159</v>
      </c>
      <c r="B88" s="8"/>
      <c r="C88" s="8"/>
      <c r="D88" s="8"/>
      <c r="E88" s="8"/>
      <c r="F88" s="8"/>
      <c r="G88" s="8"/>
    </row>
    <row r="89" customFormat="false" ht="15" hidden="false" customHeight="true" outlineLevel="0" collapsed="false">
      <c r="A89" s="8" t="s">
        <v>160</v>
      </c>
      <c r="B89" s="19" t="n">
        <f aca="false">'Whole Numbers'!B84</f>
        <v>5.9</v>
      </c>
      <c r="C89" s="19" t="n">
        <f aca="false">'Whole Numbers'!C84</f>
        <v>1.55</v>
      </c>
      <c r="D89" s="8" t="s">
        <v>161</v>
      </c>
      <c r="E89" s="19" t="n">
        <f aca="false">C89*4</f>
        <v>6.2</v>
      </c>
      <c r="F89" s="8"/>
      <c r="G89" s="8"/>
    </row>
    <row r="90" customFormat="false" ht="15" hidden="false" customHeight="true" outlineLevel="0" collapsed="false">
      <c r="A90" s="8" t="s">
        <v>162</v>
      </c>
      <c r="B90" s="20" t="n">
        <f aca="false">B89/B12</f>
        <v>0.0331200179633996</v>
      </c>
      <c r="C90" s="20" t="n">
        <f aca="false">C89*4/C12</f>
        <v>0.0306127487285834</v>
      </c>
      <c r="D90" s="8"/>
      <c r="E90" s="8"/>
      <c r="F90" s="8"/>
      <c r="G90" s="21" t="s">
        <v>163</v>
      </c>
    </row>
    <row r="91" customFormat="false" ht="15" hidden="false" customHeight="true" outlineLevel="0" collapsed="false">
      <c r="A91" s="22" t="s">
        <v>164</v>
      </c>
      <c r="B91" s="8"/>
      <c r="C91" s="8"/>
      <c r="D91" s="8"/>
      <c r="E91" s="8"/>
      <c r="F91" s="8"/>
      <c r="G91" s="8"/>
    </row>
    <row r="92" customFormat="false" ht="15" hidden="false" customHeight="true" outlineLevel="0" collapsed="false">
      <c r="A92" s="18" t="s">
        <v>165</v>
      </c>
      <c r="B92" s="23"/>
      <c r="C92" s="23"/>
      <c r="D92" s="8"/>
      <c r="E92" s="8"/>
      <c r="F92" s="8"/>
      <c r="G92" s="8"/>
    </row>
    <row r="93" customFormat="false" ht="15" hidden="false" customHeight="true" outlineLevel="0" collapsed="false">
      <c r="A93" s="8" t="s">
        <v>166</v>
      </c>
      <c r="B93" s="24" t="n">
        <v>8.98</v>
      </c>
      <c r="C93" s="24" t="n">
        <v>2.36</v>
      </c>
    </row>
    <row r="94" customFormat="false" ht="15" hidden="false" customHeight="true" outlineLevel="0" collapsed="false">
      <c r="A94" s="8" t="s">
        <v>167</v>
      </c>
      <c r="B94" s="25" t="n">
        <f aca="false">B45-B93</f>
        <v>-0.000316582724277481</v>
      </c>
      <c r="C94" s="25" t="n">
        <f aca="false">C45-C93</f>
        <v>-0.00291690682929557</v>
      </c>
    </row>
    <row r="95" customFormat="false" ht="15" hidden="false" customHeight="true" outlineLevel="0" collapsed="false">
      <c r="A95" s="8" t="s">
        <v>168</v>
      </c>
      <c r="B95" s="24" t="n">
        <v>8.95</v>
      </c>
      <c r="C95" s="24" t="n">
        <v>2.36</v>
      </c>
    </row>
    <row r="96" customFormat="false" ht="15" hidden="false" customHeight="true" outlineLevel="0" collapsed="false">
      <c r="A96" s="8" t="s">
        <v>167</v>
      </c>
      <c r="B96" s="25" t="n">
        <f aca="false">B47-B95</f>
        <v>-0.00369788313704689</v>
      </c>
      <c r="C96" s="25" t="n">
        <f aca="false">C47-C95</f>
        <v>-0.00291690682929557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8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71484375" defaultRowHeight="15" zeroHeight="false" outlineLevelRow="0" outlineLevelCol="0"/>
  <cols>
    <col collapsed="false" customWidth="true" hidden="false" outlineLevel="0" max="1" min="1" style="1" width="58"/>
    <col collapsed="false" customWidth="true" hidden="false" outlineLevel="0" max="3" min="2" style="1" width="16"/>
    <col collapsed="false" customWidth="true" hidden="false" outlineLevel="0" max="4" min="4" style="1" width="40"/>
  </cols>
  <sheetData>
    <row r="1" customFormat="false" ht="15.75" hidden="false" customHeight="true" outlineLevel="0" collapsed="false">
      <c r="A1" s="2" t="s">
        <v>169</v>
      </c>
    </row>
    <row r="2" customFormat="false" ht="27.75" hidden="false" customHeight="true" outlineLevel="0" collapsed="false">
      <c r="A2" s="10" t="s">
        <v>170</v>
      </c>
    </row>
    <row r="4" customFormat="false" ht="15" hidden="false" customHeight="true" outlineLevel="0" collapsed="false">
      <c r="A4" s="3"/>
      <c r="B4" s="3" t="s">
        <v>79</v>
      </c>
      <c r="C4" s="3" t="s">
        <v>80</v>
      </c>
      <c r="D4" s="3" t="s">
        <v>171</v>
      </c>
    </row>
    <row r="5" customFormat="false" ht="15" hidden="false" customHeight="true" outlineLevel="0" collapsed="false">
      <c r="A5" s="6" t="s">
        <v>107</v>
      </c>
    </row>
    <row r="6" customFormat="false" ht="15" hidden="false" customHeight="true" outlineLevel="0" collapsed="false">
      <c r="A6" s="4" t="s">
        <v>172</v>
      </c>
      <c r="B6" s="26" t="n">
        <v>52814</v>
      </c>
      <c r="C6" s="26" t="n">
        <v>53783</v>
      </c>
      <c r="D6" s="7" t="s">
        <v>173</v>
      </c>
    </row>
    <row r="7" customFormat="false" ht="15" hidden="false" customHeight="true" outlineLevel="0" collapsed="false">
      <c r="A7" s="4" t="s">
        <v>174</v>
      </c>
      <c r="B7" s="27" t="n">
        <v>53348.8</v>
      </c>
      <c r="C7" s="27" t="n">
        <v>53761.342</v>
      </c>
      <c r="D7" s="7" t="s">
        <v>175</v>
      </c>
    </row>
    <row r="8" customFormat="false" ht="15" hidden="false" customHeight="true" outlineLevel="0" collapsed="false">
      <c r="A8" s="4" t="s">
        <v>176</v>
      </c>
      <c r="B8" s="28" t="n">
        <v>178.14</v>
      </c>
      <c r="C8" s="28" t="n">
        <v>202.53</v>
      </c>
      <c r="D8" s="7" t="s">
        <v>177</v>
      </c>
    </row>
    <row r="10" customFormat="false" ht="15" hidden="false" customHeight="true" outlineLevel="0" collapsed="false">
      <c r="A10" s="6" t="s">
        <v>108</v>
      </c>
    </row>
    <row r="11" customFormat="false" ht="15" hidden="false" customHeight="true" outlineLevel="0" collapsed="false">
      <c r="A11" s="4" t="s">
        <v>109</v>
      </c>
      <c r="B11" s="26" t="n">
        <v>257458</v>
      </c>
      <c r="C11" s="26" t="n">
        <v>75523</v>
      </c>
    </row>
    <row r="12" customFormat="false" ht="15" hidden="false" customHeight="true" outlineLevel="0" collapsed="false">
      <c r="A12" s="4" t="s">
        <v>110</v>
      </c>
      <c r="B12" s="26" t="n">
        <v>0</v>
      </c>
      <c r="C12" s="26" t="n">
        <v>-5189</v>
      </c>
    </row>
    <row r="13" customFormat="false" ht="15" hidden="false" customHeight="true" outlineLevel="0" collapsed="false">
      <c r="A13" s="4" t="s">
        <v>111</v>
      </c>
      <c r="B13" s="26" t="n">
        <v>0</v>
      </c>
      <c r="C13" s="26" t="n">
        <v>0</v>
      </c>
      <c r="D13" s="7" t="s">
        <v>178</v>
      </c>
    </row>
    <row r="14" customFormat="false" ht="15" hidden="false" customHeight="true" outlineLevel="0" collapsed="false">
      <c r="A14" s="4" t="s">
        <v>112</v>
      </c>
      <c r="B14" s="26" t="n">
        <v>-900</v>
      </c>
      <c r="C14" s="26" t="n">
        <v>-244</v>
      </c>
    </row>
    <row r="15" customFormat="false" ht="15" hidden="false" customHeight="true" outlineLevel="0" collapsed="false">
      <c r="A15" s="4" t="s">
        <v>113</v>
      </c>
      <c r="B15" s="26" t="n">
        <v>-1919</v>
      </c>
      <c r="C15" s="26" t="n">
        <v>-39</v>
      </c>
      <c r="D15" s="7" t="s">
        <v>179</v>
      </c>
    </row>
    <row r="16" customFormat="false" ht="15" hidden="false" customHeight="true" outlineLevel="0" collapsed="false">
      <c r="A16" s="4" t="s">
        <v>114</v>
      </c>
      <c r="B16" s="26" t="n">
        <v>839</v>
      </c>
      <c r="C16" s="26" t="n">
        <v>231</v>
      </c>
    </row>
    <row r="17" customFormat="false" ht="15" hidden="false" customHeight="true" outlineLevel="0" collapsed="false">
      <c r="A17" s="4" t="s">
        <v>115</v>
      </c>
      <c r="B17" s="26" t="n">
        <v>216732</v>
      </c>
      <c r="C17" s="26" t="n">
        <v>56406</v>
      </c>
    </row>
    <row r="18" customFormat="false" ht="15" hidden="false" customHeight="true" outlineLevel="0" collapsed="false">
      <c r="A18" s="4" t="s">
        <v>116</v>
      </c>
      <c r="B18" s="26" t="n">
        <v>124</v>
      </c>
      <c r="C18" s="26" t="n">
        <v>31</v>
      </c>
    </row>
    <row r="19" customFormat="false" ht="15" hidden="false" customHeight="true" outlineLevel="0" collapsed="false">
      <c r="A19" s="4" t="s">
        <v>117</v>
      </c>
      <c r="B19" s="26" t="n">
        <v>32113</v>
      </c>
      <c r="C19" s="26" t="n">
        <v>8990</v>
      </c>
    </row>
    <row r="20" customFormat="false" ht="15" hidden="false" customHeight="true" outlineLevel="0" collapsed="false">
      <c r="A20" s="4" t="s">
        <v>118</v>
      </c>
      <c r="B20" s="26" t="n">
        <v>23960</v>
      </c>
      <c r="C20" s="26" t="n">
        <v>7207</v>
      </c>
    </row>
    <row r="21" customFormat="false" ht="15" hidden="false" customHeight="true" outlineLevel="0" collapsed="false">
      <c r="A21" s="4" t="s">
        <v>119</v>
      </c>
      <c r="B21" s="26" t="n">
        <v>-62</v>
      </c>
      <c r="C21" s="26" t="n">
        <v>0</v>
      </c>
    </row>
    <row r="22" customFormat="false" ht="15" hidden="false" customHeight="true" outlineLevel="0" collapsed="false">
      <c r="A22" s="6" t="s">
        <v>120</v>
      </c>
      <c r="B22" s="29" t="n">
        <f aca="false">SUM(B11:B21)</f>
        <v>528345</v>
      </c>
      <c r="C22" s="29" t="n">
        <f aca="false">SUM(C11:C21)</f>
        <v>142916</v>
      </c>
    </row>
    <row r="23" customFormat="false" ht="15" hidden="false" customHeight="true" outlineLevel="0" collapsed="false">
      <c r="A23" s="7" t="s">
        <v>180</v>
      </c>
      <c r="B23" s="26" t="n">
        <v>528345</v>
      </c>
      <c r="C23" s="26" t="n">
        <v>142916</v>
      </c>
    </row>
    <row r="24" customFormat="false" ht="15" hidden="false" customHeight="true" outlineLevel="0" collapsed="false">
      <c r="A24" s="7" t="s">
        <v>181</v>
      </c>
      <c r="B24" s="30" t="n">
        <f aca="false">B22-B23</f>
        <v>0</v>
      </c>
      <c r="C24" s="30" t="n">
        <f aca="false">C22-C23</f>
        <v>0</v>
      </c>
    </row>
    <row r="26" customFormat="false" ht="15" hidden="false" customHeight="true" outlineLevel="0" collapsed="false">
      <c r="A26" s="6" t="s">
        <v>121</v>
      </c>
    </row>
    <row r="27" customFormat="false" ht="15" hidden="false" customHeight="true" outlineLevel="0" collapsed="false">
      <c r="A27" s="4" t="s">
        <v>122</v>
      </c>
      <c r="B27" s="26" t="n">
        <v>257402</v>
      </c>
      <c r="C27" s="26" t="n">
        <v>75523</v>
      </c>
    </row>
    <row r="28" customFormat="false" ht="15" hidden="false" customHeight="true" outlineLevel="0" collapsed="false">
      <c r="A28" s="4" t="s">
        <v>115</v>
      </c>
      <c r="B28" s="26" t="n">
        <v>216732</v>
      </c>
      <c r="C28" s="26" t="n">
        <v>56406</v>
      </c>
    </row>
    <row r="29" customFormat="false" ht="15" hidden="false" customHeight="true" outlineLevel="0" collapsed="false">
      <c r="A29" s="4" t="s">
        <v>116</v>
      </c>
      <c r="B29" s="26" t="n">
        <v>124</v>
      </c>
      <c r="C29" s="26" t="n">
        <v>31</v>
      </c>
    </row>
    <row r="30" customFormat="false" ht="15" hidden="false" customHeight="true" outlineLevel="0" collapsed="false">
      <c r="A30" s="4" t="s">
        <v>123</v>
      </c>
      <c r="B30" s="26" t="n">
        <v>-5</v>
      </c>
      <c r="C30" s="26" t="n">
        <v>0</v>
      </c>
    </row>
    <row r="31" customFormat="false" ht="15" hidden="false" customHeight="true" outlineLevel="0" collapsed="false">
      <c r="A31" s="4" t="s">
        <v>110</v>
      </c>
      <c r="B31" s="26" t="n">
        <v>0</v>
      </c>
      <c r="C31" s="26" t="n">
        <v>-5189</v>
      </c>
    </row>
    <row r="32" customFormat="false" ht="15" hidden="false" customHeight="true" outlineLevel="0" collapsed="false">
      <c r="A32" s="4" t="s">
        <v>124</v>
      </c>
      <c r="B32" s="26" t="n">
        <v>0</v>
      </c>
      <c r="C32" s="26" t="n">
        <v>0</v>
      </c>
    </row>
    <row r="33" customFormat="false" ht="15" hidden="false" customHeight="true" outlineLevel="0" collapsed="false">
      <c r="A33" s="6" t="s">
        <v>125</v>
      </c>
      <c r="B33" s="29" t="n">
        <f aca="false">SUM(B27:B32)</f>
        <v>474253</v>
      </c>
      <c r="C33" s="29" t="n">
        <f aca="false">SUM(C27:C32)</f>
        <v>126771</v>
      </c>
    </row>
    <row r="34" customFormat="false" ht="15" hidden="false" customHeight="true" outlineLevel="0" collapsed="false">
      <c r="A34" s="7" t="s">
        <v>180</v>
      </c>
      <c r="B34" s="26" t="n">
        <v>474253</v>
      </c>
      <c r="C34" s="26" t="n">
        <v>126771</v>
      </c>
    </row>
    <row r="35" customFormat="false" ht="15" hidden="false" customHeight="true" outlineLevel="0" collapsed="false">
      <c r="A35" s="7" t="s">
        <v>181</v>
      </c>
      <c r="B35" s="30" t="n">
        <f aca="false">B33-B34</f>
        <v>0</v>
      </c>
      <c r="C35" s="30" t="n">
        <f aca="false">C33-C34</f>
        <v>0</v>
      </c>
    </row>
    <row r="36" customFormat="false" ht="15" hidden="false" customHeight="true" outlineLevel="0" collapsed="false">
      <c r="A36" s="4" t="s">
        <v>126</v>
      </c>
      <c r="B36" s="26" t="n">
        <v>-1763</v>
      </c>
      <c r="C36" s="26" t="n">
        <v>0</v>
      </c>
    </row>
    <row r="37" customFormat="false" ht="15" hidden="false" customHeight="true" outlineLevel="0" collapsed="false">
      <c r="A37" s="6" t="s">
        <v>127</v>
      </c>
      <c r="B37" s="29" t="n">
        <f aca="false">B33+B36</f>
        <v>472490</v>
      </c>
      <c r="C37" s="29" t="n">
        <f aca="false">C33+C36</f>
        <v>126771</v>
      </c>
    </row>
    <row r="38" customFormat="false" ht="15" hidden="false" customHeight="true" outlineLevel="0" collapsed="false">
      <c r="A38" s="4" t="s">
        <v>128</v>
      </c>
      <c r="B38" s="26" t="n">
        <v>75653</v>
      </c>
      <c r="C38" s="26" t="n">
        <v>13719</v>
      </c>
      <c r="D38" s="7" t="s">
        <v>182</v>
      </c>
    </row>
    <row r="39" customFormat="false" ht="15" hidden="false" customHeight="true" outlineLevel="0" collapsed="false">
      <c r="A39" s="4" t="s">
        <v>129</v>
      </c>
      <c r="B39" s="26" t="n">
        <v>35585</v>
      </c>
      <c r="C39" s="26" t="n">
        <v>12127</v>
      </c>
      <c r="D39" s="7" t="s">
        <v>183</v>
      </c>
    </row>
    <row r="40" customFormat="false" ht="15" hidden="false" customHeight="true" outlineLevel="0" collapsed="false">
      <c r="A40" s="4" t="s">
        <v>130</v>
      </c>
      <c r="B40" s="26" t="n">
        <v>-7967</v>
      </c>
      <c r="C40" s="26" t="n">
        <v>-4186</v>
      </c>
    </row>
    <row r="41" customFormat="false" ht="15" hidden="false" customHeight="true" outlineLevel="0" collapsed="false">
      <c r="A41" s="4" t="s">
        <v>131</v>
      </c>
      <c r="B41" s="31" t="n">
        <f aca="false">B38+B39+B40</f>
        <v>103271</v>
      </c>
      <c r="C41" s="31" t="n">
        <f aca="false">C38+C39+C40</f>
        <v>21660</v>
      </c>
    </row>
    <row r="42" customFormat="false" ht="15" hidden="false" customHeight="true" outlineLevel="0" collapsed="false">
      <c r="A42" s="6" t="s">
        <v>132</v>
      </c>
      <c r="B42" s="29" t="n">
        <f aca="false">B37-B41</f>
        <v>369219</v>
      </c>
      <c r="C42" s="29" t="n">
        <f aca="false">C37-C41</f>
        <v>105111</v>
      </c>
    </row>
    <row r="44" customFormat="false" ht="15" hidden="false" customHeight="true" outlineLevel="0" collapsed="false">
      <c r="A44" s="6" t="s">
        <v>133</v>
      </c>
    </row>
    <row r="45" customFormat="false" ht="15" hidden="false" customHeight="true" outlineLevel="0" collapsed="false">
      <c r="A45" s="4" t="s">
        <v>134</v>
      </c>
      <c r="B45" s="31" t="n">
        <f aca="false">B42</f>
        <v>369219</v>
      </c>
      <c r="C45" s="31" t="n">
        <f aca="false">C42</f>
        <v>105111</v>
      </c>
    </row>
    <row r="46" customFormat="false" ht="15" hidden="false" customHeight="true" outlineLevel="0" collapsed="false">
      <c r="A46" s="4" t="s">
        <v>135</v>
      </c>
      <c r="B46" s="31" t="n">
        <f aca="false">B41</f>
        <v>103271</v>
      </c>
      <c r="C46" s="31" t="n">
        <f aca="false">C41</f>
        <v>21660</v>
      </c>
    </row>
    <row r="47" customFormat="false" ht="15" hidden="false" customHeight="true" outlineLevel="0" collapsed="false">
      <c r="A47" s="4" t="s">
        <v>136</v>
      </c>
      <c r="B47" s="26" t="n">
        <v>1763</v>
      </c>
      <c r="C47" s="26" t="n">
        <v>0</v>
      </c>
    </row>
    <row r="48" customFormat="false" ht="15" hidden="false" customHeight="true" outlineLevel="0" collapsed="false">
      <c r="A48" s="4" t="s">
        <v>137</v>
      </c>
      <c r="B48" s="31" t="n">
        <f aca="false">B45+B46+B47</f>
        <v>474253</v>
      </c>
      <c r="C48" s="31" t="n">
        <f aca="false">C45+C46+C47</f>
        <v>126771</v>
      </c>
    </row>
    <row r="49" customFormat="false" ht="15" hidden="false" customHeight="true" outlineLevel="0" collapsed="false">
      <c r="A49" s="4" t="s">
        <v>138</v>
      </c>
      <c r="B49" s="26" t="n">
        <v>56</v>
      </c>
      <c r="C49" s="26" t="n">
        <v>0</v>
      </c>
    </row>
    <row r="50" customFormat="false" ht="15" hidden="false" customHeight="true" outlineLevel="0" collapsed="false">
      <c r="A50" s="4" t="s">
        <v>139</v>
      </c>
      <c r="B50" s="26" t="n">
        <v>-124</v>
      </c>
      <c r="C50" s="26" t="n">
        <v>-31</v>
      </c>
    </row>
    <row r="51" customFormat="false" ht="15" hidden="false" customHeight="true" outlineLevel="0" collapsed="false">
      <c r="A51" s="4" t="s">
        <v>140</v>
      </c>
      <c r="B51" s="26" t="n">
        <v>5</v>
      </c>
      <c r="C51" s="26" t="n">
        <v>0</v>
      </c>
    </row>
    <row r="52" customFormat="false" ht="15" hidden="false" customHeight="true" outlineLevel="0" collapsed="false">
      <c r="A52" s="4" t="s">
        <v>141</v>
      </c>
      <c r="B52" s="26" t="n">
        <v>11793</v>
      </c>
      <c r="C52" s="26" t="n">
        <v>2793</v>
      </c>
      <c r="D52" s="7" t="s">
        <v>184</v>
      </c>
    </row>
    <row r="53" customFormat="false" ht="15" hidden="false" customHeight="true" outlineLevel="0" collapsed="false">
      <c r="A53" s="4" t="s">
        <v>142</v>
      </c>
      <c r="B53" s="26" t="n">
        <v>-1763</v>
      </c>
      <c r="C53" s="26" t="n">
        <v>0</v>
      </c>
    </row>
    <row r="54" customFormat="false" ht="15" hidden="false" customHeight="true" outlineLevel="0" collapsed="false">
      <c r="A54" s="4" t="s">
        <v>143</v>
      </c>
      <c r="B54" s="26" t="n">
        <v>-18565</v>
      </c>
      <c r="C54" s="26" t="n">
        <v>2899</v>
      </c>
      <c r="D54" s="7" t="s">
        <v>185</v>
      </c>
    </row>
    <row r="55" customFormat="false" ht="15" hidden="false" customHeight="true" outlineLevel="0" collapsed="false">
      <c r="A55" s="4" t="s">
        <v>144</v>
      </c>
      <c r="B55" s="26" t="n">
        <v>12795</v>
      </c>
      <c r="C55" s="26" t="n">
        <v>26395</v>
      </c>
      <c r="D55" s="7" t="s">
        <v>186</v>
      </c>
    </row>
    <row r="56" customFormat="false" ht="15" hidden="false" customHeight="true" outlineLevel="0" collapsed="false">
      <c r="A56" s="4" t="s">
        <v>145</v>
      </c>
      <c r="B56" s="26" t="n">
        <v>2284</v>
      </c>
      <c r="C56" s="26" t="n">
        <v>767</v>
      </c>
      <c r="D56" s="7" t="s">
        <v>187</v>
      </c>
    </row>
    <row r="57" customFormat="false" ht="15" hidden="false" customHeight="true" outlineLevel="0" collapsed="false">
      <c r="A57" s="6" t="s">
        <v>146</v>
      </c>
      <c r="B57" s="29" t="n">
        <f aca="false">B48+SUM(B49:B56)</f>
        <v>480734</v>
      </c>
      <c r="C57" s="29" t="n">
        <f aca="false">C48+SUM(C49:C56)</f>
        <v>159594</v>
      </c>
    </row>
    <row r="58" customFormat="false" ht="15" hidden="false" customHeight="true" outlineLevel="0" collapsed="false">
      <c r="A58" s="4" t="s">
        <v>147</v>
      </c>
      <c r="B58" s="26" t="n">
        <v>480734</v>
      </c>
      <c r="C58" s="26" t="n">
        <v>301940</v>
      </c>
      <c r="D58" s="7" t="s">
        <v>188</v>
      </c>
    </row>
    <row r="59" customFormat="false" ht="15" hidden="false" customHeight="true" outlineLevel="0" collapsed="false">
      <c r="A59" s="4" t="s">
        <v>148</v>
      </c>
      <c r="B59" s="26" t="n">
        <v>0</v>
      </c>
      <c r="C59" s="26" t="n">
        <v>-142346</v>
      </c>
      <c r="D59" s="7" t="s">
        <v>189</v>
      </c>
    </row>
    <row r="60" customFormat="false" ht="15" hidden="false" customHeight="true" outlineLevel="0" collapsed="false">
      <c r="A60" s="4" t="s">
        <v>149</v>
      </c>
      <c r="B60" s="31" t="n">
        <f aca="false">B58+B59</f>
        <v>480734</v>
      </c>
      <c r="C60" s="31" t="n">
        <f aca="false">C58+C59</f>
        <v>159594</v>
      </c>
    </row>
    <row r="61" customFormat="false" ht="15" hidden="false" customHeight="true" outlineLevel="0" collapsed="false">
      <c r="A61" s="7" t="s">
        <v>190</v>
      </c>
      <c r="B61" s="30" t="n">
        <f aca="false">B57-B60</f>
        <v>0</v>
      </c>
      <c r="C61" s="30" t="n">
        <f aca="false">C57-C60</f>
        <v>0</v>
      </c>
    </row>
    <row r="63" customFormat="false" ht="15" hidden="false" customHeight="true" outlineLevel="0" collapsed="false">
      <c r="A63" s="6" t="s">
        <v>150</v>
      </c>
    </row>
    <row r="64" customFormat="false" ht="15" hidden="false" customHeight="true" outlineLevel="0" collapsed="false">
      <c r="A64" s="4" t="s">
        <v>109</v>
      </c>
      <c r="B64" s="26" t="n">
        <v>257458</v>
      </c>
      <c r="C64" s="26" t="n">
        <v>75523</v>
      </c>
    </row>
    <row r="65" customFormat="false" ht="15" hidden="false" customHeight="true" outlineLevel="0" collapsed="false">
      <c r="A65" s="4" t="s">
        <v>117</v>
      </c>
      <c r="B65" s="26" t="n">
        <v>32113</v>
      </c>
      <c r="C65" s="26" t="n">
        <v>8990</v>
      </c>
    </row>
    <row r="66" customFormat="false" ht="15" hidden="false" customHeight="true" outlineLevel="0" collapsed="false">
      <c r="A66" s="4" t="s">
        <v>115</v>
      </c>
      <c r="B66" s="26" t="n">
        <v>216732</v>
      </c>
      <c r="C66" s="26" t="n">
        <v>56406</v>
      </c>
    </row>
    <row r="67" customFormat="false" ht="15" hidden="false" customHeight="true" outlineLevel="0" collapsed="false">
      <c r="A67" s="4" t="s">
        <v>116</v>
      </c>
      <c r="B67" s="26" t="n">
        <v>124</v>
      </c>
      <c r="C67" s="26" t="n">
        <v>31</v>
      </c>
    </row>
    <row r="68" customFormat="false" ht="15" hidden="false" customHeight="true" outlineLevel="0" collapsed="false">
      <c r="A68" s="6" t="s">
        <v>151</v>
      </c>
      <c r="B68" s="29" t="n">
        <f aca="false">SUM(B64:B67)</f>
        <v>506427</v>
      </c>
      <c r="C68" s="29" t="n">
        <f aca="false">SUM(C64:C67)</f>
        <v>140950</v>
      </c>
    </row>
    <row r="69" customFormat="false" ht="15" hidden="false" customHeight="true" outlineLevel="0" collapsed="false">
      <c r="A69" s="4" t="s">
        <v>152</v>
      </c>
      <c r="B69" s="26" t="n">
        <v>0</v>
      </c>
      <c r="C69" s="26" t="n">
        <v>-5189</v>
      </c>
    </row>
    <row r="70" customFormat="false" ht="15" hidden="false" customHeight="true" outlineLevel="0" collapsed="false">
      <c r="A70" s="6" t="s">
        <v>97</v>
      </c>
      <c r="B70" s="29" t="n">
        <f aca="false">B68+B69</f>
        <v>506427</v>
      </c>
      <c r="C70" s="29" t="n">
        <f aca="false">C68+C69</f>
        <v>135761</v>
      </c>
    </row>
    <row r="71" customFormat="false" ht="15" hidden="false" customHeight="true" outlineLevel="0" collapsed="false">
      <c r="A71" s="7" t="s">
        <v>180</v>
      </c>
      <c r="B71" s="26" t="n">
        <v>506427</v>
      </c>
      <c r="C71" s="26" t="n">
        <v>135761</v>
      </c>
    </row>
    <row r="72" customFormat="false" ht="15" hidden="false" customHeight="true" outlineLevel="0" collapsed="false">
      <c r="A72" s="7" t="s">
        <v>181</v>
      </c>
      <c r="B72" s="30" t="n">
        <f aca="false">B70-B71</f>
        <v>0</v>
      </c>
      <c r="C72" s="30" t="n">
        <f aca="false">C70-C71</f>
        <v>0</v>
      </c>
    </row>
    <row r="74" customFormat="false" ht="15" hidden="false" customHeight="true" outlineLevel="0" collapsed="false">
      <c r="A74" s="6" t="s">
        <v>153</v>
      </c>
    </row>
    <row r="75" customFormat="false" ht="15" hidden="false" customHeight="true" outlineLevel="0" collapsed="false">
      <c r="A75" s="4" t="s">
        <v>154</v>
      </c>
      <c r="B75" s="26" t="n">
        <v>1615000</v>
      </c>
      <c r="C75" s="26" t="n">
        <v>1615000</v>
      </c>
      <c r="D75" s="7" t="s">
        <v>191</v>
      </c>
    </row>
    <row r="76" customFormat="false" ht="15" hidden="false" customHeight="true" outlineLevel="0" collapsed="false">
      <c r="A76" s="4" t="s">
        <v>155</v>
      </c>
      <c r="B76" s="26" t="n">
        <v>18845</v>
      </c>
      <c r="C76" s="26" t="n">
        <v>0</v>
      </c>
      <c r="D76" s="7" t="s">
        <v>192</v>
      </c>
    </row>
    <row r="77" customFormat="false" ht="15" hidden="false" customHeight="true" outlineLevel="0" collapsed="false">
      <c r="A77" s="6" t="s">
        <v>156</v>
      </c>
      <c r="B77" s="29" t="n">
        <f aca="false">B75+B76</f>
        <v>1633845</v>
      </c>
      <c r="C77" s="29" t="n">
        <f aca="false">C75+C76</f>
        <v>1615000</v>
      </c>
    </row>
    <row r="78" customFormat="false" ht="15" hidden="false" customHeight="true" outlineLevel="0" collapsed="false">
      <c r="A78" s="4" t="s">
        <v>157</v>
      </c>
      <c r="B78" s="31" t="n">
        <f aca="false">B7*B8</f>
        <v>9503555.232</v>
      </c>
      <c r="C78" s="31" t="n">
        <f aca="false">C7*C8</f>
        <v>10888284.59526</v>
      </c>
    </row>
    <row r="79" customFormat="false" ht="15" hidden="false" customHeight="true" outlineLevel="0" collapsed="false">
      <c r="A79" s="6" t="s">
        <v>158</v>
      </c>
      <c r="B79" s="29" t="n">
        <f aca="false">B77+B78</f>
        <v>11137400.232</v>
      </c>
      <c r="C79" s="29" t="n">
        <f aca="false">C77+C78</f>
        <v>12503284.59526</v>
      </c>
    </row>
    <row r="80" customFormat="false" ht="15" hidden="false" customHeight="true" outlineLevel="0" collapsed="false">
      <c r="A80" s="7" t="s">
        <v>193</v>
      </c>
      <c r="B80" s="26" t="n">
        <v>11137400</v>
      </c>
      <c r="C80" s="26" t="n">
        <v>12503285</v>
      </c>
    </row>
    <row r="81" customFormat="false" ht="15" hidden="false" customHeight="true" outlineLevel="0" collapsed="false">
      <c r="A81" s="7" t="s">
        <v>181</v>
      </c>
      <c r="B81" s="30" t="n">
        <f aca="false">B79-B80</f>
        <v>0.231999998912215</v>
      </c>
      <c r="C81" s="30" t="n">
        <f aca="false">C79-C80</f>
        <v>-0.404740000143647</v>
      </c>
    </row>
    <row r="83" customFormat="false" ht="15" hidden="false" customHeight="true" outlineLevel="0" collapsed="false">
      <c r="A83" s="18" t="s">
        <v>159</v>
      </c>
    </row>
    <row r="84" customFormat="false" ht="15" hidden="false" customHeight="true" outlineLevel="0" collapsed="false">
      <c r="A84" s="8" t="s">
        <v>194</v>
      </c>
      <c r="B84" s="24" t="n">
        <v>5.9</v>
      </c>
      <c r="C84" s="24" t="n">
        <v>1.55</v>
      </c>
      <c r="D84" s="21" t="s">
        <v>195</v>
      </c>
    </row>
    <row r="85" customFormat="false" ht="15" hidden="false" customHeight="true" outlineLevel="0" collapsed="false">
      <c r="A85" s="8" t="s">
        <v>196</v>
      </c>
      <c r="B85" s="32" t="n">
        <v>313183</v>
      </c>
      <c r="C85" s="32" t="n">
        <v>83492</v>
      </c>
      <c r="D85" s="21" t="s">
        <v>197</v>
      </c>
    </row>
    <row r="86" customFormat="false" ht="15" hidden="false" customHeight="true" outlineLevel="0" collapsed="false">
      <c r="A86" s="8"/>
      <c r="B86" s="19"/>
      <c r="C86" s="19"/>
      <c r="D86" s="21"/>
    </row>
    <row r="87" customFormat="false" ht="15" hidden="false" customHeight="true" outlineLevel="0" collapsed="false">
      <c r="A87" s="8"/>
      <c r="B87" s="19"/>
      <c r="C87" s="19"/>
    </row>
    <row r="88" customFormat="false" ht="15" hidden="false" customHeight="true" outlineLevel="0" collapsed="false">
      <c r="A88" s="8" t="s">
        <v>162</v>
      </c>
      <c r="B88" s="33" t="n">
        <f aca="false">B84/B8</f>
        <v>0.0331200179633996</v>
      </c>
      <c r="C88" s="33" t="n">
        <f aca="false">C84*4/C8</f>
        <v>0.0306127487285834</v>
      </c>
      <c r="D88" s="21" t="s">
        <v>198</v>
      </c>
    </row>
    <row r="89" customFormat="false" ht="15" hidden="false" customHeight="true" outlineLevel="0" collapsed="false">
      <c r="A89" s="22" t="s">
        <v>164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S9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71484375" defaultRowHeight="15" zeroHeight="false" outlineLevelRow="0" outlineLevelCol="0"/>
  <cols>
    <col collapsed="false" customWidth="true" hidden="false" outlineLevel="0" max="1" min="1" style="1" width="58"/>
    <col collapsed="false" customWidth="true" hidden="false" outlineLevel="0" max="43" min="2" style="1" width="11"/>
  </cols>
  <sheetData>
    <row r="1" customFormat="false" ht="15.75" hidden="false" customHeight="true" outlineLevel="0" collapsed="false">
      <c r="A1" s="2" t="s">
        <v>199</v>
      </c>
    </row>
    <row r="2" customFormat="false" ht="51.75" hidden="false" customHeight="true" outlineLevel="0" collapsed="false">
      <c r="A2" s="10" t="s">
        <v>200</v>
      </c>
    </row>
    <row r="4" customFormat="false" ht="15" hidden="false" customHeight="true" outlineLevel="0" collapsed="false">
      <c r="A4" s="3"/>
      <c r="B4" s="3" t="s">
        <v>201</v>
      </c>
      <c r="C4" s="3" t="s">
        <v>202</v>
      </c>
      <c r="D4" s="3" t="s">
        <v>203</v>
      </c>
      <c r="E4" s="3" t="s">
        <v>204</v>
      </c>
      <c r="F4" s="3" t="s">
        <v>205</v>
      </c>
      <c r="G4" s="3" t="s">
        <v>206</v>
      </c>
      <c r="H4" s="3" t="s">
        <v>207</v>
      </c>
      <c r="I4" s="3" t="s">
        <v>208</v>
      </c>
      <c r="J4" s="3" t="s">
        <v>209</v>
      </c>
      <c r="K4" s="3" t="s">
        <v>210</v>
      </c>
      <c r="L4" s="3" t="s">
        <v>211</v>
      </c>
      <c r="M4" s="3" t="s">
        <v>212</v>
      </c>
      <c r="N4" s="3" t="s">
        <v>213</v>
      </c>
      <c r="O4" s="3" t="s">
        <v>214</v>
      </c>
      <c r="P4" s="3" t="s">
        <v>215</v>
      </c>
      <c r="Q4" s="3" t="s">
        <v>216</v>
      </c>
      <c r="R4" s="3" t="s">
        <v>217</v>
      </c>
      <c r="S4" s="3" t="s">
        <v>218</v>
      </c>
      <c r="T4" s="3" t="s">
        <v>219</v>
      </c>
      <c r="U4" s="3" t="s">
        <v>220</v>
      </c>
      <c r="V4" s="3" t="s">
        <v>221</v>
      </c>
      <c r="W4" s="3" t="s">
        <v>222</v>
      </c>
      <c r="X4" s="3" t="s">
        <v>223</v>
      </c>
      <c r="Y4" s="3" t="s">
        <v>224</v>
      </c>
      <c r="Z4" s="3" t="s">
        <v>225</v>
      </c>
      <c r="AA4" s="3" t="s">
        <v>226</v>
      </c>
      <c r="AB4" s="3" t="s">
        <v>227</v>
      </c>
      <c r="AC4" s="3" t="s">
        <v>228</v>
      </c>
      <c r="AD4" s="3" t="s">
        <v>229</v>
      </c>
      <c r="AE4" s="3" t="s">
        <v>230</v>
      </c>
      <c r="AF4" s="3" t="s">
        <v>231</v>
      </c>
      <c r="AG4" s="3" t="s">
        <v>232</v>
      </c>
      <c r="AH4" s="3" t="s">
        <v>233</v>
      </c>
      <c r="AI4" s="3" t="s">
        <v>234</v>
      </c>
      <c r="AJ4" s="3" t="s">
        <v>235</v>
      </c>
      <c r="AK4" s="3" t="s">
        <v>236</v>
      </c>
      <c r="AL4" s="3" t="s">
        <v>237</v>
      </c>
      <c r="AM4" s="3" t="s">
        <v>238</v>
      </c>
      <c r="AN4" s="3" t="s">
        <v>239</v>
      </c>
      <c r="AO4" s="3" t="s">
        <v>240</v>
      </c>
      <c r="AP4" s="3" t="s">
        <v>241</v>
      </c>
      <c r="AQ4" s="3" t="s">
        <v>242</v>
      </c>
    </row>
    <row r="5" customFormat="false" ht="15" hidden="false" customHeight="true" outlineLevel="0" collapsed="false">
      <c r="A5" s="34" t="s">
        <v>243</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row>
    <row r="6" customFormat="false" ht="15" hidden="false" customHeight="true" outlineLevel="0" collapsed="false">
      <c r="A6" s="18" t="s">
        <v>244</v>
      </c>
      <c r="B6" s="35" t="n">
        <f aca="false">'Quarterly Data'!B61</f>
        <v>60.37</v>
      </c>
      <c r="C6" s="35" t="n">
        <f aca="false">'Quarterly Data'!C61</f>
        <v>68.92</v>
      </c>
      <c r="D6" s="35" t="n">
        <f aca="false">'Quarterly Data'!D61</f>
        <v>73.56</v>
      </c>
      <c r="E6" s="35" t="n">
        <f aca="false">'Quarterly Data'!E61</f>
        <v>73.84</v>
      </c>
      <c r="F6" s="35" t="n">
        <f aca="false">'Quarterly Data'!F61</f>
        <v>73.53</v>
      </c>
      <c r="G6" s="35" t="n">
        <f aca="false">'Quarterly Data'!G61</f>
        <v>83.8</v>
      </c>
      <c r="H6" s="35" t="n">
        <f aca="false">'Quarterly Data'!H61</f>
        <v>88.12</v>
      </c>
      <c r="I6" s="35" t="n">
        <f aca="false">'Quarterly Data'!I61</f>
        <v>88.38</v>
      </c>
      <c r="J6" s="35" t="n">
        <f aca="false">'Quarterly Data'!J61</f>
        <v>82.66</v>
      </c>
      <c r="K6" s="35" t="n">
        <f aca="false">'Quarterly Data'!K61</f>
        <v>95.56</v>
      </c>
      <c r="L6" s="35" t="n">
        <f aca="false">'Quarterly Data'!L61</f>
        <v>95.62</v>
      </c>
      <c r="M6" s="35" t="n">
        <f aca="false">'Quarterly Data'!M61</f>
        <v>91.73</v>
      </c>
      <c r="N6" s="35" t="n">
        <f aca="false">'Quarterly Data'!N61</f>
        <v>111.64</v>
      </c>
      <c r="O6" s="35" t="n">
        <f aca="false">'Quarterly Data'!O61</f>
        <v>115.98</v>
      </c>
      <c r="P6" s="35" t="n">
        <f aca="false">'Quarterly Data'!P61</f>
        <v>125.02</v>
      </c>
      <c r="Q6" s="35" t="n">
        <f aca="false">'Quarterly Data'!Q61</f>
        <v>132.67</v>
      </c>
      <c r="R6" s="35" t="n">
        <f aca="false">'Quarterly Data'!R61</f>
        <v>104.48</v>
      </c>
      <c r="S6" s="35" t="n">
        <f aca="false">'Quarterly Data'!S61</f>
        <v>118.61</v>
      </c>
      <c r="T6" s="35" t="n">
        <f aca="false">'Quarterly Data'!T61</f>
        <v>129.33</v>
      </c>
      <c r="U6" s="35" t="n">
        <f aca="false">'Quarterly Data'!U61</f>
        <v>138.06</v>
      </c>
      <c r="V6" s="35" t="n">
        <f aca="false">'Quarterly Data'!V61</f>
        <v>143.28</v>
      </c>
      <c r="W6" s="35" t="n">
        <f aca="false">'Quarterly Data'!W61</f>
        <v>164.45</v>
      </c>
      <c r="X6" s="35" t="n">
        <f aca="false">'Quarterly Data'!X61</f>
        <v>166.63</v>
      </c>
      <c r="Y6" s="35" t="n">
        <f aca="false">'Quarterly Data'!Y61</f>
        <v>227.85</v>
      </c>
      <c r="Z6" s="35" t="n">
        <f aca="false">'Quarterly Data'!Z61</f>
        <v>203.28</v>
      </c>
      <c r="AA6" s="35" t="n">
        <f aca="false">'Quarterly Data'!AA61</f>
        <v>154.33</v>
      </c>
      <c r="AB6" s="35" t="n">
        <f aca="false">'Quarterly Data'!AB61</f>
        <v>144.34</v>
      </c>
      <c r="AC6" s="35" t="n">
        <f aca="false">'Quarterly Data'!AC61</f>
        <v>148.06</v>
      </c>
      <c r="AD6" s="35" t="n">
        <f aca="false">'Quarterly Data'!AD61</f>
        <v>165.32</v>
      </c>
      <c r="AE6" s="35" t="n">
        <f aca="false">'Quarterly Data'!AE61</f>
        <v>173.6</v>
      </c>
      <c r="AF6" s="35" t="n">
        <f aca="false">'Quarterly Data'!AF61</f>
        <v>166.53</v>
      </c>
      <c r="AG6" s="35" t="n">
        <f aca="false">'Quarterly Data'!AG61</f>
        <v>183.54</v>
      </c>
      <c r="AH6" s="35" t="n">
        <f aca="false">'Quarterly Data'!AH61</f>
        <v>179.77</v>
      </c>
      <c r="AI6" s="35" t="n">
        <f aca="false">'Quarterly Data'!AI61</f>
        <v>170.1</v>
      </c>
      <c r="AJ6" s="35" t="n">
        <f aca="false">'Quarterly Data'!AJ61</f>
        <v>186.82</v>
      </c>
      <c r="AK6" s="35" t="n">
        <f aca="false">'Quarterly Data'!AK61</f>
        <v>160.49</v>
      </c>
      <c r="AL6" s="35" t="n">
        <f aca="false">'Quarterly Data'!AL61</f>
        <v>176.15</v>
      </c>
      <c r="AM6" s="35" t="n">
        <f aca="false">'Quarterly Data'!AM61</f>
        <v>167.12</v>
      </c>
      <c r="AN6" s="35" t="n">
        <f aca="false">'Quarterly Data'!AN61</f>
        <v>169.45</v>
      </c>
      <c r="AO6" s="35" t="n">
        <f aca="false">'Quarterly Data'!AO61</f>
        <v>178.14</v>
      </c>
      <c r="AP6" s="35" t="n">
        <f aca="false">'Quarterly Data'!AP61</f>
        <v>185.09</v>
      </c>
      <c r="AQ6" s="35" t="n">
        <f aca="false">'Quarterly Data'!AQ61</f>
        <v>202.53</v>
      </c>
      <c r="AR6" s="8"/>
      <c r="AS6" s="8"/>
    </row>
    <row r="7" customFormat="false" ht="15" hidden="false" customHeight="true" outlineLevel="0" collapsed="false">
      <c r="A7" s="18" t="s">
        <v>245</v>
      </c>
      <c r="B7" s="36" t="n">
        <f aca="false">'Quarterly Data'!B66/1000</f>
        <v>1958.35885064</v>
      </c>
      <c r="C7" s="36" t="n">
        <f aca="false">'Quarterly Data'!C66/1000</f>
        <v>2266.64426816</v>
      </c>
      <c r="D7" s="36" t="n">
        <f aca="false">'Quarterly Data'!D66/1000</f>
        <v>2420.42294784</v>
      </c>
      <c r="E7" s="36" t="n">
        <f aca="false">'Quarterly Data'!E66/1000</f>
        <v>2461.25060792</v>
      </c>
      <c r="F7" s="36" t="n">
        <f aca="false">'Quarterly Data'!F66/1000</f>
        <v>2492.46876312</v>
      </c>
      <c r="G7" s="36" t="n">
        <f aca="false">'Quarterly Data'!G66/1000</f>
        <v>2874.8915716</v>
      </c>
      <c r="H7" s="36" t="n">
        <f aca="false">'Quarterly Data'!H66/1000</f>
        <v>3033.50174416</v>
      </c>
      <c r="I7" s="36" t="n">
        <f aca="false">'Quarterly Data'!I66/1000</f>
        <v>3071.92679946</v>
      </c>
      <c r="J7" s="36" t="n">
        <f aca="false">'Quarterly Data'!J66/1000</f>
        <v>2888.50567454</v>
      </c>
      <c r="K7" s="36" t="n">
        <f aca="false">'Quarterly Data'!K66/1000</f>
        <v>3413.79050468</v>
      </c>
      <c r="L7" s="36" t="n">
        <f aca="false">'Quarterly Data'!L66/1000</f>
        <v>3446.1596211</v>
      </c>
      <c r="M7" s="36" t="n">
        <f aca="false">'Quarterly Data'!M66/1000</f>
        <v>3348.26938588</v>
      </c>
      <c r="N7" s="36" t="n">
        <f aca="false">'Quarterly Data'!N66/1000</f>
        <v>4103.0223064</v>
      </c>
      <c r="O7" s="36" t="n">
        <f aca="false">'Quarterly Data'!O66/1000</f>
        <v>4356.0957195</v>
      </c>
      <c r="P7" s="36" t="n">
        <f aca="false">'Quarterly Data'!P66/1000</f>
        <v>4801.92030934</v>
      </c>
      <c r="Q7" s="36" t="n">
        <f aca="false">'Quarterly Data'!Q66/1000</f>
        <v>5164.30618451</v>
      </c>
      <c r="R7" s="36" t="n">
        <f aca="false">'Quarterly Data'!R66/1000</f>
        <v>4080.41760784</v>
      </c>
      <c r="S7" s="36" t="n">
        <f aca="false">'Quarterly Data'!S66/1000</f>
        <v>4663.4973051</v>
      </c>
      <c r="T7" s="36" t="n">
        <f aca="false">'Quarterly Data'!T66/1000</f>
        <v>5115.8977569</v>
      </c>
      <c r="U7" s="36" t="n">
        <f aca="false">'Quarterly Data'!U66/1000</f>
        <v>5477.78287368</v>
      </c>
      <c r="V7" s="36" t="n">
        <f aca="false">'Quarterly Data'!V66/1000</f>
        <v>5734.28582136</v>
      </c>
      <c r="W7" s="36" t="n">
        <f aca="false">'Quarterly Data'!W66/1000</f>
        <v>6643.151801</v>
      </c>
      <c r="X7" s="36" t="n">
        <f aca="false">'Quarterly Data'!X66/1000</f>
        <v>6779.22040999</v>
      </c>
      <c r="Y7" s="36" t="n">
        <f aca="false">'Quarterly Data'!Y66/1000</f>
        <v>9403.1065611</v>
      </c>
      <c r="Z7" s="36" t="n">
        <f aca="false">'Quarterly Data'!Z66/1000</f>
        <v>8472.79455792</v>
      </c>
      <c r="AA7" s="36" t="n">
        <f aca="false">'Quarterly Data'!AA66/1000</f>
        <v>6723.54324928</v>
      </c>
      <c r="AB7" s="36" t="n">
        <f aca="false">'Quarterly Data'!AB66/1000</f>
        <v>6289.46408734</v>
      </c>
      <c r="AC7" s="36" t="n">
        <f aca="false">'Quarterly Data'!AC66/1000</f>
        <v>6451.79430434</v>
      </c>
      <c r="AD7" s="36" t="n">
        <f aca="false">'Quarterly Data'!AD66/1000</f>
        <v>7314.20299868</v>
      </c>
      <c r="AE7" s="36" t="n">
        <f aca="false">'Quarterly Data'!AE66/1000</f>
        <v>7868.2179296</v>
      </c>
      <c r="AF7" s="36" t="n">
        <f aca="false">'Quarterly Data'!AF66/1000</f>
        <v>7706.51830221</v>
      </c>
      <c r="AG7" s="36" t="n">
        <f aca="false">'Quarterly Data'!AG66/1000</f>
        <v>8754.93728928</v>
      </c>
      <c r="AH7" s="36" t="n">
        <f aca="false">'Quarterly Data'!AH66/1000</f>
        <v>8630.86789901</v>
      </c>
      <c r="AI7" s="36" t="n">
        <f aca="false">'Quarterly Data'!AI66/1000</f>
        <v>8275.7945025</v>
      </c>
      <c r="AJ7" s="36" t="n">
        <f aca="false">'Quarterly Data'!AJ66/1000</f>
        <v>9192.674261</v>
      </c>
      <c r="AK7" s="36" t="n">
        <f aca="false">'Quarterly Data'!AK66/1000</f>
        <v>8317.52232102</v>
      </c>
      <c r="AL7" s="36" t="n">
        <f aca="false">'Quarterly Data'!AL66/1000</f>
        <v>9206.5558468</v>
      </c>
      <c r="AM7" s="36" t="n">
        <f aca="false">'Quarterly Data'!AM66/1000</f>
        <v>8804.99060832</v>
      </c>
      <c r="AN7" s="36" t="n">
        <f aca="false">'Quarterly Data'!AN66/1000</f>
        <v>9039.9277258</v>
      </c>
      <c r="AO7" s="36" t="n">
        <f aca="false">'Quarterly Data'!AO66/1000</f>
        <v>9503.555232</v>
      </c>
      <c r="AP7" s="36" t="n">
        <f aca="false">'Quarterly Data'!AP66/1000</f>
        <v>9949.54274949</v>
      </c>
      <c r="AQ7" s="36" t="n">
        <f aca="false">'Quarterly Data'!AQ66/1000</f>
        <v>10888.28459526</v>
      </c>
      <c r="AR7" s="8"/>
      <c r="AS7" s="8"/>
    </row>
    <row r="8" customFormat="false" ht="15" hidden="false" customHeight="true" outlineLevel="0" collapsed="false">
      <c r="A8" s="18" t="s">
        <v>246</v>
      </c>
      <c r="B8" s="35" t="n">
        <f aca="false">'Quarterly Data'!B66/'Quarterly Data'!B60</f>
        <v>60.37</v>
      </c>
      <c r="C8" s="35" t="n">
        <f aca="false">'Quarterly Data'!C66/'Quarterly Data'!C60</f>
        <v>68.92</v>
      </c>
      <c r="D8" s="35" t="n">
        <f aca="false">'Quarterly Data'!D66/'Quarterly Data'!D60</f>
        <v>73.56</v>
      </c>
      <c r="E8" s="35" t="n">
        <f aca="false">'Quarterly Data'!E66/'Quarterly Data'!E60</f>
        <v>73.84</v>
      </c>
      <c r="F8" s="35" t="n">
        <f aca="false">'Quarterly Data'!F66/'Quarterly Data'!F60</f>
        <v>73.53</v>
      </c>
      <c r="G8" s="35" t="n">
        <f aca="false">'Quarterly Data'!G66/'Quarterly Data'!G60</f>
        <v>83.8</v>
      </c>
      <c r="H8" s="35" t="n">
        <f aca="false">'Quarterly Data'!H66/'Quarterly Data'!H60</f>
        <v>88.12</v>
      </c>
      <c r="I8" s="35" t="n">
        <f aca="false">'Quarterly Data'!I66/'Quarterly Data'!I60</f>
        <v>88.38</v>
      </c>
      <c r="J8" s="35" t="n">
        <f aca="false">'Quarterly Data'!J66/'Quarterly Data'!J60</f>
        <v>82.66</v>
      </c>
      <c r="K8" s="35" t="n">
        <f aca="false">'Quarterly Data'!K66/'Quarterly Data'!K60</f>
        <v>95.56</v>
      </c>
      <c r="L8" s="35" t="n">
        <f aca="false">'Quarterly Data'!L66/'Quarterly Data'!L60</f>
        <v>95.62</v>
      </c>
      <c r="M8" s="35" t="n">
        <f aca="false">'Quarterly Data'!M66/'Quarterly Data'!M60</f>
        <v>91.73</v>
      </c>
      <c r="N8" s="35" t="n">
        <f aca="false">'Quarterly Data'!N66/'Quarterly Data'!N60</f>
        <v>111.64</v>
      </c>
      <c r="O8" s="35" t="n">
        <f aca="false">'Quarterly Data'!O66/'Quarterly Data'!O60</f>
        <v>115.98</v>
      </c>
      <c r="P8" s="35" t="n">
        <f aca="false">'Quarterly Data'!P66/'Quarterly Data'!P60</f>
        <v>125.02</v>
      </c>
      <c r="Q8" s="35" t="n">
        <f aca="false">'Quarterly Data'!Q66/'Quarterly Data'!Q60</f>
        <v>132.67</v>
      </c>
      <c r="R8" s="35" t="n">
        <f aca="false">'Quarterly Data'!R66/'Quarterly Data'!R60</f>
        <v>104.48</v>
      </c>
      <c r="S8" s="35" t="n">
        <f aca="false">'Quarterly Data'!S66/'Quarterly Data'!S60</f>
        <v>118.61</v>
      </c>
      <c r="T8" s="35" t="n">
        <f aca="false">'Quarterly Data'!T66/'Quarterly Data'!T60</f>
        <v>129.33</v>
      </c>
      <c r="U8" s="35" t="n">
        <f aca="false">'Quarterly Data'!U66/'Quarterly Data'!U60</f>
        <v>138.06</v>
      </c>
      <c r="V8" s="35" t="n">
        <f aca="false">'Quarterly Data'!V66/'Quarterly Data'!V60</f>
        <v>143.28</v>
      </c>
      <c r="W8" s="35" t="n">
        <f aca="false">'Quarterly Data'!W66/'Quarterly Data'!W60</f>
        <v>164.45</v>
      </c>
      <c r="X8" s="35" t="n">
        <f aca="false">'Quarterly Data'!X66/'Quarterly Data'!X60</f>
        <v>166.63</v>
      </c>
      <c r="Y8" s="35" t="n">
        <f aca="false">'Quarterly Data'!Y66/'Quarterly Data'!Y60</f>
        <v>227.85</v>
      </c>
      <c r="Z8" s="35" t="n">
        <f aca="false">'Quarterly Data'!Z66/'Quarterly Data'!Z60</f>
        <v>203.28</v>
      </c>
      <c r="AA8" s="35" t="n">
        <f aca="false">'Quarterly Data'!AA66/'Quarterly Data'!AA60</f>
        <v>154.33</v>
      </c>
      <c r="AB8" s="35" t="n">
        <f aca="false">'Quarterly Data'!AB66/'Quarterly Data'!AB60</f>
        <v>144.34</v>
      </c>
      <c r="AC8" s="35" t="n">
        <f aca="false">'Quarterly Data'!AC66/'Quarterly Data'!AC60</f>
        <v>148.06</v>
      </c>
      <c r="AD8" s="35" t="n">
        <f aca="false">'Quarterly Data'!AD66/'Quarterly Data'!AD60</f>
        <v>165.32</v>
      </c>
      <c r="AE8" s="35" t="n">
        <f aca="false">'Quarterly Data'!AE66/'Quarterly Data'!AE60</f>
        <v>173.6</v>
      </c>
      <c r="AF8" s="35" t="n">
        <f aca="false">'Quarterly Data'!AF66/'Quarterly Data'!AF60</f>
        <v>166.53</v>
      </c>
      <c r="AG8" s="35" t="n">
        <f aca="false">'Quarterly Data'!AG66/'Quarterly Data'!AG60</f>
        <v>183.54</v>
      </c>
      <c r="AH8" s="35" t="n">
        <f aca="false">'Quarterly Data'!AH66/'Quarterly Data'!AH60</f>
        <v>179.77</v>
      </c>
      <c r="AI8" s="35" t="n">
        <f aca="false">'Quarterly Data'!AI66/'Quarterly Data'!AI60</f>
        <v>170.1</v>
      </c>
      <c r="AJ8" s="35" t="n">
        <f aca="false">'Quarterly Data'!AJ66/'Quarterly Data'!AJ60</f>
        <v>186.82</v>
      </c>
      <c r="AK8" s="35" t="n">
        <f aca="false">'Quarterly Data'!AK66/'Quarterly Data'!AK60</f>
        <v>160.49</v>
      </c>
      <c r="AL8" s="35" t="n">
        <f aca="false">'Quarterly Data'!AL66/'Quarterly Data'!AL60</f>
        <v>176.15</v>
      </c>
      <c r="AM8" s="35" t="n">
        <f aca="false">'Quarterly Data'!AM66/'Quarterly Data'!AM60</f>
        <v>167.12</v>
      </c>
      <c r="AN8" s="35" t="n">
        <f aca="false">'Quarterly Data'!AN66/'Quarterly Data'!AN60</f>
        <v>169.45</v>
      </c>
      <c r="AO8" s="35" t="n">
        <f aca="false">'Quarterly Data'!AO66/'Quarterly Data'!AO60</f>
        <v>178.14</v>
      </c>
      <c r="AP8" s="35" t="n">
        <f aca="false">'Quarterly Data'!AP66/'Quarterly Data'!AP60</f>
        <v>185.09</v>
      </c>
      <c r="AQ8" s="35" t="n">
        <f aca="false">'Quarterly Data'!AQ66/'Quarterly Data'!AQ60</f>
        <v>202.53</v>
      </c>
      <c r="AR8" s="8"/>
      <c r="AS8" s="8"/>
    </row>
    <row r="9" customFormat="false" ht="15" hidden="false" customHeight="true" outlineLevel="0" collapsed="false">
      <c r="A9" s="18" t="s">
        <v>247</v>
      </c>
      <c r="B9" s="36" t="n">
        <f aca="false">'Quarterly Data'!B69/1000</f>
        <v>3002.26885064</v>
      </c>
      <c r="C9" s="36" t="n">
        <f aca="false">'Quarterly Data'!C69/1000</f>
        <v>3239.96926816</v>
      </c>
      <c r="D9" s="36" t="n">
        <f aca="false">'Quarterly Data'!D69/1000</f>
        <v>3444.08494784</v>
      </c>
      <c r="E9" s="36" t="n">
        <f aca="false">'Quarterly Data'!E69/1000</f>
        <v>3566.86460792</v>
      </c>
      <c r="F9" s="36" t="n">
        <f aca="false">'Quarterly Data'!F69/1000</f>
        <v>3602.76476312</v>
      </c>
      <c r="G9" s="36" t="n">
        <f aca="false">'Quarterly Data'!G69/1000</f>
        <v>3949.4095716</v>
      </c>
      <c r="H9" s="36" t="n">
        <f aca="false">'Quarterly Data'!H69/1000</f>
        <v>4108.96874416</v>
      </c>
      <c r="I9" s="36" t="n">
        <f aca="false">'Quarterly Data'!I69/1000</f>
        <v>4183.61979946</v>
      </c>
      <c r="J9" s="36" t="n">
        <f aca="false">'Quarterly Data'!J69/1000</f>
        <v>4003.17767454</v>
      </c>
      <c r="K9" s="36" t="n">
        <f aca="false">'Quarterly Data'!K69/1000</f>
        <v>4512.58250468</v>
      </c>
      <c r="L9" s="36" t="n">
        <f aca="false">'Quarterly Data'!L69/1000</f>
        <v>4534.2736211</v>
      </c>
      <c r="M9" s="36" t="n">
        <f aca="false">'Quarterly Data'!M69/1000</f>
        <v>4458.03738588</v>
      </c>
      <c r="N9" s="36" t="n">
        <f aca="false">'Quarterly Data'!N69/1000</f>
        <v>5227.0063064</v>
      </c>
      <c r="O9" s="36" t="n">
        <f aca="false">'Quarterly Data'!O69/1000</f>
        <v>5494.9167195</v>
      </c>
      <c r="P9" s="36" t="n">
        <f aca="false">'Quarterly Data'!P69/1000</f>
        <v>5917.64530934</v>
      </c>
      <c r="Q9" s="36" t="n">
        <f aca="false">'Quarterly Data'!Q69/1000</f>
        <v>6350.43818451</v>
      </c>
      <c r="R9" s="36" t="n">
        <f aca="false">'Quarterly Data'!R69/1000</f>
        <v>5334.57760784</v>
      </c>
      <c r="S9" s="36" t="n">
        <f aca="false">'Quarterly Data'!S69/1000</f>
        <v>5899.4823051</v>
      </c>
      <c r="T9" s="36" t="n">
        <f aca="false">'Quarterly Data'!T69/1000</f>
        <v>6330.0457569</v>
      </c>
      <c r="U9" s="36" t="n">
        <f aca="false">'Quarterly Data'!U69/1000</f>
        <v>6791.87887368</v>
      </c>
      <c r="V9" s="36" t="n">
        <f aca="false">'Quarterly Data'!V69/1000</f>
        <v>7023.43182136</v>
      </c>
      <c r="W9" s="36" t="n">
        <f aca="false">'Quarterly Data'!W69/1000</f>
        <v>7964.313801</v>
      </c>
      <c r="X9" s="36" t="n">
        <f aca="false">'Quarterly Data'!X69/1000</f>
        <v>8120.72640999</v>
      </c>
      <c r="Y9" s="36" t="n">
        <f aca="false">'Quarterly Data'!Y69/1000</f>
        <v>10859.4725611</v>
      </c>
      <c r="Z9" s="36" t="n">
        <f aca="false">'Quarterly Data'!Z69/1000</f>
        <v>9942.23555792</v>
      </c>
      <c r="AA9" s="36" t="n">
        <f aca="false">'Quarterly Data'!AA69/1000</f>
        <v>8352.06124928</v>
      </c>
      <c r="AB9" s="36" t="n">
        <f aca="false">'Quarterly Data'!AB69/1000</f>
        <v>7992.41808734</v>
      </c>
      <c r="AC9" s="36" t="n">
        <f aca="false">'Quarterly Data'!AC69/1000</f>
        <v>8318.83530434</v>
      </c>
      <c r="AD9" s="36" t="n">
        <f aca="false">'Quarterly Data'!AD69/1000</f>
        <v>9118.24199868</v>
      </c>
      <c r="AE9" s="36" t="n">
        <f aca="false">'Quarterly Data'!AE69/1000</f>
        <v>9600.2009296</v>
      </c>
      <c r="AF9" s="36" t="n">
        <f aca="false">'Quarterly Data'!AF69/1000</f>
        <v>9386.51830221</v>
      </c>
      <c r="AG9" s="36" t="n">
        <f aca="false">'Quarterly Data'!AG69/1000</f>
        <v>10434.93728928</v>
      </c>
      <c r="AH9" s="36" t="n">
        <f aca="false">'Quarterly Data'!AH69/1000</f>
        <v>10310.86789901</v>
      </c>
      <c r="AI9" s="36" t="n">
        <f aca="false">'Quarterly Data'!AI69/1000</f>
        <v>9955.7945025</v>
      </c>
      <c r="AJ9" s="36" t="n">
        <f aca="false">'Quarterly Data'!AJ69/1000</f>
        <v>10822.674261</v>
      </c>
      <c r="AK9" s="36" t="n">
        <f aca="false">'Quarterly Data'!AK69/1000</f>
        <v>9827.52232102</v>
      </c>
      <c r="AL9" s="36" t="n">
        <f aca="false">'Quarterly Data'!AL69/1000</f>
        <v>10666.5558468</v>
      </c>
      <c r="AM9" s="36" t="n">
        <f aca="false">'Quarterly Data'!AM69/1000</f>
        <v>10264.99060832</v>
      </c>
      <c r="AN9" s="36" t="n">
        <f aca="false">'Quarterly Data'!AN69/1000</f>
        <v>10524.9277258</v>
      </c>
      <c r="AO9" s="36" t="n">
        <f aca="false">'Quarterly Data'!AO69/1000</f>
        <v>11137.400232</v>
      </c>
      <c r="AP9" s="36" t="n">
        <f aca="false">'Quarterly Data'!AP69/1000</f>
        <v>11564.54274949</v>
      </c>
      <c r="AQ9" s="36" t="n">
        <f aca="false">'Quarterly Data'!AQ69/1000</f>
        <v>12503.28459526</v>
      </c>
      <c r="AR9" s="8"/>
      <c r="AS9" s="8"/>
    </row>
    <row r="10" customFormat="false" ht="15" hidden="false" customHeight="true" outlineLevel="0" collapsed="false">
      <c r="A10" s="18" t="s">
        <v>248</v>
      </c>
      <c r="B10" s="35" t="n">
        <f aca="false">'Quarterly Data'!B69/'Quarterly Data'!B60</f>
        <v>92.5504385745771</v>
      </c>
      <c r="C10" s="35" t="n">
        <f aca="false">'Quarterly Data'!C69/'Quarterly Data'!C60</f>
        <v>98.5150978908812</v>
      </c>
      <c r="D10" s="35" t="n">
        <f aca="false">'Quarterly Data'!D69/'Quarterly Data'!D60</f>
        <v>104.670503553604</v>
      </c>
      <c r="E10" s="35" t="n">
        <f aca="false">'Quarterly Data'!E69/'Quarterly Data'!E60</f>
        <v>107.009534828066</v>
      </c>
      <c r="F10" s="35" t="n">
        <f aca="false">'Quarterly Data'!F69/'Quarterly Data'!F60</f>
        <v>106.28469931178</v>
      </c>
      <c r="G10" s="35" t="n">
        <f aca="false">'Quarterly Data'!G69/'Quarterly Data'!G60</f>
        <v>115.121045040278</v>
      </c>
      <c r="H10" s="35" t="n">
        <f aca="false">'Quarterly Data'!H69/'Quarterly Data'!H60</f>
        <v>119.361172754375</v>
      </c>
      <c r="I10" s="35" t="n">
        <f aca="false">'Quarterly Data'!I69/'Quarterly Data'!I60</f>
        <v>120.363648619906</v>
      </c>
      <c r="J10" s="35" t="n">
        <f aca="false">'Quarterly Data'!J69/'Quarterly Data'!J60</f>
        <v>114.558427042098</v>
      </c>
      <c r="K10" s="35" t="n">
        <f aca="false">'Quarterly Data'!K69/'Quarterly Data'!K60</f>
        <v>126.317764243604</v>
      </c>
      <c r="L10" s="35" t="n">
        <f aca="false">'Quarterly Data'!L69/'Quarterly Data'!L60</f>
        <v>125.811712549516</v>
      </c>
      <c r="M10" s="35" t="n">
        <f aca="false">'Quarterly Data'!M69/'Quarterly Data'!M60</f>
        <v>122.133473229871</v>
      </c>
      <c r="N10" s="35" t="n">
        <f aca="false">'Quarterly Data'!N69/'Quarterly Data'!N60</f>
        <v>142.222717906327</v>
      </c>
      <c r="O10" s="35" t="n">
        <f aca="false">'Quarterly Data'!O69/'Quarterly Data'!O60</f>
        <v>146.300835005701</v>
      </c>
      <c r="P10" s="35" t="n">
        <f aca="false">'Quarterly Data'!P69/'Quarterly Data'!P60</f>
        <v>154.068366177316</v>
      </c>
      <c r="Q10" s="35" t="n">
        <f aca="false">'Quarterly Data'!Q69/'Quarterly Data'!Q60</f>
        <v>163.141495457028</v>
      </c>
      <c r="R10" s="35" t="n">
        <f aca="false">'Quarterly Data'!R69/'Quarterly Data'!R60</f>
        <v>136.593045622643</v>
      </c>
      <c r="S10" s="35" t="n">
        <f aca="false">'Quarterly Data'!S69/'Quarterly Data'!S60</f>
        <v>150.04567397148</v>
      </c>
      <c r="T10" s="35" t="n">
        <f aca="false">'Quarterly Data'!T69/'Quarterly Data'!T60</f>
        <v>160.023686289608</v>
      </c>
      <c r="U10" s="35" t="n">
        <f aca="false">'Quarterly Data'!U69/'Quarterly Data'!U60</f>
        <v>171.179986305357</v>
      </c>
      <c r="V10" s="35" t="n">
        <f aca="false">'Quarterly Data'!V69/'Quarterly Data'!V60</f>
        <v>175.491306627229</v>
      </c>
      <c r="W10" s="35" t="n">
        <f aca="false">'Quarterly Data'!W69/'Quarterly Data'!W60</f>
        <v>197.155122117982</v>
      </c>
      <c r="X10" s="35" t="n">
        <f aca="false">'Quarterly Data'!X69/'Quarterly Data'!X60</f>
        <v>199.603576792192</v>
      </c>
      <c r="Y10" s="35" t="n">
        <f aca="false">'Quarterly Data'!Y69/'Quarterly Data'!Y60</f>
        <v>263.139719513843</v>
      </c>
      <c r="Z10" s="35" t="n">
        <f aca="false">'Quarterly Data'!Z69/'Quarterly Data'!Z60</f>
        <v>238.534952122117</v>
      </c>
      <c r="AA10" s="35" t="n">
        <f aca="false">'Quarterly Data'!AA69/'Quarterly Data'!AA60</f>
        <v>191.710466462667</v>
      </c>
      <c r="AB10" s="35" t="n">
        <f aca="false">'Quarterly Data'!AB69/'Quarterly Data'!AB60</f>
        <v>183.421927640668</v>
      </c>
      <c r="AC10" s="35" t="n">
        <f aca="false">'Quarterly Data'!AC69/'Quarterly Data'!AC60</f>
        <v>190.906079310689</v>
      </c>
      <c r="AD10" s="35" t="n">
        <f aca="false">'Quarterly Data'!AD69/'Quarterly Data'!AD60</f>
        <v>206.095970742653</v>
      </c>
      <c r="AE10" s="35" t="n">
        <f aca="false">'Quarterly Data'!AE69/'Quarterly Data'!AE60</f>
        <v>211.813513083932</v>
      </c>
      <c r="AF10" s="35" t="n">
        <f aca="false">'Quarterly Data'!AF69/'Quarterly Data'!AF60</f>
        <v>202.833086430064</v>
      </c>
      <c r="AG10" s="35" t="n">
        <f aca="false">'Quarterly Data'!AG69/'Quarterly Data'!AG60</f>
        <v>218.759806814328</v>
      </c>
      <c r="AH10" s="35" t="n">
        <f aca="false">'Quarterly Data'!AH69/'Quarterly Data'!AH60</f>
        <v>214.762263064835</v>
      </c>
      <c r="AI10" s="35" t="n">
        <f aca="false">'Quarterly Data'!AI69/'Quarterly Data'!AI60</f>
        <v>204.630581917383</v>
      </c>
      <c r="AJ10" s="35" t="n">
        <f aca="false">'Quarterly Data'!AJ69/'Quarterly Data'!AJ60</f>
        <v>219.946007879112</v>
      </c>
      <c r="AK10" s="35" t="n">
        <f aca="false">'Quarterly Data'!AK69/'Quarterly Data'!AK60</f>
        <v>189.626068488516</v>
      </c>
      <c r="AL10" s="35" t="n">
        <f aca="false">'Quarterly Data'!AL69/'Quarterly Data'!AL60</f>
        <v>204.084333346752</v>
      </c>
      <c r="AM10" s="35" t="n">
        <f aca="false">'Quarterly Data'!AM69/'Quarterly Data'!AM60</f>
        <v>194.831011953771</v>
      </c>
      <c r="AN10" s="35" t="n">
        <f aca="false">'Quarterly Data'!AN69/'Quarterly Data'!AN60</f>
        <v>197.285759049471</v>
      </c>
      <c r="AO10" s="35" t="n">
        <f aca="false">'Quarterly Data'!AO69/'Quarterly Data'!AO60</f>
        <v>208.765712293435</v>
      </c>
      <c r="AP10" s="35" t="n">
        <f aca="false">'Quarterly Data'!AP69/'Quarterly Data'!AP60</f>
        <v>215.133626880775</v>
      </c>
      <c r="AQ10" s="35" t="n">
        <f aca="false">'Quarterly Data'!AQ69/'Quarterly Data'!AQ60</f>
        <v>232.570172732295</v>
      </c>
      <c r="AR10" s="8"/>
      <c r="AS10" s="8"/>
    </row>
    <row r="11" customFormat="false" ht="15" hidden="false" customHeight="true" outlineLevel="0" collapsed="false">
      <c r="A11" s="8"/>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row>
    <row r="12" customFormat="false" ht="15" hidden="false" customHeight="true" outlineLevel="0" collapsed="false">
      <c r="A12" s="6" t="s">
        <v>108</v>
      </c>
    </row>
    <row r="13" customFormat="false" ht="15" hidden="false" customHeight="true" outlineLevel="0" collapsed="false">
      <c r="A13" s="4" t="s">
        <v>109</v>
      </c>
      <c r="B13" s="16" t="n">
        <f aca="false">'Quarterly Data'!B5/'Quarterly Data'!B59</f>
        <v>0.675704955582382</v>
      </c>
      <c r="C13" s="16" t="n">
        <f aca="false">'Quarterly Data'!C5/'Quarterly Data'!C59</f>
        <v>1.35921701602959</v>
      </c>
      <c r="D13" s="16" t="n">
        <f aca="false">'Quarterly Data'!D5/'Quarterly Data'!D59</f>
        <v>0.450903329982025</v>
      </c>
      <c r="E13" s="16" t="n">
        <f aca="false">'Quarterly Data'!E5/'Quarterly Data'!E59</f>
        <v>0.466296565950734</v>
      </c>
      <c r="F13" s="16" t="n">
        <f aca="false">'Quarterly Data'!F5/'Quarterly Data'!F59</f>
        <v>0.388308539615074</v>
      </c>
      <c r="G13" s="16" t="n">
        <f aca="false">'Quarterly Data'!G5/'Quarterly Data'!G59</f>
        <v>1.08628084606345</v>
      </c>
      <c r="H13" s="16" t="n">
        <f aca="false">'Quarterly Data'!H5/'Quarterly Data'!H59</f>
        <v>0.465791776027997</v>
      </c>
      <c r="I13" s="16" t="n">
        <f aca="false">'Quarterly Data'!I5/'Quarterly Data'!I59</f>
        <v>0.512012751775105</v>
      </c>
      <c r="J13" s="16" t="n">
        <f aca="false">'Quarterly Data'!J5/'Quarterly Data'!J59</f>
        <v>0.827614002763703</v>
      </c>
      <c r="K13" s="16" t="n">
        <f aca="false">'Quarterly Data'!K5/'Quarterly Data'!K59</f>
        <v>0.517995405428401</v>
      </c>
      <c r="L13" s="16" t="n">
        <f aca="false">'Quarterly Data'!L5/'Quarterly Data'!L59</f>
        <v>0.643639309458629</v>
      </c>
      <c r="M13" s="16" t="n">
        <f aca="false">'Quarterly Data'!M5/'Quarterly Data'!M59</f>
        <v>0.512889158754692</v>
      </c>
      <c r="N13" s="16" t="n">
        <f aca="false">'Quarterly Data'!N5/'Quarterly Data'!N59</f>
        <v>0.616930405738378</v>
      </c>
      <c r="O13" s="16" t="n">
        <f aca="false">'Quarterly Data'!O5/'Quarterly Data'!O59</f>
        <v>0.727977525054702</v>
      </c>
      <c r="P13" s="16" t="n">
        <f aca="false">'Quarterly Data'!P5/'Quarterly Data'!P59</f>
        <v>0.596134041036204</v>
      </c>
      <c r="Q13" s="16" t="n">
        <f aca="false">'Quarterly Data'!Q5/'Quarterly Data'!Q59</f>
        <v>1.32556155814615</v>
      </c>
      <c r="R13" s="16" t="n">
        <f aca="false">'Quarterly Data'!R5/'Quarterly Data'!R59</f>
        <v>0.597982597982598</v>
      </c>
      <c r="S13" s="16" t="n">
        <f aca="false">'Quarterly Data'!S5/'Quarterly Data'!S59</f>
        <v>0.601044092432889</v>
      </c>
      <c r="T13" s="16" t="n">
        <f aca="false">'Quarterly Data'!T5/'Quarterly Data'!T59</f>
        <v>0.618783269961977</v>
      </c>
      <c r="U13" s="16" t="n">
        <f aca="false">'Quarterly Data'!U5/'Quarterly Data'!U59</f>
        <v>0.938012256323607</v>
      </c>
      <c r="V13" s="16" t="n">
        <f aca="false">'Quarterly Data'!V5/'Quarterly Data'!V59</f>
        <v>0.687966804979253</v>
      </c>
      <c r="W13" s="16" t="n">
        <f aca="false">'Quarterly Data'!W5/'Quarterly Data'!W59</f>
        <v>0.686617701979335</v>
      </c>
      <c r="X13" s="16" t="n">
        <f aca="false">'Quarterly Data'!X5/'Quarterly Data'!X59</f>
        <v>0.759040599502058</v>
      </c>
      <c r="Y13" s="16" t="n">
        <f aca="false">'Quarterly Data'!Y5/'Quarterly Data'!Y59</f>
        <v>1.75345638974909</v>
      </c>
      <c r="Z13" s="16" t="n">
        <f aca="false">'Quarterly Data'!Z5/'Quarterly Data'!Z59</f>
        <v>1.53785149544235</v>
      </c>
      <c r="AA13" s="16" t="n">
        <f aca="false">'Quarterly Data'!AA5/'Quarterly Data'!AA59</f>
        <v>1.09095850269402</v>
      </c>
      <c r="AB13" s="16" t="n">
        <f aca="false">'Quarterly Data'!AB5/'Quarterly Data'!AB59</f>
        <v>0.867740529129667</v>
      </c>
      <c r="AC13" s="16" t="n">
        <f aca="false">'Quarterly Data'!AC5/'Quarterly Data'!AC59</f>
        <v>0.887481935173078</v>
      </c>
      <c r="AD13" s="16" t="n">
        <f aca="false">'Quarterly Data'!AD5/'Quarterly Data'!AD59</f>
        <v>1.02010359856696</v>
      </c>
      <c r="AE13" s="16" t="n">
        <f aca="false">'Quarterly Data'!AE5/'Quarterly Data'!AE59</f>
        <v>0.971632315464747</v>
      </c>
      <c r="AF13" s="16" t="n">
        <f aca="false">'Quarterly Data'!AF5/'Quarterly Data'!AF59</f>
        <v>1.06818380361667</v>
      </c>
      <c r="AG13" s="16" t="n">
        <f aca="false">'Quarterly Data'!AG5/'Quarterly Data'!AG59</f>
        <v>1.3509791400596</v>
      </c>
      <c r="AH13" s="16" t="n">
        <f aca="false">'Quarterly Data'!AH5/'Quarterly Data'!AH59</f>
        <v>1.22303538291529</v>
      </c>
      <c r="AI13" s="16" t="n">
        <f aca="false">'Quarterly Data'!AI5/'Quarterly Data'!AI59</f>
        <v>1.14388251111801</v>
      </c>
      <c r="AJ13" s="16" t="n">
        <f aca="false">'Quarterly Data'!AJ5/'Quarterly Data'!AJ59</f>
        <v>1.12643115165616</v>
      </c>
      <c r="AK13" s="16" t="n">
        <f aca="false">'Quarterly Data'!AK5/'Quarterly Data'!AK59</f>
        <v>1.16518007906395</v>
      </c>
      <c r="AL13" s="16" t="n">
        <f aca="false">'Quarterly Data'!AL5/'Quarterly Data'!AL59</f>
        <v>1.14240409010533</v>
      </c>
      <c r="AM13" s="16" t="n">
        <f aca="false">'Quarterly Data'!AM5/'Quarterly Data'!AM59</f>
        <v>1.20414994579585</v>
      </c>
      <c r="AN13" s="16" t="n">
        <f aca="false">'Quarterly Data'!AN5/'Quarterly Data'!AN59</f>
        <v>1.25707795133674</v>
      </c>
      <c r="AO13" s="16" t="n">
        <f aca="false">'Quarterly Data'!AO5/'Quarterly Data'!AO59</f>
        <v>1.26914935466347</v>
      </c>
      <c r="AP13" s="16" t="n">
        <f aca="false">'Quarterly Data'!AP5/'Quarterly Data'!AP59</f>
        <v>1.76715347551638</v>
      </c>
      <c r="AQ13" s="16" t="n">
        <f aca="false">'Quarterly Data'!AQ5/'Quarterly Data'!AQ59</f>
        <v>1.40421694587509</v>
      </c>
    </row>
    <row r="14" customFormat="false" ht="15" hidden="false" customHeight="true" outlineLevel="0" collapsed="false">
      <c r="A14" s="4" t="s">
        <v>110</v>
      </c>
      <c r="B14" s="16" t="n">
        <f aca="false">'Quarterly Data'!B7/'Quarterly Data'!B59</f>
        <v>-0.350759897235893</v>
      </c>
      <c r="C14" s="16" t="n">
        <f aca="false">'Quarterly Data'!C7/'Quarterly Data'!C59</f>
        <v>-0.955024660912454</v>
      </c>
      <c r="D14" s="16" t="n">
        <f aca="false">'Quarterly Data'!D7/'Quarterly Data'!D59</f>
        <v>0</v>
      </c>
      <c r="E14" s="16" t="n">
        <f aca="false">'Quarterly Data'!E7/'Quarterly Data'!E59</f>
        <v>0.00433806576871739</v>
      </c>
      <c r="F14" s="16" t="n">
        <f aca="false">'Quarterly Data'!F7/'Quarterly Data'!F59</f>
        <v>0</v>
      </c>
      <c r="G14" s="16" t="n">
        <f aca="false">'Quarterly Data'!G7/'Quarterly Data'!G59</f>
        <v>-0.642038777908343</v>
      </c>
      <c r="H14" s="16" t="n">
        <f aca="false">'Quarterly Data'!H7/'Quarterly Data'!H59</f>
        <v>0</v>
      </c>
      <c r="I14" s="16" t="n">
        <f aca="false">'Quarterly Data'!I7/'Quarterly Data'!I59</f>
        <v>0</v>
      </c>
      <c r="J14" s="16" t="n">
        <f aca="false">'Quarterly Data'!J7/'Quarterly Data'!J59</f>
        <v>-0.294276830953478</v>
      </c>
      <c r="K14" s="16" t="n">
        <f aca="false">'Quarterly Data'!K7/'Quarterly Data'!K59</f>
        <v>0</v>
      </c>
      <c r="L14" s="16" t="n">
        <f aca="false">'Quarterly Data'!L7/'Quarterly Data'!L59</f>
        <v>-0.113162746522152</v>
      </c>
      <c r="M14" s="16" t="n">
        <f aca="false">'Quarterly Data'!M7/'Quarterly Data'!M59</f>
        <v>0</v>
      </c>
      <c r="N14" s="16" t="n">
        <f aca="false">'Quarterly Data'!N7/'Quarterly Data'!N59</f>
        <v>-0.0636532880687729</v>
      </c>
      <c r="O14" s="16" t="n">
        <f aca="false">'Quarterly Data'!O7/'Quarterly Data'!O59</f>
        <v>-0.245306464248089</v>
      </c>
      <c r="P14" s="16" t="n">
        <f aca="false">'Quarterly Data'!P7/'Quarterly Data'!P59</f>
        <v>0</v>
      </c>
      <c r="Q14" s="16" t="n">
        <f aca="false">'Quarterly Data'!Q7/'Quarterly Data'!Q59</f>
        <v>-0.766717502003257</v>
      </c>
      <c r="R14" s="16" t="n">
        <f aca="false">'Quarterly Data'!R7/'Quarterly Data'!R59</f>
        <v>0</v>
      </c>
      <c r="S14" s="16" t="n">
        <f aca="false">'Quarterly Data'!S7/'Quarterly Data'!S59</f>
        <v>0</v>
      </c>
      <c r="T14" s="16" t="n">
        <f aca="false">'Quarterly Data'!T7/'Quarterly Data'!T59</f>
        <v>0</v>
      </c>
      <c r="U14" s="16" t="n">
        <f aca="false">'Quarterly Data'!U7/'Quarterly Data'!U59</f>
        <v>-0.331500769172572</v>
      </c>
      <c r="V14" s="16" t="n">
        <f aca="false">'Quarterly Data'!V7/'Quarterly Data'!V59</f>
        <v>0</v>
      </c>
      <c r="W14" s="16" t="n">
        <f aca="false">'Quarterly Data'!W7/'Quarterly Data'!W59</f>
        <v>0</v>
      </c>
      <c r="X14" s="16" t="n">
        <f aca="false">'Quarterly Data'!X7/'Quarterly Data'!X59</f>
        <v>0</v>
      </c>
      <c r="Y14" s="16" t="n">
        <f aca="false">'Quarterly Data'!Y7/'Quarterly Data'!Y59</f>
        <v>-0.947526273438833</v>
      </c>
      <c r="Z14" s="16" t="n">
        <f aca="false">'Quarterly Data'!Z7/'Quarterly Data'!Z59</f>
        <v>-0.733866872990159</v>
      </c>
      <c r="AA14" s="16" t="n">
        <f aca="false">'Quarterly Data'!AA7/'Quarterly Data'!AA59</f>
        <v>-0.251606957179318</v>
      </c>
      <c r="AB14" s="16" t="n">
        <f aca="false">'Quarterly Data'!AB7/'Quarterly Data'!AB59</f>
        <v>0</v>
      </c>
      <c r="AC14" s="16" t="n">
        <f aca="false">'Quarterly Data'!AC7/'Quarterly Data'!AC59</f>
        <v>0</v>
      </c>
      <c r="AD14" s="16" t="n">
        <f aca="false">'Quarterly Data'!AD7/'Quarterly Data'!AD59</f>
        <v>-0.109736896150423</v>
      </c>
      <c r="AE14" s="16" t="n">
        <f aca="false">'Quarterly Data'!AE7/'Quarterly Data'!AE59</f>
        <v>0</v>
      </c>
      <c r="AF14" s="16" t="n">
        <f aca="false">'Quarterly Data'!AF7/'Quarterly Data'!AF59</f>
        <v>0</v>
      </c>
      <c r="AG14" s="16" t="n">
        <f aca="false">'Quarterly Data'!AG7/'Quarterly Data'!AG59</f>
        <v>-0.280034057045551</v>
      </c>
      <c r="AH14" s="16" t="n">
        <f aca="false">'Quarterly Data'!AH7/'Quarterly Data'!AH59</f>
        <v>-0.182460749358854</v>
      </c>
      <c r="AI14" s="16" t="n">
        <f aca="false">'Quarterly Data'!AI7/'Quarterly Data'!AI59</f>
        <v>0</v>
      </c>
      <c r="AJ14" s="16" t="n">
        <f aca="false">'Quarterly Data'!AJ7/'Quarterly Data'!AJ59</f>
        <v>0</v>
      </c>
      <c r="AK14" s="16" t="n">
        <f aca="false">'Quarterly Data'!AK7/'Quarterly Data'!AK59</f>
        <v>0</v>
      </c>
      <c r="AL14" s="16" t="n">
        <f aca="false">'Quarterly Data'!AL7/'Quarterly Data'!AL59</f>
        <v>0</v>
      </c>
      <c r="AM14" s="16" t="n">
        <f aca="false">'Quarterly Data'!AM7/'Quarterly Data'!AM59</f>
        <v>0</v>
      </c>
      <c r="AN14" s="16" t="n">
        <f aca="false">'Quarterly Data'!AN7/'Quarterly Data'!AN59</f>
        <v>0</v>
      </c>
      <c r="AO14" s="16" t="n">
        <f aca="false">'Quarterly Data'!AO7/'Quarterly Data'!AO59</f>
        <v>0</v>
      </c>
      <c r="AP14" s="16" t="n">
        <f aca="false">'Quarterly Data'!AP7/'Quarterly Data'!AP59</f>
        <v>-0.464740596869981</v>
      </c>
      <c r="AQ14" s="16" t="n">
        <f aca="false">'Quarterly Data'!AQ7/'Quarterly Data'!AQ59</f>
        <v>-0.0964803004666902</v>
      </c>
    </row>
    <row r="15" customFormat="false" ht="15" hidden="false" customHeight="true" outlineLevel="0" collapsed="false">
      <c r="A15" s="4" t="s">
        <v>124</v>
      </c>
      <c r="B15" s="16" t="n">
        <f aca="false">'Quarterly Data'!B8/'Quarterly Data'!B59</f>
        <v>0</v>
      </c>
      <c r="C15" s="16" t="n">
        <f aca="false">'Quarterly Data'!C8/'Quarterly Data'!C59</f>
        <v>0</v>
      </c>
      <c r="D15" s="16" t="n">
        <f aca="false">'Quarterly Data'!D8/'Quarterly Data'!D59</f>
        <v>0</v>
      </c>
      <c r="E15" s="16" t="n">
        <f aca="false">'Quarterly Data'!E8/'Quarterly Data'!E59</f>
        <v>0</v>
      </c>
      <c r="F15" s="16" t="n">
        <f aca="false">'Quarterly Data'!F8/'Quarterly Data'!F59</f>
        <v>0</v>
      </c>
      <c r="G15" s="16" t="n">
        <f aca="false">'Quarterly Data'!G8/'Quarterly Data'!G59</f>
        <v>0</v>
      </c>
      <c r="H15" s="16" t="n">
        <f aca="false">'Quarterly Data'!H8/'Quarterly Data'!H59</f>
        <v>0</v>
      </c>
      <c r="I15" s="16" t="n">
        <f aca="false">'Quarterly Data'!I8/'Quarterly Data'!I59</f>
        <v>0</v>
      </c>
      <c r="J15" s="16" t="n">
        <f aca="false">'Quarterly Data'!J8/'Quarterly Data'!J59</f>
        <v>0</v>
      </c>
      <c r="K15" s="16" t="n">
        <f aca="false">'Quarterly Data'!K8/'Quarterly Data'!K59</f>
        <v>0</v>
      </c>
      <c r="L15" s="16" t="n">
        <f aca="false">'Quarterly Data'!L8/'Quarterly Data'!L59</f>
        <v>0</v>
      </c>
      <c r="M15" s="16" t="n">
        <f aca="false">'Quarterly Data'!M8/'Quarterly Data'!M59</f>
        <v>0</v>
      </c>
      <c r="N15" s="16" t="n">
        <f aca="false">'Quarterly Data'!N8/'Quarterly Data'!N59</f>
        <v>0</v>
      </c>
      <c r="O15" s="16" t="n">
        <f aca="false">'Quarterly Data'!O8/'Quarterly Data'!O59</f>
        <v>0</v>
      </c>
      <c r="P15" s="16" t="n">
        <f aca="false">'Quarterly Data'!P8/'Quarterly Data'!P59</f>
        <v>0</v>
      </c>
      <c r="Q15" s="16" t="n">
        <f aca="false">'Quarterly Data'!Q8/'Quarterly Data'!Q59</f>
        <v>-0.00214542352728307</v>
      </c>
      <c r="R15" s="16" t="n">
        <f aca="false">'Quarterly Data'!R8/'Quarterly Data'!R59</f>
        <v>0</v>
      </c>
      <c r="S15" s="16" t="n">
        <f aca="false">'Quarterly Data'!S8/'Quarterly Data'!S59</f>
        <v>0</v>
      </c>
      <c r="T15" s="16" t="n">
        <f aca="false">'Quarterly Data'!T8/'Quarterly Data'!T59</f>
        <v>0</v>
      </c>
      <c r="U15" s="16" t="n">
        <f aca="false">'Quarterly Data'!U8/'Quarterly Data'!U59</f>
        <v>0</v>
      </c>
      <c r="V15" s="16" t="n">
        <f aca="false">'Quarterly Data'!V8/'Quarterly Data'!V59</f>
        <v>0</v>
      </c>
      <c r="W15" s="16" t="n">
        <f aca="false">'Quarterly Data'!W8/'Quarterly Data'!W59</f>
        <v>0</v>
      </c>
      <c r="X15" s="16" t="n">
        <f aca="false">'Quarterly Data'!X8/'Quarterly Data'!X59</f>
        <v>0</v>
      </c>
      <c r="Y15" s="16" t="n">
        <f aca="false">'Quarterly Data'!Y8/'Quarterly Data'!Y59</f>
        <v>0</v>
      </c>
      <c r="Z15" s="16" t="n">
        <f aca="false">'Quarterly Data'!Z8/'Quarterly Data'!Z59</f>
        <v>0</v>
      </c>
      <c r="AA15" s="16" t="n">
        <f aca="false">'Quarterly Data'!AA8/'Quarterly Data'!AA59</f>
        <v>0</v>
      </c>
      <c r="AB15" s="16" t="n">
        <f aca="false">'Quarterly Data'!AB8/'Quarterly Data'!AB59</f>
        <v>0</v>
      </c>
      <c r="AC15" s="16" t="n">
        <f aca="false">'Quarterly Data'!AC8/'Quarterly Data'!AC59</f>
        <v>0</v>
      </c>
      <c r="AD15" s="16" t="n">
        <f aca="false">'Quarterly Data'!AD8/'Quarterly Data'!AD59</f>
        <v>-0.00184834447664468</v>
      </c>
      <c r="AE15" s="16" t="n">
        <f aca="false">'Quarterly Data'!AE8/'Quarterly Data'!AE59</f>
        <v>-0.00815934188760227</v>
      </c>
      <c r="AF15" s="16" t="n">
        <f aca="false">'Quarterly Data'!AF8/'Quarterly Data'!AF59</f>
        <v>0</v>
      </c>
      <c r="AG15" s="16" t="n">
        <f aca="false">'Quarterly Data'!AG8/'Quarterly Data'!AG59</f>
        <v>0</v>
      </c>
      <c r="AH15" s="16" t="n">
        <f aca="false">'Quarterly Data'!AH8/'Quarterly Data'!AH59</f>
        <v>-0.00462876086820542</v>
      </c>
      <c r="AI15" s="16" t="n">
        <f aca="false">'Quarterly Data'!AI8/'Quarterly Data'!AI59</f>
        <v>0</v>
      </c>
      <c r="AJ15" s="16" t="n">
        <f aca="false">'Quarterly Data'!AJ8/'Quarterly Data'!AJ59</f>
        <v>0</v>
      </c>
      <c r="AK15" s="16" t="n">
        <f aca="false">'Quarterly Data'!AK8/'Quarterly Data'!AK59</f>
        <v>-0.00278114384473271</v>
      </c>
      <c r="AL15" s="16" t="n">
        <f aca="false">'Quarterly Data'!AL8/'Quarterly Data'!AL59</f>
        <v>0</v>
      </c>
      <c r="AM15" s="16" t="n">
        <f aca="false">'Quarterly Data'!AM8/'Quarterly Data'!AM59</f>
        <v>0</v>
      </c>
      <c r="AN15" s="16" t="n">
        <f aca="false">'Quarterly Data'!AN8/'Quarterly Data'!AN59</f>
        <v>0</v>
      </c>
      <c r="AO15" s="16" t="n">
        <f aca="false">'Quarterly Data'!AO8/'Quarterly Data'!AO59</f>
        <v>0</v>
      </c>
      <c r="AP15" s="16" t="n">
        <f aca="false">'Quarterly Data'!AP8/'Quarterly Data'!AP59</f>
        <v>0</v>
      </c>
      <c r="AQ15" s="16" t="n">
        <f aca="false">'Quarterly Data'!AQ8/'Quarterly Data'!AQ59</f>
        <v>0</v>
      </c>
    </row>
    <row r="16" customFormat="false" ht="15" hidden="false" customHeight="true" outlineLevel="0" collapsed="false">
      <c r="A16" s="4" t="s">
        <v>249</v>
      </c>
      <c r="B16" s="16" t="n">
        <f aca="false">'Quarterly Data'!B9/'Quarterly Data'!B59</f>
        <v>0</v>
      </c>
      <c r="C16" s="16" t="n">
        <f aca="false">'Quarterly Data'!C9/'Quarterly Data'!C59</f>
        <v>0</v>
      </c>
      <c r="D16" s="16" t="n">
        <f aca="false">'Quarterly Data'!D9/'Quarterly Data'!D59</f>
        <v>0</v>
      </c>
      <c r="E16" s="16" t="n">
        <f aca="false">'Quarterly Data'!E9/'Quarterly Data'!E59</f>
        <v>0</v>
      </c>
      <c r="F16" s="16" t="n">
        <f aca="false">'Quarterly Data'!F9/'Quarterly Data'!F59</f>
        <v>0</v>
      </c>
      <c r="G16" s="16" t="n">
        <f aca="false">'Quarterly Data'!G9/'Quarterly Data'!G59</f>
        <v>0</v>
      </c>
      <c r="H16" s="16" t="n">
        <f aca="false">'Quarterly Data'!H9/'Quarterly Data'!H59</f>
        <v>0</v>
      </c>
      <c r="I16" s="16" t="n">
        <f aca="false">'Quarterly Data'!I9/'Quarterly Data'!I59</f>
        <v>0</v>
      </c>
      <c r="J16" s="16" t="n">
        <f aca="false">'Quarterly Data'!J9/'Quarterly Data'!J59</f>
        <v>0</v>
      </c>
      <c r="K16" s="16" t="n">
        <f aca="false">'Quarterly Data'!K9/'Quarterly Data'!K59</f>
        <v>0</v>
      </c>
      <c r="L16" s="16" t="n">
        <f aca="false">'Quarterly Data'!L9/'Quarterly Data'!L59</f>
        <v>0</v>
      </c>
      <c r="M16" s="16" t="n">
        <f aca="false">'Quarterly Data'!M9/'Quarterly Data'!M59</f>
        <v>0</v>
      </c>
      <c r="N16" s="16" t="n">
        <f aca="false">'Quarterly Data'!N9/'Quarterly Data'!N59</f>
        <v>0</v>
      </c>
      <c r="O16" s="16" t="n">
        <f aca="false">'Quarterly Data'!O9/'Quarterly Data'!O59</f>
        <v>0</v>
      </c>
      <c r="P16" s="16" t="n">
        <f aca="false">'Quarterly Data'!P9/'Quarterly Data'!P59</f>
        <v>0</v>
      </c>
      <c r="Q16" s="16" t="n">
        <f aca="false">'Quarterly Data'!Q9/'Quarterly Data'!Q59</f>
        <v>0</v>
      </c>
      <c r="R16" s="16" t="n">
        <f aca="false">'Quarterly Data'!R9/'Quarterly Data'!R59</f>
        <v>0</v>
      </c>
      <c r="S16" s="16" t="n">
        <f aca="false">'Quarterly Data'!S9/'Quarterly Data'!S59</f>
        <v>0</v>
      </c>
      <c r="T16" s="16" t="n">
        <f aca="false">'Quarterly Data'!T9/'Quarterly Data'!T59</f>
        <v>0</v>
      </c>
      <c r="U16" s="16" t="n">
        <f aca="false">'Quarterly Data'!U9/'Quarterly Data'!U59</f>
        <v>0</v>
      </c>
      <c r="V16" s="16" t="n">
        <f aca="false">'Quarterly Data'!V9/'Quarterly Data'!V59</f>
        <v>0</v>
      </c>
      <c r="W16" s="16" t="n">
        <f aca="false">'Quarterly Data'!W9/'Quarterly Data'!W59</f>
        <v>0</v>
      </c>
      <c r="X16" s="16" t="n">
        <f aca="false">'Quarterly Data'!X9/'Quarterly Data'!X59</f>
        <v>0</v>
      </c>
      <c r="Y16" s="16" t="n">
        <f aca="false">'Quarterly Data'!Y9/'Quarterly Data'!Y59</f>
        <v>0</v>
      </c>
      <c r="Z16" s="16" t="n">
        <f aca="false">'Quarterly Data'!Z9/'Quarterly Data'!Z59</f>
        <v>0</v>
      </c>
      <c r="AA16" s="16" t="n">
        <f aca="false">'Quarterly Data'!AA9/'Quarterly Data'!AA59</f>
        <v>0</v>
      </c>
      <c r="AB16" s="16" t="n">
        <f aca="false">'Quarterly Data'!AB9/'Quarterly Data'!AB59</f>
        <v>0</v>
      </c>
      <c r="AC16" s="16" t="n">
        <f aca="false">'Quarterly Data'!AC9/'Quarterly Data'!AC59</f>
        <v>0</v>
      </c>
      <c r="AD16" s="16" t="n">
        <f aca="false">'Quarterly Data'!AD9/'Quarterly Data'!AD59</f>
        <v>0</v>
      </c>
      <c r="AE16" s="16" t="n">
        <f aca="false">'Quarterly Data'!AE9/'Quarterly Data'!AE59</f>
        <v>0</v>
      </c>
      <c r="AF16" s="16" t="n">
        <f aca="false">'Quarterly Data'!AF9/'Quarterly Data'!AF59</f>
        <v>0</v>
      </c>
      <c r="AG16" s="16" t="n">
        <f aca="false">'Quarterly Data'!AG9/'Quarterly Data'!AG59</f>
        <v>0</v>
      </c>
      <c r="AH16" s="16" t="n">
        <f aca="false">'Quarterly Data'!AH9/'Quarterly Data'!AH59</f>
        <v>0</v>
      </c>
      <c r="AI16" s="16" t="n">
        <f aca="false">'Quarterly Data'!AI9/'Quarterly Data'!AI59</f>
        <v>0</v>
      </c>
      <c r="AJ16" s="16" t="n">
        <f aca="false">'Quarterly Data'!AJ9/'Quarterly Data'!AJ59</f>
        <v>0</v>
      </c>
      <c r="AK16" s="16" t="n">
        <f aca="false">'Quarterly Data'!AK9/'Quarterly Data'!AK59</f>
        <v>0</v>
      </c>
      <c r="AL16" s="16" t="n">
        <f aca="false">'Quarterly Data'!AL9/'Quarterly Data'!AL59</f>
        <v>0</v>
      </c>
      <c r="AM16" s="16" t="n">
        <f aca="false">'Quarterly Data'!AM9/'Quarterly Data'!AM59</f>
        <v>0</v>
      </c>
      <c r="AN16" s="16" t="n">
        <f aca="false">'Quarterly Data'!AN9/'Quarterly Data'!AN59</f>
        <v>0</v>
      </c>
      <c r="AO16" s="16" t="n">
        <f aca="false">'Quarterly Data'!AO9/'Quarterly Data'!AO59</f>
        <v>0</v>
      </c>
      <c r="AP16" s="16" t="n">
        <f aca="false">'Quarterly Data'!AP9/'Quarterly Data'!AP59</f>
        <v>-0.0364172860717887</v>
      </c>
      <c r="AQ16" s="16" t="n">
        <f aca="false">'Quarterly Data'!AQ9/'Quarterly Data'!AQ59</f>
        <v>0</v>
      </c>
    </row>
    <row r="17" customFormat="false" ht="15" hidden="false" customHeight="true" outlineLevel="0" collapsed="false">
      <c r="A17" s="4" t="s">
        <v>112</v>
      </c>
      <c r="B17" s="16" t="n">
        <f aca="false">'Quarterly Data'!B10/'Quarterly Data'!B59</f>
        <v>-0.00198099483084161</v>
      </c>
      <c r="C17" s="16" t="n">
        <f aca="false">'Quarterly Data'!C10/'Quarterly Data'!C59</f>
        <v>-0.00197287299630086</v>
      </c>
      <c r="D17" s="16" t="n">
        <f aca="false">'Quarterly Data'!D10/'Quarterly Data'!D59</f>
        <v>-0.00191938579654511</v>
      </c>
      <c r="E17" s="16" t="n">
        <f aca="false">'Quarterly Data'!E10/'Quarterly Data'!E59</f>
        <v>-0.00194151195243296</v>
      </c>
      <c r="F17" s="16" t="n">
        <f aca="false">'Quarterly Data'!F10/'Quarterly Data'!F59</f>
        <v>-0.0018557873626867</v>
      </c>
      <c r="G17" s="16" t="n">
        <f aca="false">'Quarterly Data'!G10/'Quarterly Data'!G59</f>
        <v>-0.00179200940070505</v>
      </c>
      <c r="H17" s="16" t="n">
        <f aca="false">'Quarterly Data'!H10/'Quarterly Data'!H59</f>
        <v>-0.00180810731991834</v>
      </c>
      <c r="I17" s="16" t="n">
        <f aca="false">'Quarterly Data'!I10/'Quarterly Data'!I59</f>
        <v>-0.00179684103753079</v>
      </c>
      <c r="J17" s="16" t="n">
        <f aca="false">'Quarterly Data'!J10/'Quarterly Data'!J59</f>
        <v>-0.00158337171810226</v>
      </c>
      <c r="K17" s="16" t="n">
        <f aca="false">'Quarterly Data'!K10/'Quarterly Data'!K59</f>
        <v>-0.000992654357752631</v>
      </c>
      <c r="L17" s="16" t="n">
        <f aca="false">'Quarterly Data'!L10/'Quarterly Data'!L59</f>
        <v>-0.000893904687412705</v>
      </c>
      <c r="M17" s="16" t="n">
        <f aca="false">'Quarterly Data'!M10/'Quarterly Data'!M59</f>
        <v>-0.000938396997129609</v>
      </c>
      <c r="N17" s="16" t="n">
        <f aca="false">'Quarterly Data'!N10/'Quarterly Data'!N59</f>
        <v>-0.000903466024201938</v>
      </c>
      <c r="O17" s="16" t="n">
        <f aca="false">'Quarterly Data'!O10/'Quarterly Data'!O59</f>
        <v>-0.000918447283827224</v>
      </c>
      <c r="P17" s="16" t="n">
        <f aca="false">'Quarterly Data'!P10/'Quarterly Data'!P59</f>
        <v>-0.000897831999788745</v>
      </c>
      <c r="Q17" s="16" t="n">
        <f aca="false">'Quarterly Data'!Q10/'Quarterly Data'!Q59</f>
        <v>-0.000723757334505131</v>
      </c>
      <c r="R17" s="16" t="n">
        <f aca="false">'Quarterly Data'!R10/'Quarterly Data'!R59</f>
        <v>-0.000744334077667411</v>
      </c>
      <c r="S17" s="16" t="n">
        <f aca="false">'Quarterly Data'!S10/'Quarterly Data'!S59</f>
        <v>-0.000537400516928116</v>
      </c>
      <c r="T17" s="16" t="n">
        <f aca="false">'Quarterly Data'!T10/'Quarterly Data'!T59</f>
        <v>-0.00091254752851711</v>
      </c>
      <c r="U17" s="16" t="n">
        <f aca="false">'Quarterly Data'!U10/'Quarterly Data'!U59</f>
        <v>-0.000378281592817694</v>
      </c>
      <c r="V17" s="16" t="n">
        <f aca="false">'Quarterly Data'!V10/'Quarterly Data'!V59</f>
        <v>-2.51477429900666E-005</v>
      </c>
      <c r="W17" s="16" t="n">
        <f aca="false">'Quarterly Data'!W10/'Quarterly Data'!W59</f>
        <v>-7.46918959292917E-005</v>
      </c>
      <c r="X17" s="16" t="n">
        <f aca="false">'Quarterly Data'!X10/'Quarterly Data'!X59</f>
        <v>-4.93011561121108E-005</v>
      </c>
      <c r="Y17" s="16" t="n">
        <f aca="false">'Quarterly Data'!Y10/'Quarterly Data'!Y59</f>
        <v>0</v>
      </c>
      <c r="Z17" s="16" t="n">
        <f aca="false">'Quarterly Data'!Z10/'Quarterly Data'!Z59</f>
        <v>0</v>
      </c>
      <c r="AA17" s="16" t="n">
        <f aca="false">'Quarterly Data'!AA10/'Quarterly Data'!AA59</f>
        <v>-0.000141790339351546</v>
      </c>
      <c r="AB17" s="16" t="n">
        <f aca="false">'Quarterly Data'!AB10/'Quarterly Data'!AB59</f>
        <v>-0.000826048048461486</v>
      </c>
      <c r="AC17" s="16" t="n">
        <f aca="false">'Quarterly Data'!AC10/'Quarterly Data'!AC59</f>
        <v>-0.00133048883995137</v>
      </c>
      <c r="AD17" s="16" t="n">
        <f aca="false">'Quarterly Data'!AD10/'Quarterly Data'!AD59</f>
        <v>-0.00184834447664468</v>
      </c>
      <c r="AE17" s="16" t="n">
        <f aca="false">'Quarterly Data'!AE10/'Quarterly Data'!AE59</f>
        <v>-0.00234720794026915</v>
      </c>
      <c r="AF17" s="16" t="n">
        <f aca="false">'Quarterly Data'!AF10/'Quarterly Data'!AF59</f>
        <v>-0.00430243731982179</v>
      </c>
      <c r="AG17" s="16" t="n">
        <f aca="false">'Quarterly Data'!AG10/'Quarterly Data'!AG59</f>
        <v>-0.0105576841209025</v>
      </c>
      <c r="AH17" s="16" t="n">
        <f aca="false">'Quarterly Data'!AH10/'Quarterly Data'!AH59</f>
        <v>-0.00573382539980401</v>
      </c>
      <c r="AI17" s="16" t="n">
        <f aca="false">'Quarterly Data'!AI10/'Quarterly Data'!AI59</f>
        <v>-0.00498500361981591</v>
      </c>
      <c r="AJ17" s="16" t="n">
        <f aca="false">'Quarterly Data'!AJ10/'Quarterly Data'!AJ59</f>
        <v>-0.00624502540868181</v>
      </c>
      <c r="AK17" s="16" t="n">
        <f aca="false">'Quarterly Data'!AK10/'Quarterly Data'!AK59</f>
        <v>-0.0101710403464511</v>
      </c>
      <c r="AL17" s="16" t="n">
        <f aca="false">'Quarterly Data'!AL10/'Quarterly Data'!AL59</f>
        <v>-0.00445913738756055</v>
      </c>
      <c r="AM17" s="16" t="n">
        <f aca="false">'Quarterly Data'!AM10/'Quarterly Data'!AM59</f>
        <v>-0.00526826299473174</v>
      </c>
      <c r="AN17" s="16" t="n">
        <f aca="false">'Quarterly Data'!AN10/'Quarterly Data'!AN59</f>
        <v>-0.00326674677080204</v>
      </c>
      <c r="AO17" s="16" t="n">
        <f aca="false">'Quarterly Data'!AO10/'Quarterly Data'!AO59</f>
        <v>-0.00406496450180769</v>
      </c>
      <c r="AP17" s="16" t="n">
        <f aca="false">'Quarterly Data'!AP10/'Quarterly Data'!AP59</f>
        <v>-0.00364172860717887</v>
      </c>
      <c r="AQ17" s="16" t="n">
        <f aca="false">'Quarterly Data'!AQ10/'Quarterly Data'!AQ59</f>
        <v>-0.0045367495305208</v>
      </c>
    </row>
    <row r="18" customFormat="false" ht="15" hidden="false" customHeight="true" outlineLevel="0" collapsed="false">
      <c r="A18" s="4" t="s">
        <v>113</v>
      </c>
      <c r="B18" s="16" t="n">
        <f aca="false">'Quarterly Data'!B11/'Quarterly Data'!B59</f>
        <v>-0.000650013928869904</v>
      </c>
      <c r="C18" s="16" t="n">
        <f aca="false">'Quarterly Data'!C11/'Quarterly Data'!C59</f>
        <v>-0.00107891491985203</v>
      </c>
      <c r="D18" s="16" t="n">
        <f aca="false">'Quarterly Data'!D11/'Quarterly Data'!D59</f>
        <v>-0.00036559729458002</v>
      </c>
      <c r="E18" s="16" t="n">
        <f aca="false">'Quarterly Data'!E11/'Quarterly Data'!E59</f>
        <v>-0.000546050236621769</v>
      </c>
      <c r="F18" s="16" t="n">
        <f aca="false">'Quarterly Data'!F11/'Quarterly Data'!F59</f>
        <v>-0.000508844922026999</v>
      </c>
      <c r="G18" s="16" t="n">
        <f aca="false">'Quarterly Data'!G11/'Quarterly Data'!G59</f>
        <v>-0.00114571092831962</v>
      </c>
      <c r="H18" s="16" t="n">
        <f aca="false">'Quarterly Data'!H11/'Quarterly Data'!H59</f>
        <v>-0.000991542723826188</v>
      </c>
      <c r="I18" s="16" t="n">
        <f aca="false">'Quarterly Data'!I11/'Quarterly Data'!I59</f>
        <v>-0.0008404579046515</v>
      </c>
      <c r="J18" s="16" t="n">
        <f aca="false">'Quarterly Data'!J11/'Quarterly Data'!J59</f>
        <v>-0.00238945186549977</v>
      </c>
      <c r="K18" s="16" t="n">
        <f aca="false">'Quarterly Data'!K11/'Quarterly Data'!K59</f>
        <v>-0.0330412093366233</v>
      </c>
      <c r="L18" s="16" t="n">
        <f aca="false">'Quarterly Data'!L11/'Quarterly Data'!L59</f>
        <v>-0.00055869042963294</v>
      </c>
      <c r="M18" s="16" t="n">
        <f aca="false">'Quarterly Data'!M11/'Quarterly Data'!M59</f>
        <v>-0.00292559063810996</v>
      </c>
      <c r="N18" s="16" t="n">
        <f aca="false">'Quarterly Data'!N11/'Quarterly Data'!N59</f>
        <v>-0.00440781908777309</v>
      </c>
      <c r="O18" s="16" t="n">
        <f aca="false">'Quarterly Data'!O11/'Quarterly Data'!O59</f>
        <v>-0.00859018341932521</v>
      </c>
      <c r="P18" s="16" t="n">
        <f aca="false">'Quarterly Data'!P11/'Quarterly Data'!P59</f>
        <v>-0.00066017058807996</v>
      </c>
      <c r="Q18" s="16" t="n">
        <f aca="false">'Quarterly Data'!Q11/'Quarterly Data'!Q59</f>
        <v>-0.00180939333626283</v>
      </c>
      <c r="R18" s="16" t="n">
        <f aca="false">'Quarterly Data'!R11/'Quarterly Data'!R59</f>
        <v>-0.00130900130900131</v>
      </c>
      <c r="S18" s="16" t="n">
        <f aca="false">'Quarterly Data'!S11/'Quarterly Data'!S59</f>
        <v>-0.00550195767331167</v>
      </c>
      <c r="T18" s="16" t="n">
        <f aca="false">'Quarterly Data'!T11/'Quarterly Data'!T59</f>
        <v>-0.000304182509505703</v>
      </c>
      <c r="U18" s="16" t="n">
        <f aca="false">'Quarterly Data'!U11/'Quarterly Data'!U59</f>
        <v>-0.00191662673694298</v>
      </c>
      <c r="V18" s="16" t="n">
        <f aca="false">'Quarterly Data'!V11/'Quarterly Data'!V59</f>
        <v>-0.000352068401860933</v>
      </c>
      <c r="W18" s="16" t="n">
        <f aca="false">'Quarterly Data'!W11/'Quarterly Data'!W59</f>
        <v>-0.000323664882360264</v>
      </c>
      <c r="X18" s="16" t="n">
        <f aca="false">'Quarterly Data'!X11/'Quarterly Data'!X59</f>
        <v>-0.00032045751472872</v>
      </c>
      <c r="Y18" s="16" t="n">
        <f aca="false">'Quarterly Data'!Y11/'Quarterly Data'!Y59</f>
        <v>-0.000560825144473434</v>
      </c>
      <c r="Z18" s="16" t="n">
        <f aca="false">'Quarterly Data'!Z11/'Quarterly Data'!Z59</f>
        <v>-0.00053192775453952</v>
      </c>
      <c r="AA18" s="16" t="n">
        <f aca="false">'Quarterly Data'!AA11/'Quarterly Data'!AA59</f>
        <v>-0.00129974477738917</v>
      </c>
      <c r="AB18" s="16" t="n">
        <f aca="false">'Quarterly Data'!AB11/'Quarterly Data'!AB59</f>
        <v>-0.00201922856290585</v>
      </c>
      <c r="AC18" s="16" t="n">
        <f aca="false">'Quarterly Data'!AC11/'Quarterly Data'!AC59</f>
        <v>-0.000986396898584635</v>
      </c>
      <c r="AD18" s="16" t="n">
        <f aca="false">'Quarterly Data'!AD11/'Quarterly Data'!AD59</f>
        <v>-0.0242110307372841</v>
      </c>
      <c r="AE18" s="16" t="n">
        <f aca="false">'Quarterly Data'!AE11/'Quarterly Data'!AE59</f>
        <v>-0.0240532927974248</v>
      </c>
      <c r="AF18" s="16" t="n">
        <f aca="false">'Quarterly Data'!AF11/'Quarterly Data'!AF59</f>
        <v>-0.0469992137677994</v>
      </c>
      <c r="AG18" s="16" t="n">
        <f aca="false">'Quarterly Data'!AG11/'Quarterly Data'!AG59</f>
        <v>-0.00261813537675607</v>
      </c>
      <c r="AH18" s="16" t="n">
        <f aca="false">'Quarterly Data'!AH11/'Quarterly Data'!AH59</f>
        <v>-0.00312754112716582</v>
      </c>
      <c r="AI18" s="16" t="n">
        <f aca="false">'Quarterly Data'!AI11/'Quarterly Data'!AI59</f>
        <v>-0.0363429517013135</v>
      </c>
      <c r="AJ18" s="16" t="n">
        <f aca="false">'Quarterly Data'!AJ11/'Quarterly Data'!AJ59</f>
        <v>-0.00030612869650401</v>
      </c>
      <c r="AK18" s="16" t="n">
        <f aca="false">'Quarterly Data'!AK11/'Quarterly Data'!AK59</f>
        <v>-0.00550269174993544</v>
      </c>
      <c r="AL18" s="16" t="n">
        <f aca="false">'Quarterly Data'!AL11/'Quarterly Data'!AL59</f>
        <v>-0.034692857692012</v>
      </c>
      <c r="AM18" s="16" t="n">
        <f aca="false">'Quarterly Data'!AM11/'Quarterly Data'!AM59</f>
        <v>-0.00057056999942943</v>
      </c>
      <c r="AN18" s="16" t="n">
        <f aca="false">'Quarterly Data'!AN11/'Quarterly Data'!AN59</f>
        <v>-0.000882397116251127</v>
      </c>
      <c r="AO18" s="16" t="n">
        <f aca="false">'Quarterly Data'!AO11/'Quarterly Data'!AO59</f>
        <v>-0.000693104546391173</v>
      </c>
      <c r="AP18" s="16" t="n">
        <f aca="false">'Quarterly Data'!AP11/'Quarterly Data'!AP59</f>
        <v>-0.000410861689015053</v>
      </c>
      <c r="AQ18" s="16" t="n">
        <f aca="false">'Quarterly Data'!AQ11/'Quarterly Data'!AQ59</f>
        <v>-0.000725136195452095</v>
      </c>
    </row>
    <row r="19" customFormat="false" ht="15" hidden="false" customHeight="true" outlineLevel="0" collapsed="false">
      <c r="A19" s="4" t="s">
        <v>114</v>
      </c>
      <c r="B19" s="37" t="n">
        <f aca="false">'Quarterly Data'!B12/'Quarterly Data'!B59</f>
        <v>0</v>
      </c>
      <c r="C19" s="37" t="n">
        <f aca="false">'Quarterly Data'!C12/'Quarterly Data'!C59</f>
        <v>0</v>
      </c>
      <c r="D19" s="37" t="n">
        <f aca="false">'Quarterly Data'!D12/'Quarterly Data'!D59</f>
        <v>0</v>
      </c>
      <c r="E19" s="37" t="n">
        <f aca="false">'Quarterly Data'!E12/'Quarterly Data'!E59</f>
        <v>0</v>
      </c>
      <c r="F19" s="37" t="n">
        <f aca="false">'Quarterly Data'!F12/'Quarterly Data'!F59</f>
        <v>0</v>
      </c>
      <c r="G19" s="37" t="n">
        <f aca="false">'Quarterly Data'!G12/'Quarterly Data'!G59</f>
        <v>0</v>
      </c>
      <c r="H19" s="37" t="n">
        <f aca="false">'Quarterly Data'!H12/'Quarterly Data'!H59</f>
        <v>0</v>
      </c>
      <c r="I19" s="37" t="n">
        <f aca="false">'Quarterly Data'!I12/'Quarterly Data'!I59</f>
        <v>0</v>
      </c>
      <c r="J19" s="37" t="n">
        <f aca="false">'Quarterly Data'!J12/'Quarterly Data'!J59</f>
        <v>0</v>
      </c>
      <c r="K19" s="37" t="n">
        <f aca="false">'Quarterly Data'!K12/'Quarterly Data'!K59</f>
        <v>0</v>
      </c>
      <c r="L19" s="37" t="n">
        <f aca="false">'Quarterly Data'!L12/'Quarterly Data'!L59</f>
        <v>0</v>
      </c>
      <c r="M19" s="37" t="n">
        <f aca="false">'Quarterly Data'!M12/'Quarterly Data'!M59</f>
        <v>0</v>
      </c>
      <c r="N19" s="37" t="n">
        <f aca="false">'Quarterly Data'!N12/'Quarterly Data'!N59</f>
        <v>0.00254613152275092</v>
      </c>
      <c r="O19" s="37" t="n">
        <f aca="false">'Quarterly Data'!O12/'Quarterly Data'!O59</f>
        <v>0.00278235500688835</v>
      </c>
      <c r="P19" s="37" t="n">
        <f aca="false">'Quarterly Data'!P12/'Quarterly Data'!P59</f>
        <v>0.00290475058755182</v>
      </c>
      <c r="Q19" s="37" t="n">
        <f aca="false">'Quarterly Data'!Q12/'Quarterly Data'!Q59</f>
        <v>0.00271409000439424</v>
      </c>
      <c r="R19" s="37" t="n">
        <f aca="false">'Quarterly Data'!R12/'Quarterly Data'!R59</f>
        <v>0.00277200277200277</v>
      </c>
      <c r="S19" s="37" t="n">
        <f aca="false">'Quarterly Data'!S12/'Quarterly Data'!S59</f>
        <v>0.00424802313381273</v>
      </c>
      <c r="T19" s="37" t="n">
        <f aca="false">'Quarterly Data'!T12/'Quarterly Data'!T59</f>
        <v>0.00628643852978454</v>
      </c>
      <c r="U19" s="37" t="n">
        <f aca="false">'Quarterly Data'!U12/'Quarterly Data'!U59</f>
        <v>0.00350540942677729</v>
      </c>
      <c r="V19" s="37" t="n">
        <f aca="false">'Quarterly Data'!V12/'Quarterly Data'!V59</f>
        <v>0.00829875518672199</v>
      </c>
      <c r="W19" s="37" t="n">
        <f aca="false">'Quarterly Data'!W12/'Quarterly Data'!W59</f>
        <v>0.00333623801817503</v>
      </c>
      <c r="X19" s="37" t="n">
        <f aca="false">'Quarterly Data'!X12/'Quarterly Data'!X59</f>
        <v>0.00327852688145537</v>
      </c>
      <c r="Y19" s="37" t="n">
        <f aca="false">'Quarterly Data'!Y12/'Quarterly Data'!Y59</f>
        <v>0.00251152129916364</v>
      </c>
      <c r="Z19" s="37" t="n">
        <f aca="false">'Quarterly Data'!Z12/'Quarterly Data'!Z59</f>
        <v>0.00423124350201891</v>
      </c>
      <c r="AA19" s="37" t="n">
        <f aca="false">'Quarterly Data'!AA12/'Quarterly Data'!AA59</f>
        <v>0.00274127989412988</v>
      </c>
      <c r="AB19" s="37" t="n">
        <f aca="false">'Quarterly Data'!AB12/'Quarterly Data'!AB59</f>
        <v>0.00273054771574769</v>
      </c>
      <c r="AC19" s="37" t="n">
        <f aca="false">'Quarterly Data'!AC12/'Quarterly Data'!AC59</f>
        <v>0.00311976693505838</v>
      </c>
      <c r="AD19" s="37" t="n">
        <f aca="false">'Quarterly Data'!AD12/'Quarterly Data'!AD59</f>
        <v>0.00319466946580563</v>
      </c>
      <c r="AE19" s="37" t="n">
        <f aca="false">'Quarterly Data'!AE12/'Quarterly Data'!AE59</f>
        <v>0.0033307998390486</v>
      </c>
      <c r="AF19" s="37" t="n">
        <f aca="false">'Quarterly Data'!AF12/'Quarterly Data'!AF59</f>
        <v>0.00321044815235433</v>
      </c>
      <c r="AG19" s="37" t="n">
        <f aca="false">'Quarterly Data'!AG12/'Quarterly Data'!AG59</f>
        <v>0.00310770540655598</v>
      </c>
      <c r="AH19" s="37" t="n">
        <f aca="false">'Quarterly Data'!AH12/'Quarterly Data'!AH59</f>
        <v>0.00369049853005567</v>
      </c>
      <c r="AI19" s="37" t="n">
        <f aca="false">'Quarterly Data'!AI12/'Quarterly Data'!AI59</f>
        <v>0.00455062571103527</v>
      </c>
      <c r="AJ19" s="37" t="n">
        <f aca="false">'Quarterly Data'!AJ12/'Quarterly Data'!AJ59</f>
        <v>0.00324496418294251</v>
      </c>
      <c r="AK19" s="37" t="n">
        <f aca="false">'Quarterly Data'!AK12/'Quarterly Data'!AK59</f>
        <v>0.00454915671745565</v>
      </c>
      <c r="AL19" s="37" t="n">
        <f aca="false">'Quarterly Data'!AL12/'Quarterly Data'!AL59</f>
        <v>0.00505497040055355</v>
      </c>
      <c r="AM19" s="37" t="n">
        <f aca="false">'Quarterly Data'!AM12/'Quarterly Data'!AM59</f>
        <v>0.00325224899674775</v>
      </c>
      <c r="AN19" s="37" t="n">
        <f aca="false">'Quarterly Data'!AN12/'Quarterly Data'!AN59</f>
        <v>0.00373610693902073</v>
      </c>
      <c r="AO19" s="37" t="n">
        <f aca="false">'Quarterly Data'!AO12/'Quarterly Data'!AO59</f>
        <v>0.00385890639342113</v>
      </c>
      <c r="AP19" s="37" t="n">
        <f aca="false">'Quarterly Data'!AP12/'Quarterly Data'!AP59</f>
        <v>0.00420199454674486</v>
      </c>
      <c r="AQ19" s="37" t="n">
        <f aca="false">'Quarterly Data'!AQ12/'Quarterly Data'!AQ59</f>
        <v>0.0042950374653701</v>
      </c>
    </row>
    <row r="20" customFormat="false" ht="15" hidden="false" customHeight="true" outlineLevel="0" collapsed="false">
      <c r="A20" s="4" t="s">
        <v>115</v>
      </c>
      <c r="B20" s="16" t="n">
        <f aca="false">'Quarterly Data'!B13/'Quarterly Data'!B59</f>
        <v>0.593122233571672</v>
      </c>
      <c r="C20" s="16" t="n">
        <f aca="false">'Quarterly Data'!C13/'Quarterly Data'!C59</f>
        <v>0.592879161528977</v>
      </c>
      <c r="D20" s="16" t="n">
        <f aca="false">'Quarterly Data'!D13/'Quarterly Data'!D59</f>
        <v>0.589860768363647</v>
      </c>
      <c r="E20" s="16" t="n">
        <f aca="false">'Quarterly Data'!E13/'Quarterly Data'!E59</f>
        <v>0.61215265137726</v>
      </c>
      <c r="F20" s="16" t="n">
        <f aca="false">'Quarterly Data'!F13/'Quarterly Data'!F59</f>
        <v>0.605375796940944</v>
      </c>
      <c r="G20" s="16" t="n">
        <f aca="false">'Quarterly Data'!G13/'Quarterly Data'!G59</f>
        <v>0.612955346650999</v>
      </c>
      <c r="H20" s="16" t="n">
        <f aca="false">'Quarterly Data'!H13/'Quarterly Data'!H59</f>
        <v>0.612744240303295</v>
      </c>
      <c r="I20" s="16" t="n">
        <f aca="false">'Quarterly Data'!I13/'Quarterly Data'!I59</f>
        <v>0.631009998550935</v>
      </c>
      <c r="J20" s="16" t="n">
        <f aca="false">'Quarterly Data'!J13/'Quarterly Data'!J59</f>
        <v>0.624280285582681</v>
      </c>
      <c r="K20" s="16" t="n">
        <f aca="false">'Quarterly Data'!K13/'Quarterly Data'!K59</f>
        <v>0.646870302617771</v>
      </c>
      <c r="L20" s="16" t="n">
        <f aca="false">'Quarterly Data'!L13/'Quarterly Data'!L59</f>
        <v>0.641655958433432</v>
      </c>
      <c r="M20" s="16" t="n">
        <f aca="false">'Quarterly Data'!M13/'Quarterly Data'!M59</f>
        <v>0.669049459041731</v>
      </c>
      <c r="N20" s="16" t="n">
        <f aca="false">'Quarterly Data'!N13/'Quarterly Data'!N59</f>
        <v>0.650112248809068</v>
      </c>
      <c r="O20" s="16" t="n">
        <f aca="false">'Quarterly Data'!O13/'Quarterly Data'!O59</f>
        <v>0.737216024203787</v>
      </c>
      <c r="P20" s="16" t="n">
        <f aca="false">'Quarterly Data'!P13/'Quarterly Data'!P59</f>
        <v>0.686313343367926</v>
      </c>
      <c r="Q20" s="16" t="n">
        <f aca="false">'Quarterly Data'!Q13/'Quarterly Data'!Q59</f>
        <v>0.715925246206736</v>
      </c>
      <c r="R20" s="16" t="n">
        <f aca="false">'Quarterly Data'!R13/'Quarterly Data'!R59</f>
        <v>0.715895382562049</v>
      </c>
      <c r="S20" s="16" t="n">
        <f aca="false">'Quarterly Data'!S13/'Quarterly Data'!S59</f>
        <v>0.731120608030299</v>
      </c>
      <c r="T20" s="16" t="n">
        <f aca="false">'Quarterly Data'!T13/'Quarterly Data'!T59</f>
        <v>0.740456273764259</v>
      </c>
      <c r="U20" s="16" t="n">
        <f aca="false">'Quarterly Data'!U13/'Quarterly Data'!U59</f>
        <v>0.773863263813583</v>
      </c>
      <c r="V20" s="16" t="n">
        <f aca="false">'Quarterly Data'!V13/'Quarterly Data'!V59</f>
        <v>0.76230353325789</v>
      </c>
      <c r="W20" s="16" t="n">
        <f aca="false">'Quarterly Data'!W13/'Quarterly Data'!W59</f>
        <v>0.780505415162455</v>
      </c>
      <c r="X20" s="16" t="n">
        <f aca="false">'Quarterly Data'!X13/'Quarterly Data'!X59</f>
        <v>0.795301599822516</v>
      </c>
      <c r="Y20" s="16" t="n">
        <f aca="false">'Quarterly Data'!Y13/'Quarterly Data'!Y59</f>
        <v>0.808904927946161</v>
      </c>
      <c r="Z20" s="16" t="n">
        <f aca="false">'Quarterly Data'!Z13/'Quarterly Data'!Z59</f>
        <v>0.878672114896395</v>
      </c>
      <c r="AA20" s="16" t="n">
        <f aca="false">'Quarterly Data'!AA13/'Quarterly Data'!AA59</f>
        <v>0.885267983741374</v>
      </c>
      <c r="AB20" s="16" t="n">
        <f aca="false">'Quarterly Data'!AB13/'Quarterly Data'!AB59</f>
        <v>0.901241366650605</v>
      </c>
      <c r="AC20" s="16" t="n">
        <f aca="false">'Quarterly Data'!AC13/'Quarterly Data'!AC59</f>
        <v>0.930401669992889</v>
      </c>
      <c r="AD20" s="16" t="n">
        <f aca="false">'Quarterly Data'!AD13/'Quarterly Data'!AD59</f>
        <v>0.935901239075371</v>
      </c>
      <c r="AE20" s="16" t="n">
        <f aca="false">'Quarterly Data'!AE13/'Quarterly Data'!AE59</f>
        <v>0.945477712701748</v>
      </c>
      <c r="AF20" s="16" t="n">
        <f aca="false">'Quarterly Data'!AF13/'Quarterly Data'!AF59</f>
        <v>0.928649427797676</v>
      </c>
      <c r="AG20" s="16" t="n">
        <f aca="false">'Quarterly Data'!AG13/'Quarterly Data'!AG59</f>
        <v>0.963133248190719</v>
      </c>
      <c r="AH20" s="16" t="n">
        <f aca="false">'Quarterly Data'!AH13/'Quarterly Data'!AH59</f>
        <v>0.941786034486354</v>
      </c>
      <c r="AI20" s="16" t="n">
        <f aca="false">'Quarterly Data'!AI13/'Quarterly Data'!AI59</f>
        <v>0.944523735650016</v>
      </c>
      <c r="AJ20" s="16" t="n">
        <f aca="false">'Quarterly Data'!AJ13/'Quarterly Data'!AJ59</f>
        <v>0.998326496459111</v>
      </c>
      <c r="AK20" s="16" t="n">
        <f aca="false">'Quarterly Data'!AK13/'Quarterly Data'!AK59</f>
        <v>0.9865511829794</v>
      </c>
      <c r="AL20" s="16" t="n">
        <f aca="false">'Quarterly Data'!AL13/'Quarterly Data'!AL59</f>
        <v>1.00945644652879</v>
      </c>
      <c r="AM20" s="16" t="n">
        <f aca="false">'Quarterly Data'!AM13/'Quarterly Data'!AM59</f>
        <v>1.00823522699176</v>
      </c>
      <c r="AN20" s="16" t="n">
        <f aca="false">'Quarterly Data'!AN13/'Quarterly Data'!AN59</f>
        <v>1.01627741063382</v>
      </c>
      <c r="AO20" s="16" t="n">
        <f aca="false">'Quarterly Data'!AO13/'Quarterly Data'!AO59</f>
        <v>1.06904819886481</v>
      </c>
      <c r="AP20" s="16" t="n">
        <f aca="false">'Quarterly Data'!AP13/'Quarterly Data'!AP59</f>
        <v>1.03643596160311</v>
      </c>
      <c r="AQ20" s="16" t="n">
        <f aca="false">'Quarterly Data'!AQ13/'Quarterly Data'!AQ59</f>
        <v>1.0487700574531</v>
      </c>
    </row>
    <row r="21" customFormat="false" ht="15" hidden="false" customHeight="true" outlineLevel="0" collapsed="false">
      <c r="A21" s="4" t="s">
        <v>116</v>
      </c>
      <c r="B21" s="16" t="n">
        <f aca="false">'Quarterly Data'!B14/'Quarterly Data'!B59</f>
        <v>0.000959544371188906</v>
      </c>
      <c r="C21" s="16" t="n">
        <f aca="false">'Quarterly Data'!C14/'Quarterly Data'!C59</f>
        <v>0.000955610357583231</v>
      </c>
      <c r="D21" s="16" t="n">
        <f aca="false">'Quarterly Data'!D14/'Quarterly Data'!D59</f>
        <v>0.000944459677665052</v>
      </c>
      <c r="E21" s="16" t="n">
        <f aca="false">'Quarterly Data'!E14/'Quarterly Data'!E59</f>
        <v>0.000940419851959714</v>
      </c>
      <c r="F21" s="16" t="n">
        <f aca="false">'Quarterly Data'!F14/'Quarterly Data'!F59</f>
        <v>0.000927893681343351</v>
      </c>
      <c r="G21" s="16" t="n">
        <f aca="false">'Quarterly Data'!G14/'Quarterly Data'!G59</f>
        <v>0.00091069330199765</v>
      </c>
      <c r="H21" s="16" t="n">
        <f aca="false">'Quarterly Data'!H14/'Quarterly Data'!H59</f>
        <v>0.000904053659959172</v>
      </c>
      <c r="I21" s="16" t="n">
        <f aca="false">'Quarterly Data'!I14/'Quarterly Data'!I59</f>
        <v>0.000898420518765396</v>
      </c>
      <c r="J21" s="16" t="n">
        <f aca="false">'Quarterly Data'!J14/'Quarterly Data'!J59</f>
        <v>0.000892445877475818</v>
      </c>
      <c r="K21" s="16" t="n">
        <f aca="false">'Quarterly Data'!K14/'Quarterly Data'!K59</f>
        <v>0.000879208145438044</v>
      </c>
      <c r="L21" s="16" t="n">
        <f aca="false">'Quarterly Data'!L14/'Quarterly Data'!L59</f>
        <v>0.000921839208894352</v>
      </c>
      <c r="M21" s="16" t="n">
        <f aca="false">'Quarterly Data'!M14/'Quarterly Data'!M59</f>
        <v>0.000910797085449327</v>
      </c>
      <c r="N21" s="16" t="n">
        <f aca="false">'Quarterly Data'!N14/'Quarterly Data'!N59</f>
        <v>0.000958221540820238</v>
      </c>
      <c r="O21" s="16" t="n">
        <f aca="false">'Quarterly Data'!O14/'Quarterly Data'!O59</f>
        <v>0.000945460439233907</v>
      </c>
      <c r="P21" s="16" t="n">
        <f aca="false">'Quarterly Data'!P14/'Quarterly Data'!P59</f>
        <v>0.000950645646835142</v>
      </c>
      <c r="Q21" s="16" t="n">
        <f aca="false">'Quarterly Data'!Q14/'Quarterly Data'!Q59</f>
        <v>0.000904696668131414</v>
      </c>
      <c r="R21" s="16" t="n">
        <f aca="false">'Quarterly Data'!R14/'Quarterly Data'!R59</f>
        <v>0.000898334231667565</v>
      </c>
      <c r="S21" s="16" t="n">
        <f aca="false">'Quarterly Data'!S14/'Quarterly Data'!S59</f>
        <v>0.000870077027407426</v>
      </c>
      <c r="T21" s="16" t="n">
        <f aca="false">'Quarterly Data'!T14/'Quarterly Data'!T59</f>
        <v>0.000861850443599493</v>
      </c>
      <c r="U21" s="16" t="n">
        <f aca="false">'Quarterly Data'!U14/'Quarterly Data'!U59</f>
        <v>0.000857438277053439</v>
      </c>
      <c r="V21" s="16" t="n">
        <f aca="false">'Quarterly Data'!V14/'Quarterly Data'!V59</f>
        <v>0.000855023261662266</v>
      </c>
      <c r="W21" s="16" t="n">
        <f aca="false">'Quarterly Data'!W14/'Quarterly Data'!W59</f>
        <v>0.000846508153865306</v>
      </c>
      <c r="X21" s="16" t="n">
        <f aca="false">'Quarterly Data'!X14/'Quarterly Data'!X59</f>
        <v>0.000838119653905884</v>
      </c>
      <c r="Y21" s="16" t="n">
        <f aca="false">'Quarterly Data'!Y14/'Quarterly Data'!Y59</f>
        <v>0.000829045865743337</v>
      </c>
      <c r="Z21" s="16" t="n">
        <f aca="false">'Quarterly Data'!Z14/'Quarterly Data'!Z59</f>
        <v>0.000749534563214778</v>
      </c>
      <c r="AA21" s="16" t="n">
        <f aca="false">'Quarterly Data'!AA14/'Quarterly Data'!AA59</f>
        <v>0.000732583419982985</v>
      </c>
      <c r="AB21" s="16" t="n">
        <f aca="false">'Quarterly Data'!AB14/'Quarterly Data'!AB59</f>
        <v>0.000711319152841835</v>
      </c>
      <c r="AC21" s="16" t="n">
        <f aca="false">'Quarterly Data'!AC14/'Quarterly Data'!AC59</f>
        <v>0.000711123345491249</v>
      </c>
      <c r="AD21" s="16" t="n">
        <f aca="false">'Quarterly Data'!AD14/'Quarterly Data'!AD59</f>
        <v>0.000707391095999818</v>
      </c>
      <c r="AE21" s="16" t="n">
        <f aca="false">'Quarterly Data'!AE14/'Quarterly Data'!AE59</f>
        <v>0.000692985201412796</v>
      </c>
      <c r="AF21" s="16" t="n">
        <f aca="false">'Quarterly Data'!AF14/'Quarterly Data'!AF59</f>
        <v>0.000677033283829824</v>
      </c>
      <c r="AG21" s="16" t="n">
        <f aca="false">'Quarterly Data'!AG14/'Quarterly Data'!AG59</f>
        <v>0.000659855257556407</v>
      </c>
      <c r="AH21" s="16" t="n">
        <f aca="false">'Quarterly Data'!AH14/'Quarterly Data'!AH59</f>
        <v>0.00064635849961427</v>
      </c>
      <c r="AI21" s="16" t="n">
        <f aca="false">'Quarterly Data'!AI14/'Quarterly Data'!AI59</f>
        <v>0.000641224532009515</v>
      </c>
      <c r="AJ21" s="16" t="n">
        <f aca="false">'Quarterly Data'!AJ14/'Quarterly Data'!AJ59</f>
        <v>0.000653074552541889</v>
      </c>
      <c r="AK21" s="16" t="n">
        <f aca="false">'Quarterly Data'!AK14/'Quarterly Data'!AK59</f>
        <v>0.000615824708476529</v>
      </c>
      <c r="AL21" s="16" t="n">
        <f aca="false">'Quarterly Data'!AL14/'Quarterly Data'!AL59</f>
        <v>0.000595833012993004</v>
      </c>
      <c r="AM21" s="16" t="n">
        <f aca="false">'Quarterly Data'!AM14/'Quarterly Data'!AM59</f>
        <v>0.000589588999410411</v>
      </c>
      <c r="AN21" s="16" t="n">
        <f aca="false">'Quarterly Data'!AN14/'Quarterly Data'!AN59</f>
        <v>0.000582006608591169</v>
      </c>
      <c r="AO21" s="16" t="n">
        <f aca="false">'Quarterly Data'!AO14/'Quarterly Data'!AO59</f>
        <v>0.000580709214543956</v>
      </c>
      <c r="AP21" s="16" t="n">
        <f aca="false">'Quarterly Data'!AP14/'Quarterly Data'!AP59</f>
        <v>0.000578941470884847</v>
      </c>
      <c r="AQ21" s="16" t="n">
        <f aca="false">'Quarterly Data'!AQ14/'Quarterly Data'!AQ59</f>
        <v>0.000576390309205511</v>
      </c>
    </row>
    <row r="22" customFormat="false" ht="15" hidden="false" customHeight="true" outlineLevel="0" collapsed="false">
      <c r="A22" s="4" t="s">
        <v>117</v>
      </c>
      <c r="B22" s="16" t="n">
        <f aca="false">'Quarterly Data'!B15/'Quarterly Data'!B59</f>
        <v>0.280589345962175</v>
      </c>
      <c r="C22" s="16" t="n">
        <f aca="false">'Quarterly Data'!C15/'Quarterly Data'!C59</f>
        <v>0.282737361282367</v>
      </c>
      <c r="D22" s="16" t="n">
        <f aca="false">'Quarterly Data'!D15/'Quarterly Data'!D59</f>
        <v>0.26935380678183</v>
      </c>
      <c r="E22" s="16" t="n">
        <f aca="false">'Quarterly Data'!E15/'Quarterly Data'!E59</f>
        <v>0.246784370828783</v>
      </c>
      <c r="F22" s="16" t="n">
        <f aca="false">'Quarterly Data'!F15/'Quarterly Data'!F59</f>
        <v>0.259989823101559</v>
      </c>
      <c r="G22" s="16" t="n">
        <f aca="false">'Quarterly Data'!G15/'Quarterly Data'!G59</f>
        <v>0.264835487661575</v>
      </c>
      <c r="H22" s="16" t="n">
        <f aca="false">'Quarterly Data'!H15/'Quarterly Data'!H59</f>
        <v>0.253834937299504</v>
      </c>
      <c r="I22" s="16" t="n">
        <f aca="false">'Quarterly Data'!I15/'Quarterly Data'!I59</f>
        <v>0.242573540066657</v>
      </c>
      <c r="J22" s="16" t="n">
        <f aca="false">'Quarterly Data'!J15/'Quarterly Data'!J59</f>
        <v>0.247783279594657</v>
      </c>
      <c r="K22" s="16" t="n">
        <f aca="false">'Quarterly Data'!K15/'Quarterly Data'!K59</f>
        <v>0.250772852321393</v>
      </c>
      <c r="L22" s="16" t="n">
        <f aca="false">'Quarterly Data'!L15/'Quarterly Data'!L59</f>
        <v>0.24593552712442</v>
      </c>
      <c r="M22" s="16" t="n">
        <f aca="false">'Quarterly Data'!M15/'Quarterly Data'!M59</f>
        <v>0.244342018105542</v>
      </c>
      <c r="N22" s="16" t="n">
        <f aca="false">'Quarterly Data'!N15/'Quarterly Data'!N59</f>
        <v>0.242183650002738</v>
      </c>
      <c r="O22" s="16" t="n">
        <f aca="false">'Quarterly Data'!O15/'Quarterly Data'!O59</f>
        <v>0.238958372727518</v>
      </c>
      <c r="P22" s="16" t="n">
        <f aca="false">'Quarterly Data'!P15/'Quarterly Data'!P59</f>
        <v>0.225038950064697</v>
      </c>
      <c r="Q22" s="16" t="n">
        <f aca="false">'Quarterly Data'!Q15/'Quarterly Data'!Q59</f>
        <v>0.213224080440458</v>
      </c>
      <c r="R22" s="16" t="n">
        <f aca="false">'Quarterly Data'!R15/'Quarterly Data'!R59</f>
        <v>0.217063217063217</v>
      </c>
      <c r="S22" s="16" t="n">
        <f aca="false">'Quarterly Data'!S15/'Quarterly Data'!S59</f>
        <v>0.213578319727717</v>
      </c>
      <c r="T22" s="16" t="n">
        <f aca="false">'Quarterly Data'!T15/'Quarterly Data'!T59</f>
        <v>0.211584283903676</v>
      </c>
      <c r="U22" s="16" t="n">
        <f aca="false">'Quarterly Data'!U15/'Quarterly Data'!U59</f>
        <v>0.22134516934406</v>
      </c>
      <c r="V22" s="16" t="n">
        <f aca="false">'Quarterly Data'!V15/'Quarterly Data'!V59</f>
        <v>0.208122720985792</v>
      </c>
      <c r="W22" s="16" t="n">
        <f aca="false">'Quarterly Data'!W15/'Quarterly Data'!W59</f>
        <v>0.203684800199178</v>
      </c>
      <c r="X22" s="16" t="n">
        <f aca="false">'Quarterly Data'!X15/'Quarterly Data'!X59</f>
        <v>0.207459264919762</v>
      </c>
      <c r="Y22" s="16" t="n">
        <f aca="false">'Quarterly Data'!Y15/'Quarterly Data'!Y59</f>
        <v>0.196825242008242</v>
      </c>
      <c r="Z22" s="16" t="n">
        <f aca="false">'Quarterly Data'!Z15/'Quarterly Data'!Z59</f>
        <v>0.196087913150705</v>
      </c>
      <c r="AA22" s="16" t="n">
        <f aca="false">'Quarterly Data'!AA15/'Quarterly Data'!AA59</f>
        <v>0.211976557330561</v>
      </c>
      <c r="AB22" s="16" t="n">
        <f aca="false">'Quarterly Data'!AB15/'Quarterly Data'!AB59</f>
        <v>0.224203207819922</v>
      </c>
      <c r="AC22" s="16" t="n">
        <f aca="false">'Quarterly Data'!AC15/'Quarterly Data'!AC59</f>
        <v>0.267198862202647</v>
      </c>
      <c r="AD22" s="16" t="n">
        <f aca="false">'Quarterly Data'!AD15/'Quarterly Data'!AD59</f>
        <v>0.297218355657988</v>
      </c>
      <c r="AE22" s="16" t="n">
        <f aca="false">'Quarterly Data'!AE15/'Quarterly Data'!AE59</f>
        <v>0.2811060937989</v>
      </c>
      <c r="AF22" s="16" t="n">
        <f aca="false">'Quarterly Data'!AF15/'Quarterly Data'!AF59</f>
        <v>0.246527474447454</v>
      </c>
      <c r="AG22" s="16" t="n">
        <f aca="false">'Quarterly Data'!AG15/'Quarterly Data'!AG59</f>
        <v>0.236441038739889</v>
      </c>
      <c r="AH22" s="16" t="n">
        <f aca="false">'Quarterly Data'!AH15/'Quarterly Data'!AH59</f>
        <v>0.209774608536102</v>
      </c>
      <c r="AI22" s="16" t="n">
        <f aca="false">'Quarterly Data'!AI15/'Quarterly Data'!AI59</f>
        <v>0.203371599958631</v>
      </c>
      <c r="AJ22" s="16" t="n">
        <f aca="false">'Quarterly Data'!AJ15/'Quarterly Data'!AJ59</f>
        <v>0.201453090879406</v>
      </c>
      <c r="AK22" s="16" t="n">
        <f aca="false">'Quarterly Data'!AK15/'Quarterly Data'!AK59</f>
        <v>0.182601958719879</v>
      </c>
      <c r="AL22" s="16" t="n">
        <f aca="false">'Quarterly Data'!AL15/'Quarterly Data'!AL59</f>
        <v>0.154243868686092</v>
      </c>
      <c r="AM22" s="16" t="n">
        <f aca="false">'Quarterly Data'!AM15/'Quarterly Data'!AM59</f>
        <v>0.146256109853744</v>
      </c>
      <c r="AN22" s="16" t="n">
        <f aca="false">'Quarterly Data'!AN15/'Quarterly Data'!AN59</f>
        <v>0.144281315710424</v>
      </c>
      <c r="AO22" s="16" t="n">
        <f aca="false">'Quarterly Data'!AO15/'Quarterly Data'!AO59</f>
        <v>0.163216754397467</v>
      </c>
      <c r="AP22" s="16" t="n">
        <f aca="false">'Quarterly Data'!AP15/'Quarterly Data'!AP59</f>
        <v>0.169555148843985</v>
      </c>
      <c r="AQ22" s="16" t="n">
        <f aca="false">'Quarterly Data'!AQ15/'Quarterly Data'!AQ59</f>
        <v>0.167153189669598</v>
      </c>
    </row>
    <row r="23" customFormat="false" ht="15" hidden="false" customHeight="true" outlineLevel="0" collapsed="false">
      <c r="A23" s="4" t="s">
        <v>118</v>
      </c>
      <c r="B23" s="16" t="n">
        <f aca="false">'Quarterly Data'!B16/'Quarterly Data'!B59</f>
        <v>0.164422570959854</v>
      </c>
      <c r="C23" s="16" t="n">
        <f aca="false">'Quarterly Data'!C16/'Quarterly Data'!C59</f>
        <v>0.0931874229346486</v>
      </c>
      <c r="D23" s="16" t="n">
        <f aca="false">'Quarterly Data'!D16/'Quarterly Data'!D59</f>
        <v>0.0709258751485239</v>
      </c>
      <c r="E23" s="16" t="n">
        <f aca="false">'Quarterly Data'!E16/'Quarterly Data'!E59</f>
        <v>0.0779335032156292</v>
      </c>
      <c r="F23" s="16" t="n">
        <f aca="false">'Quarterly Data'!F16/'Quarterly Data'!F59</f>
        <v>0.163967793109641</v>
      </c>
      <c r="G23" s="16" t="n">
        <f aca="false">'Quarterly Data'!G16/'Quarterly Data'!G59</f>
        <v>0.0852820211515864</v>
      </c>
      <c r="H23" s="16" t="n">
        <f aca="false">'Quarterly Data'!H16/'Quarterly Data'!H59</f>
        <v>0.0934674832312628</v>
      </c>
      <c r="I23" s="16" t="n">
        <f aca="false">'Quarterly Data'!I16/'Quarterly Data'!I59</f>
        <v>0.0981307056948268</v>
      </c>
      <c r="J23" s="16" t="n">
        <f aca="false">'Quarterly Data'!J16/'Quarterly Data'!J59</f>
        <v>0.0996948410870567</v>
      </c>
      <c r="K23" s="16" t="n">
        <f aca="false">'Quarterly Data'!K16/'Quarterly Data'!K59</f>
        <v>0.106072208514138</v>
      </c>
      <c r="L23" s="16" t="n">
        <f aca="false">'Quarterly Data'!L16/'Quarterly Data'!L59</f>
        <v>0.0854796357338399</v>
      </c>
      <c r="M23" s="16" t="n">
        <f aca="false">'Quarterly Data'!M16/'Quarterly Data'!M59</f>
        <v>0.0959096930889821</v>
      </c>
      <c r="N23" s="16" t="n">
        <f aca="false">'Quarterly Data'!N16/'Quarterly Data'!N59</f>
        <v>0.105240102940371</v>
      </c>
      <c r="O23" s="16" t="n">
        <f aca="false">'Quarterly Data'!O16/'Quarterly Data'!O59</f>
        <v>0.121721278262514</v>
      </c>
      <c r="P23" s="16" t="n">
        <f aca="false">'Quarterly Data'!P16/'Quarterly Data'!P59</f>
        <v>0.0832079009215982</v>
      </c>
      <c r="Q23" s="16" t="n">
        <f aca="false">'Quarterly Data'!Q16/'Quarterly Data'!Q59</f>
        <v>0.12678677591956</v>
      </c>
      <c r="R23" s="16" t="n">
        <f aca="false">'Quarterly Data'!R16/'Quarterly Data'!R59</f>
        <v>0.0842124175457509</v>
      </c>
      <c r="S23" s="16" t="n">
        <f aca="false">'Quarterly Data'!S16/'Quarterly Data'!S59</f>
        <v>0.103001765744556</v>
      </c>
      <c r="T23" s="16" t="n">
        <f aca="false">'Quarterly Data'!T16/'Quarterly Data'!T59</f>
        <v>0.0941444866920152</v>
      </c>
      <c r="U23" s="16" t="n">
        <f aca="false">'Quarterly Data'!U16/'Quarterly Data'!U59</f>
        <v>0.0853403273396717</v>
      </c>
      <c r="V23" s="16" t="n">
        <f aca="false">'Quarterly Data'!V16/'Quarterly Data'!V59</f>
        <v>0.101496290707909</v>
      </c>
      <c r="W23" s="16" t="n">
        <f aca="false">'Quarterly Data'!W16/'Quarterly Data'!W59</f>
        <v>0.111689281712934</v>
      </c>
      <c r="X23" s="16" t="n">
        <f aca="false">'Quarterly Data'!X16/'Quarterly Data'!X59</f>
        <v>0.0877314073015012</v>
      </c>
      <c r="Y23" s="16" t="n">
        <f aca="false">'Quarterly Data'!Y16/'Quarterly Data'!Y59</f>
        <v>0.0883421521055327</v>
      </c>
      <c r="Z23" s="16" t="n">
        <f aca="false">'Quarterly Data'!Z16/'Quarterly Data'!Z59</f>
        <v>0.104209482821151</v>
      </c>
      <c r="AA23" s="16" t="n">
        <f aca="false">'Quarterly Data'!AA16/'Quarterly Data'!AA59</f>
        <v>0.0998676623499386</v>
      </c>
      <c r="AB23" s="16" t="n">
        <f aca="false">'Quarterly Data'!AB16/'Quarterly Data'!AB59</f>
        <v>0.0910259057846309</v>
      </c>
      <c r="AC23" s="16" t="n">
        <f aca="false">'Quarterly Data'!AC16/'Quarterly Data'!AC59</f>
        <v>0.0885233867822816</v>
      </c>
      <c r="AD23" s="16" t="n">
        <f aca="false">'Quarterly Data'!AD16/'Quarterly Data'!AD59</f>
        <v>0.118750427857518</v>
      </c>
      <c r="AE23" s="16" t="n">
        <f aca="false">'Quarterly Data'!AE16/'Quarterly Data'!AE59</f>
        <v>0.0980015200965708</v>
      </c>
      <c r="AF23" s="16" t="n">
        <f aca="false">'Quarterly Data'!AF16/'Quarterly Data'!AF59</f>
        <v>0.0748886171049183</v>
      </c>
      <c r="AG23" s="16" t="n">
        <f aca="false">'Quarterly Data'!AG16/'Quarterly Data'!AG59</f>
        <v>0.0796083439761601</v>
      </c>
      <c r="AH23" s="16" t="n">
        <f aca="false">'Quarterly Data'!AH16/'Quarterly Data'!AH59</f>
        <v>0.139300681803966</v>
      </c>
      <c r="AI23" s="16" t="n">
        <f aca="false">'Quarterly Data'!AI16/'Quarterly Data'!AI59</f>
        <v>0.09806598407281</v>
      </c>
      <c r="AJ23" s="16" t="n">
        <f aca="false">'Quarterly Data'!AJ16/'Quarterly Data'!AJ59</f>
        <v>0.105185820118778</v>
      </c>
      <c r="AK23" s="16" t="n">
        <f aca="false">'Quarterly Data'!AK16/'Quarterly Data'!AK59</f>
        <v>0.0803154611732454</v>
      </c>
      <c r="AL23" s="16" t="n">
        <f aca="false">'Quarterly Data'!AL16/'Quarterly Data'!AL59</f>
        <v>0.15287921888214</v>
      </c>
      <c r="AM23" s="16" t="n">
        <f aca="false">'Quarterly Data'!AM16/'Quarterly Data'!AM59</f>
        <v>0.10061050989939</v>
      </c>
      <c r="AN23" s="16" t="n">
        <f aca="false">'Quarterly Data'!AN16/'Quarterly Data'!AN59</f>
        <v>0.105268098528087</v>
      </c>
      <c r="AO23" s="16" t="n">
        <f aca="false">'Quarterly Data'!AO16/'Quarterly Data'!AO59</f>
        <v>0.0957046250679055</v>
      </c>
      <c r="AP23" s="16" t="n">
        <f aca="false">'Quarterly Data'!AP16/'Quarterly Data'!AP59</f>
        <v>0.142232846524484</v>
      </c>
      <c r="AQ23" s="16" t="n">
        <f aca="false">'Quarterly Data'!AQ16/'Quarterly Data'!AQ59</f>
        <v>0.134001450272391</v>
      </c>
    </row>
    <row r="24" customFormat="false" ht="15" hidden="false" customHeight="true" outlineLevel="0" collapsed="false">
      <c r="A24" s="4" t="s">
        <v>119</v>
      </c>
      <c r="B24" s="16" t="n">
        <f aca="false">'Quarterly Data'!B17/'Quarterly Data'!B59</f>
        <v>-0.00622156189061194</v>
      </c>
      <c r="C24" s="16" t="n">
        <f aca="false">'Quarterly Data'!C17/'Quarterly Data'!C59</f>
        <v>-0.00699753390875462</v>
      </c>
      <c r="D24" s="16" t="n">
        <f aca="false">'Quarterly Data'!D17/'Quarterly Data'!D59</f>
        <v>-0.00578862383085032</v>
      </c>
      <c r="E24" s="16" t="n">
        <f aca="false">'Quarterly Data'!E17/'Quarterly Data'!E59</f>
        <v>-0.00621890547263682</v>
      </c>
      <c r="F24" s="16" t="n">
        <f aca="false">'Quarterly Data'!F17/'Quarterly Data'!F59</f>
        <v>-0.00631566344398216</v>
      </c>
      <c r="G24" s="16" t="n">
        <f aca="false">'Quarterly Data'!G17/'Quarterly Data'!G59</f>
        <v>-0.00402467685076381</v>
      </c>
      <c r="H24" s="16" t="n">
        <f aca="false">'Quarterly Data'!H17/'Quarterly Data'!H59</f>
        <v>-0.0042286380869058</v>
      </c>
      <c r="I24" s="16" t="n">
        <f aca="false">'Quarterly Data'!I17/'Quarterly Data'!I59</f>
        <v>-0.00405738298797276</v>
      </c>
      <c r="J24" s="16" t="n">
        <f aca="false">'Quarterly Data'!J17/'Quarterly Data'!J59</f>
        <v>-0.0022742975587287</v>
      </c>
      <c r="K24" s="16" t="n">
        <f aca="false">'Quarterly Data'!K17/'Quarterly Data'!K59</f>
        <v>-0.00229728579937037</v>
      </c>
      <c r="L24" s="16" t="n">
        <f aca="false">'Quarterly Data'!L17/'Quarterly Data'!L59</f>
        <v>-0.00215095815408682</v>
      </c>
      <c r="M24" s="16" t="n">
        <f aca="false">'Quarterly Data'!M17/'Quarterly Data'!M59</f>
        <v>-0.00212519319938176</v>
      </c>
      <c r="N24" s="16" t="n">
        <f aca="false">'Quarterly Data'!N17/'Quarterly Data'!N59</f>
        <v>-0.00142364343207578</v>
      </c>
      <c r="O24" s="16" t="n">
        <f aca="false">'Quarterly Data'!O17/'Quarterly Data'!O59</f>
        <v>-0.00113455252708069</v>
      </c>
      <c r="P24" s="16" t="n">
        <f aca="false">'Quarterly Data'!P17/'Quarterly Data'!P59</f>
        <v>-0.00113549341149753</v>
      </c>
      <c r="Q24" s="16" t="n">
        <f aca="false">'Quarterly Data'!Q17/'Quarterly Data'!Q59</f>
        <v>-0.00160260552640422</v>
      </c>
      <c r="R24" s="16" t="n">
        <f aca="false">'Quarterly Data'!R17/'Quarterly Data'!R59</f>
        <v>-0.00110366777033444</v>
      </c>
      <c r="S24" s="16" t="n">
        <f aca="false">'Quarterly Data'!S17/'Quarterly Data'!S59</f>
        <v>-0.00104921053305013</v>
      </c>
      <c r="T24" s="16" t="n">
        <f aca="false">'Quarterly Data'!T17/'Quarterly Data'!T59</f>
        <v>-0.0011660329531052</v>
      </c>
      <c r="U24" s="16" t="n">
        <f aca="false">'Quarterly Data'!U17/'Quarterly Data'!U59</f>
        <v>-0.00103396968703503</v>
      </c>
      <c r="V24" s="16" t="n">
        <f aca="false">'Quarterly Data'!V17/'Quarterly Data'!V59</f>
        <v>-0.000377216144851</v>
      </c>
      <c r="W24" s="16" t="n">
        <f aca="false">'Quarterly Data'!W17/'Quarterly Data'!W59</f>
        <v>-0.000398356778289556</v>
      </c>
      <c r="X24" s="16" t="n">
        <f aca="false">'Quarterly Data'!X17/'Quarterly Data'!X59</f>
        <v>-0.000369758670840831</v>
      </c>
      <c r="Y24" s="16" t="n">
        <f aca="false">'Quarterly Data'!Y17/'Quarterly Data'!Y59</f>
        <v>-0.000365755529004413</v>
      </c>
      <c r="Z24" s="16" t="n">
        <f aca="false">'Quarterly Data'!Z17/'Quarterly Data'!Z59</f>
        <v>-0.000507749220242269</v>
      </c>
      <c r="AA24" s="16" t="n">
        <f aca="false">'Quarterly Data'!AA17/'Quarterly Data'!AA59</f>
        <v>-0.000756215143208243</v>
      </c>
      <c r="AB24" s="16" t="n">
        <f aca="false">'Quarterly Data'!AB17/'Quarterly Data'!AB59</f>
        <v>-0.000711319152841835</v>
      </c>
      <c r="AC24" s="16" t="n">
        <f aca="false">'Quarterly Data'!AC17/'Quarterly Data'!AC59</f>
        <v>-0.000481728717913426</v>
      </c>
      <c r="AD24" s="16" t="n">
        <f aca="false">'Quarterly Data'!AD17/'Quarterly Data'!AD59</f>
        <v>-0.000365105081806357</v>
      </c>
      <c r="AE24" s="16" t="n">
        <f aca="false">'Quarterly Data'!AE17/'Quarterly Data'!AE59</f>
        <v>-0.00033531542003845</v>
      </c>
      <c r="AF24" s="16" t="n">
        <f aca="false">'Quarterly Data'!AF17/'Quarterly Data'!AF59</f>
        <v>-0.000349436533589587</v>
      </c>
      <c r="AG24" s="16" t="n">
        <f aca="false">'Quarterly Data'!AG17/'Quarterly Data'!AG59</f>
        <v>-0.000319284802043423</v>
      </c>
      <c r="AH24" s="16" t="n">
        <f aca="false">'Quarterly Data'!AH17/'Quarterly Data'!AH59</f>
        <v>-0.000333604386897688</v>
      </c>
      <c r="AI24" s="16" t="n">
        <f aca="false">'Quarterly Data'!AI17/'Quarterly Data'!AI59</f>
        <v>-0.000310269934843314</v>
      </c>
      <c r="AJ24" s="16" t="n">
        <f aca="false">'Quarterly Data'!AJ17/'Quarterly Data'!AJ59</f>
        <v>-0.000326537276270944</v>
      </c>
      <c r="AK24" s="16" t="n">
        <f aca="false">'Quarterly Data'!AK17/'Quarterly Data'!AK59</f>
        <v>-0.000297979697649933</v>
      </c>
      <c r="AL24" s="16" t="n">
        <f aca="false">'Quarterly Data'!AL17/'Quarterly Data'!AL59</f>
        <v>-0.000288306296609518</v>
      </c>
      <c r="AM24" s="16" t="n">
        <f aca="false">'Quarterly Data'!AM17/'Quarterly Data'!AM59</f>
        <v>-0.000304303999695696</v>
      </c>
      <c r="AN24" s="16" t="n">
        <f aca="false">'Quarterly Data'!AN17/'Quarterly Data'!AN59</f>
        <v>-0.000281616100931211</v>
      </c>
      <c r="AO24" s="16" t="n">
        <f aca="false">'Quarterly Data'!AO17/'Quarterly Data'!AO59</f>
        <v>-0.000299720884925913</v>
      </c>
      <c r="AP24" s="16" t="n">
        <f aca="false">'Quarterly Data'!AP17/'Quarterly Data'!AP59</f>
        <v>0</v>
      </c>
      <c r="AQ24" s="16" t="n">
        <f aca="false">'Quarterly Data'!AQ17/'Quarterly Data'!AQ59</f>
        <v>0</v>
      </c>
    </row>
    <row r="25" customFormat="false" ht="15" hidden="false" customHeight="true" outlineLevel="0" collapsed="false">
      <c r="A25" s="4" t="s">
        <v>250</v>
      </c>
      <c r="B25" s="16" t="n">
        <f aca="false">'Quarterly Data'!B18/'Quarterly Data'!B59</f>
        <v>-0.000154765221159501</v>
      </c>
      <c r="C25" s="16" t="n">
        <f aca="false">'Quarterly Data'!C18/'Quarterly Data'!C59</f>
        <v>-0.00409987669543773</v>
      </c>
      <c r="D25" s="16" t="n">
        <f aca="false">'Quarterly Data'!D18/'Quarterly Data'!D59</f>
        <v>-0.0130701032812357</v>
      </c>
      <c r="E25" s="16" t="n">
        <f aca="false">'Quarterly Data'!E18/'Quarterly Data'!E59</f>
        <v>0</v>
      </c>
      <c r="F25" s="16" t="n">
        <f aca="false">'Quarterly Data'!F18/'Quarterly Data'!F59</f>
        <v>0.00119728216947529</v>
      </c>
      <c r="G25" s="16" t="n">
        <f aca="false">'Quarterly Data'!G18/'Quarterly Data'!G59</f>
        <v>0</v>
      </c>
      <c r="H25" s="16" t="n">
        <f aca="false">'Quarterly Data'!H18/'Quarterly Data'!H59</f>
        <v>0</v>
      </c>
      <c r="I25" s="16" t="n">
        <f aca="false">'Quarterly Data'!I18/'Quarterly Data'!I59</f>
        <v>-0.00965077524996377</v>
      </c>
      <c r="J25" s="16" t="n">
        <f aca="false">'Quarterly Data'!J18/'Quarterly Data'!J59</f>
        <v>-0.0147685398433901</v>
      </c>
      <c r="K25" s="16" t="n">
        <f aca="false">'Quarterly Data'!K18/'Quarterly Data'!K59</f>
        <v>0</v>
      </c>
      <c r="L25" s="16" t="n">
        <f aca="false">'Quarterly Data'!L18/'Quarterly Data'!L59</f>
        <v>0</v>
      </c>
      <c r="M25" s="16" t="n">
        <f aca="false">'Quarterly Data'!M18/'Quarterly Data'!M59</f>
        <v>0.0137171561051005</v>
      </c>
      <c r="N25" s="16" t="n">
        <f aca="false">'Quarterly Data'!N18/'Quarterly Data'!N59</f>
        <v>0</v>
      </c>
      <c r="O25" s="16" t="n">
        <f aca="false">'Quarterly Data'!O18/'Quarterly Data'!O59</f>
        <v>0.0218266295685999</v>
      </c>
      <c r="P25" s="16" t="n">
        <f aca="false">'Quarterly Data'!P18/'Quarterly Data'!P59</f>
        <v>0.00200691858776308</v>
      </c>
      <c r="Q25" s="16" t="n">
        <f aca="false">'Quarterly Data'!Q18/'Quarterly Data'!Q59</f>
        <v>0</v>
      </c>
      <c r="R25" s="16" t="n">
        <f aca="false">'Quarterly Data'!R18/'Quarterly Data'!R59</f>
        <v>0</v>
      </c>
      <c r="S25" s="16" t="n">
        <f aca="false">'Quarterly Data'!S18/'Quarterly Data'!S59</f>
        <v>0</v>
      </c>
      <c r="T25" s="16" t="n">
        <f aca="false">'Quarterly Data'!T18/'Quarterly Data'!T59</f>
        <v>0</v>
      </c>
      <c r="U25" s="16" t="n">
        <f aca="false">'Quarterly Data'!U18/'Quarterly Data'!U59</f>
        <v>0</v>
      </c>
      <c r="V25" s="16" t="n">
        <f aca="false">'Quarterly Data'!V18/'Quarterly Data'!V59</f>
        <v>0</v>
      </c>
      <c r="W25" s="16" t="n">
        <f aca="false">'Quarterly Data'!W18/'Quarterly Data'!W59</f>
        <v>0</v>
      </c>
      <c r="X25" s="16" t="n">
        <f aca="false">'Quarterly Data'!X18/'Quarterly Data'!X59</f>
        <v>0</v>
      </c>
      <c r="Y25" s="16" t="n">
        <f aca="false">'Quarterly Data'!Y18/'Quarterly Data'!Y59</f>
        <v>0</v>
      </c>
      <c r="Z25" s="16" t="n">
        <f aca="false">'Quarterly Data'!Z18/'Quarterly Data'!Z59</f>
        <v>0</v>
      </c>
      <c r="AA25" s="16" t="n">
        <f aca="false">'Quarterly Data'!AA18/'Quarterly Data'!AA59</f>
        <v>0</v>
      </c>
      <c r="AB25" s="16" t="n">
        <f aca="false">'Quarterly Data'!AB18/'Quarterly Data'!AB59</f>
        <v>0</v>
      </c>
      <c r="AC25" s="16" t="n">
        <f aca="false">'Quarterly Data'!AC18/'Quarterly Data'!AC59</f>
        <v>0</v>
      </c>
      <c r="AD25" s="16" t="n">
        <f aca="false">'Quarterly Data'!AD18/'Quarterly Data'!AD59</f>
        <v>0</v>
      </c>
      <c r="AE25" s="16" t="n">
        <f aca="false">'Quarterly Data'!AE18/'Quarterly Data'!AE59</f>
        <v>0</v>
      </c>
      <c r="AF25" s="16" t="n">
        <f aca="false">'Quarterly Data'!AF18/'Quarterly Data'!AF59</f>
        <v>0</v>
      </c>
      <c r="AG25" s="16" t="n">
        <f aca="false">'Quarterly Data'!AG18/'Quarterly Data'!AG59</f>
        <v>0</v>
      </c>
      <c r="AH25" s="16" t="n">
        <f aca="false">'Quarterly Data'!AH18/'Quarterly Data'!AH59</f>
        <v>0</v>
      </c>
      <c r="AI25" s="16" t="n">
        <f aca="false">'Quarterly Data'!AI18/'Quarterly Data'!AI59</f>
        <v>0</v>
      </c>
      <c r="AJ25" s="16" t="n">
        <f aca="false">'Quarterly Data'!AJ18/'Quarterly Data'!AJ59</f>
        <v>0</v>
      </c>
      <c r="AK25" s="16" t="n">
        <f aca="false">'Quarterly Data'!AK18/'Quarterly Data'!AK59</f>
        <v>0</v>
      </c>
      <c r="AL25" s="16" t="n">
        <f aca="false">'Quarterly Data'!AL18/'Quarterly Data'!AL59</f>
        <v>0</v>
      </c>
      <c r="AM25" s="16" t="n">
        <f aca="false">'Quarterly Data'!AM18/'Quarterly Data'!AM59</f>
        <v>0</v>
      </c>
      <c r="AN25" s="16" t="n">
        <f aca="false">'Quarterly Data'!AN18/'Quarterly Data'!AN59</f>
        <v>0</v>
      </c>
      <c r="AO25" s="16" t="n">
        <f aca="false">'Quarterly Data'!AO18/'Quarterly Data'!AO59</f>
        <v>0</v>
      </c>
      <c r="AP25" s="16" t="n">
        <f aca="false">'Quarterly Data'!AP18/'Quarterly Data'!AP59</f>
        <v>0</v>
      </c>
      <c r="AQ25" s="16" t="n">
        <f aca="false">'Quarterly Data'!AQ18/'Quarterly Data'!AQ59</f>
        <v>0</v>
      </c>
    </row>
    <row r="26" customFormat="false" ht="15" hidden="false" customHeight="true" outlineLevel="0" collapsed="false">
      <c r="A26" s="6" t="s">
        <v>120</v>
      </c>
      <c r="B26" s="38" t="n">
        <f aca="false">'Quarterly Data'!B19/'Quarterly Data'!B59</f>
        <v>1.3550314173399</v>
      </c>
      <c r="C26" s="38" t="n">
        <f aca="false">'Quarterly Data'!C19/'Quarterly Data'!C59</f>
        <v>1.35980271270037</v>
      </c>
      <c r="D26" s="38" t="n">
        <f aca="false">'Quarterly Data'!D19/'Quarterly Data'!D59</f>
        <v>1.36084452975048</v>
      </c>
      <c r="E26" s="38" t="n">
        <f aca="false">'Quarterly Data'!E19/'Quarterly Data'!E59</f>
        <v>1.39973910933139</v>
      </c>
      <c r="F26" s="38" t="n">
        <f aca="false">'Quarterly Data'!F19/'Quarterly Data'!F59</f>
        <v>1.41108683288934</v>
      </c>
      <c r="G26" s="38" t="n">
        <f aca="false">'Quarterly Data'!G19/'Quarterly Data'!G59</f>
        <v>1.40126321974148</v>
      </c>
      <c r="H26" s="38" t="n">
        <f aca="false">'Quarterly Data'!H19/'Quarterly Data'!H59</f>
        <v>1.41971420239137</v>
      </c>
      <c r="I26" s="38" t="n">
        <f aca="false">'Quarterly Data'!I19/'Quarterly Data'!I59</f>
        <v>1.46827995942617</v>
      </c>
      <c r="J26" s="38" t="n">
        <f aca="false">'Quarterly Data'!J19/'Quarterly Data'!J59</f>
        <v>1.48497236296638</v>
      </c>
      <c r="K26" s="38" t="n">
        <f aca="false">'Quarterly Data'!K19/'Quarterly Data'!K59</f>
        <v>1.4862588275334</v>
      </c>
      <c r="L26" s="38" t="n">
        <f aca="false">'Quarterly Data'!L19/'Quarterly Data'!L59</f>
        <v>1.50086597016593</v>
      </c>
      <c r="M26" s="38" t="n">
        <f aca="false">'Quarterly Data'!M19/'Quarterly Data'!M59</f>
        <v>1.53082910134688</v>
      </c>
      <c r="N26" s="38" t="n">
        <f aca="false">'Quarterly Data'!N19/'Quarterly Data'!N59</f>
        <v>1.5475825439413</v>
      </c>
      <c r="O26" s="38" t="n">
        <f aca="false">'Quarterly Data'!O19/'Quarterly Data'!O59</f>
        <v>1.59547799778492</v>
      </c>
      <c r="P26" s="38" t="n">
        <f aca="false">'Quarterly Data'!P19/'Quarterly Data'!P59</f>
        <v>1.59386305421321</v>
      </c>
      <c r="Q26" s="38" t="n">
        <f aca="false">'Quarterly Data'!Q19/'Quarterly Data'!Q59</f>
        <v>1.61211776565771</v>
      </c>
      <c r="R26" s="38" t="n">
        <f aca="false">'Quarterly Data'!R19/'Quarterly Data'!R59</f>
        <v>1.61566694900028</v>
      </c>
      <c r="S26" s="38" t="n">
        <f aca="false">'Quarterly Data'!S19/'Quarterly Data'!S59</f>
        <v>1.64677431737339</v>
      </c>
      <c r="T26" s="38" t="n">
        <f aca="false">'Quarterly Data'!T19/'Quarterly Data'!T59</f>
        <v>1.66973384030418</v>
      </c>
      <c r="U26" s="38" t="n">
        <f aca="false">'Quarterly Data'!U19/'Quarterly Data'!U59</f>
        <v>1.68809421733538</v>
      </c>
      <c r="V26" s="38" t="n">
        <f aca="false">'Quarterly Data'!V19/'Quarterly Data'!V59</f>
        <v>1.76828869608953</v>
      </c>
      <c r="W26" s="38" t="n">
        <f aca="false">'Quarterly Data'!W19/'Quarterly Data'!W59</f>
        <v>1.78588323166936</v>
      </c>
      <c r="X26" s="38" t="n">
        <f aca="false">'Quarterly Data'!X19/'Quarterly Data'!X59</f>
        <v>1.85291000073952</v>
      </c>
      <c r="Y26" s="38" t="n">
        <f aca="false">'Quarterly Data'!Y19/'Quarterly Data'!Y59</f>
        <v>1.90241642486162</v>
      </c>
      <c r="Z26" s="38" t="n">
        <f aca="false">'Quarterly Data'!Z19/'Quarterly Data'!Z59</f>
        <v>1.98689523441089</v>
      </c>
      <c r="AA26" s="38" t="n">
        <f aca="false">'Quarterly Data'!AA19/'Quarterly Data'!AA59</f>
        <v>2.03773986199074</v>
      </c>
      <c r="AB26" s="38" t="n">
        <f aca="false">'Quarterly Data'!AB19/'Quarterly Data'!AB59</f>
        <v>2.0840962804892</v>
      </c>
      <c r="AC26" s="38" t="n">
        <f aca="false">'Quarterly Data'!AC19/'Quarterly Data'!AC59</f>
        <v>2.174638129975</v>
      </c>
      <c r="AD26" s="38" t="n">
        <f aca="false">'Quarterly Data'!AD19/'Quarterly Data'!AD59</f>
        <v>2.23786596079684</v>
      </c>
      <c r="AE26" s="38" t="n">
        <f aca="false">'Quarterly Data'!AE19/'Quarterly Data'!AE59</f>
        <v>2.26534626905709</v>
      </c>
      <c r="AF26" s="38" t="n">
        <f aca="false">'Quarterly Data'!AF19/'Quarterly Data'!AF59</f>
        <v>2.27048571678169</v>
      </c>
      <c r="AG26" s="38" t="n">
        <f aca="false">'Quarterly Data'!AG19/'Quarterly Data'!AG59</f>
        <v>2.34040017028523</v>
      </c>
      <c r="AH26" s="38" t="n">
        <f aca="false">'Quarterly Data'!AH19/'Quarterly Data'!AH59</f>
        <v>2.32194908363045</v>
      </c>
      <c r="AI26" s="38" t="n">
        <f aca="false">'Quarterly Data'!AI19/'Quarterly Data'!AI59</f>
        <v>2.35339745578653</v>
      </c>
      <c r="AJ26" s="38" t="n">
        <f aca="false">'Quarterly Data'!AJ19/'Quarterly Data'!AJ59</f>
        <v>2.42841690646748</v>
      </c>
      <c r="AK26" s="38" t="n">
        <f aca="false">'Quarterly Data'!AK19/'Quarterly Data'!AK59</f>
        <v>2.40106080772363</v>
      </c>
      <c r="AL26" s="38" t="n">
        <f aca="false">'Quarterly Data'!AL19/'Quarterly Data'!AL59</f>
        <v>2.42519412623972</v>
      </c>
      <c r="AM26" s="38" t="n">
        <f aca="false">'Quarterly Data'!AM19/'Quarterly Data'!AM59</f>
        <v>2.45695049354305</v>
      </c>
      <c r="AN26" s="38" t="n">
        <f aca="false">'Quarterly Data'!AN19/'Quarterly Data'!AN59</f>
        <v>2.5227921297687</v>
      </c>
      <c r="AO26" s="38" t="n">
        <f aca="false">'Quarterly Data'!AO19/'Quarterly Data'!AO59</f>
        <v>2.59650075866849</v>
      </c>
      <c r="AP26" s="38" t="n">
        <f aca="false">'Quarterly Data'!AP19/'Quarterly Data'!AP59</f>
        <v>2.61494789526762</v>
      </c>
      <c r="AQ26" s="38" t="n">
        <f aca="false">'Quarterly Data'!AQ19/'Quarterly Data'!AQ59</f>
        <v>2.65727088485209</v>
      </c>
    </row>
    <row r="27" customFormat="false" ht="15" hidden="false" customHeight="true" outlineLevel="0" collapsed="false">
      <c r="A27" s="18" t="s">
        <v>251</v>
      </c>
      <c r="B27" s="39" t="n">
        <f aca="false">B26*4/B10</f>
        <v>0.0585640192833019</v>
      </c>
      <c r="C27" s="39" t="n">
        <f aca="false">C26*4/C10</f>
        <v>0.0552119519469609</v>
      </c>
      <c r="D27" s="39" t="n">
        <f aca="false">D26*4/D10</f>
        <v>0.0520048909119298</v>
      </c>
      <c r="E27" s="39" t="n">
        <f aca="false">E26*4/E10</f>
        <v>0.0523220332311651</v>
      </c>
      <c r="F27" s="39" t="n">
        <f aca="false">F26*4/F10</f>
        <v>0.0531059255763616</v>
      </c>
      <c r="G27" s="39" t="n">
        <f aca="false">G26*4/G10</f>
        <v>0.0486883425789337</v>
      </c>
      <c r="H27" s="39" t="n">
        <f aca="false">H26*4/H10</f>
        <v>0.0475770862376796</v>
      </c>
      <c r="I27" s="39" t="n">
        <f aca="false">I26*4/I10</f>
        <v>0.0487947973083743</v>
      </c>
      <c r="J27" s="39" t="n">
        <f aca="false">J26*4/J10</f>
        <v>0.0518503056059133</v>
      </c>
      <c r="K27" s="39" t="n">
        <f aca="false">K26*4/K10</f>
        <v>0.0470641270903797</v>
      </c>
      <c r="L27" s="39" t="n">
        <f aca="false">L26*4/L10</f>
        <v>0.0477178456520964</v>
      </c>
      <c r="M27" s="39" t="n">
        <f aca="false">M26*4/M10</f>
        <v>0.0501362668517796</v>
      </c>
      <c r="N27" s="39" t="n">
        <f aca="false">N26*4/N10</f>
        <v>0.0435256073494698</v>
      </c>
      <c r="O27" s="39" t="n">
        <f aca="false">O26*4/O10</f>
        <v>0.0436218425608507</v>
      </c>
      <c r="P27" s="39" t="n">
        <f aca="false">P26*4/P10</f>
        <v>0.0413806699911088</v>
      </c>
      <c r="Q27" s="39" t="n">
        <f aca="false">Q26*4/Q10</f>
        <v>0.0395268600705539</v>
      </c>
      <c r="R27" s="39" t="n">
        <f aca="false">R26*4/R10</f>
        <v>0.0473133003700287</v>
      </c>
      <c r="S27" s="39" t="n">
        <f aca="false">S26*4/S10</f>
        <v>0.0439006143605687</v>
      </c>
      <c r="T27" s="39" t="n">
        <f aca="false">T26*4/T10</f>
        <v>0.0417371672661589</v>
      </c>
      <c r="U27" s="39" t="n">
        <f aca="false">U26*4/U10</f>
        <v>0.0394460650165985</v>
      </c>
      <c r="V27" s="39" t="n">
        <f aca="false">V26*4/V10</f>
        <v>0.04030487276149</v>
      </c>
      <c r="W27" s="39" t="n">
        <f aca="false">W26*4/W10</f>
        <v>0.036233057756433</v>
      </c>
      <c r="X27" s="39" t="n">
        <f aca="false">X26*4/X10</f>
        <v>0.0371317995502373</v>
      </c>
      <c r="Y27" s="39" t="n">
        <f aca="false">Y26*4/Y10</f>
        <v>0.0289187269542793</v>
      </c>
      <c r="Z27" s="39" t="n">
        <f aca="false">Z26*4/Z10</f>
        <v>0.0333183077236196</v>
      </c>
      <c r="AA27" s="39" t="n">
        <f aca="false">AA26*4/AA10</f>
        <v>0.0425170289257538</v>
      </c>
      <c r="AB27" s="39" t="n">
        <f aca="false">AB26*4/AB10</f>
        <v>0.0454492286128853</v>
      </c>
      <c r="AC27" s="39" t="n">
        <f aca="false">AC26*4/AC10</f>
        <v>0.0455645653156157</v>
      </c>
      <c r="AD27" s="39" t="n">
        <f aca="false">AD26*4/AD10</f>
        <v>0.0434334733033905</v>
      </c>
      <c r="AE27" s="39" t="n">
        <f aca="false">AE26*4/AE10</f>
        <v>0.0427800140996564</v>
      </c>
      <c r="AF27" s="39" t="n">
        <f aca="false">AF26*4/AF10</f>
        <v>0.0447754507263694</v>
      </c>
      <c r="AG27" s="39" t="n">
        <f aca="false">AG26*4/AG10</f>
        <v>0.042793970325118</v>
      </c>
      <c r="AH27" s="39" t="n">
        <f aca="false">AH26*4/AH10</f>
        <v>0.0432468730864411</v>
      </c>
      <c r="AI27" s="39" t="n">
        <f aca="false">AI26*4/AI10</f>
        <v>0.0460028493050309</v>
      </c>
      <c r="AJ27" s="39" t="n">
        <f aca="false">AJ26*4/AJ10</f>
        <v>0.0441638733048011</v>
      </c>
      <c r="AK27" s="39" t="n">
        <f aca="false">AK26*4/AK10</f>
        <v>0.0506483275609133</v>
      </c>
      <c r="AL27" s="39" t="n">
        <f aca="false">AL26*4/AL10</f>
        <v>0.0475331758488127</v>
      </c>
      <c r="AM27" s="39" t="n">
        <f aca="false">AM26*4/AM10</f>
        <v>0.0504426983960033</v>
      </c>
      <c r="AN27" s="39" t="n">
        <f aca="false">AN26*4/AN10</f>
        <v>0.0511500098521777</v>
      </c>
      <c r="AO27" s="39" t="n">
        <f aca="false">AO26*4/AO10</f>
        <v>0.0497495633769386</v>
      </c>
      <c r="AP27" s="39" t="n">
        <f aca="false">AP26*4/AP10</f>
        <v>0.0486199750951402</v>
      </c>
      <c r="AQ27" s="39" t="n">
        <f aca="false">AQ26*4/AQ10</f>
        <v>0.0457026944364151</v>
      </c>
    </row>
    <row r="28" customFormat="false" ht="15" hidden="false" customHeight="true" outlineLevel="0" collapsed="false">
      <c r="A28" s="22" t="s">
        <v>164</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row>
    <row r="29" customFormat="false" ht="15" hidden="false" customHeight="true" outlineLevel="0" collapsed="false"/>
    <row r="30" customFormat="false" ht="15" hidden="false" customHeight="true" outlineLevel="0" collapsed="false">
      <c r="A30" s="6" t="s">
        <v>121</v>
      </c>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row>
    <row r="31" customFormat="false" ht="15" hidden="false" customHeight="true" outlineLevel="0" collapsed="false">
      <c r="A31" s="4" t="s">
        <v>122</v>
      </c>
      <c r="B31" s="16" t="n">
        <f aca="false">'Quarterly Data'!B6/'Quarterly Data'!B59</f>
        <v>0.672021543318785</v>
      </c>
      <c r="C31" s="16" t="n">
        <f aca="false">'Quarterly Data'!C6/'Quarterly Data'!C59</f>
        <v>1.3536683107275</v>
      </c>
      <c r="D31" s="16" t="n">
        <f aca="false">'Quarterly Data'!D6/'Quarterly Data'!D59</f>
        <v>0.44666849465314</v>
      </c>
      <c r="E31" s="16" t="n">
        <f aca="false">'Quarterly Data'!E6/'Quarterly Data'!E59</f>
        <v>0.46183715568499</v>
      </c>
      <c r="F31" s="16" t="n">
        <f aca="false">'Quarterly Data'!F6/'Quarterly Data'!F59</f>
        <v>0.383699003262594</v>
      </c>
      <c r="G31" s="16" t="n">
        <f aca="false">'Quarterly Data'!G6/'Quarterly Data'!G59</f>
        <v>1.0837250293772</v>
      </c>
      <c r="H31" s="16" t="n">
        <f aca="false">'Quarterly Data'!H6/'Quarterly Data'!H59</f>
        <v>0.463225430154564</v>
      </c>
      <c r="I31" s="16" t="n">
        <f aca="false">'Quarterly Data'!I6/'Quarterly Data'!I59</f>
        <v>0.50978119113172</v>
      </c>
      <c r="J31" s="16" t="n">
        <f aca="false">'Quarterly Data'!J6/'Quarterly Data'!J59</f>
        <v>0.826606402579457</v>
      </c>
      <c r="K31" s="16" t="n">
        <f aca="false">'Quarterly Data'!K6/'Quarterly Data'!K59</f>
        <v>0.516946027964491</v>
      </c>
      <c r="L31" s="16" t="n">
        <f aca="false">'Quarterly Data'!L6/'Quarterly Data'!L59</f>
        <v>0.642773339292698</v>
      </c>
      <c r="M31" s="16" t="n">
        <f aca="false">'Quarterly Data'!M6/'Quarterly Data'!M59</f>
        <v>0.512143961139324</v>
      </c>
      <c r="N31" s="16" t="n">
        <f aca="false">'Quarterly Data'!N6/'Quarterly Data'!N59</f>
        <v>0.616793516946832</v>
      </c>
      <c r="O31" s="16" t="n">
        <f aca="false">'Quarterly Data'!O6/'Quarterly Data'!O59</f>
        <v>0.728085577676328</v>
      </c>
      <c r="P31" s="16" t="n">
        <f aca="false">'Quarterly Data'!P6/'Quarterly Data'!P59</f>
        <v>0.596028413742111</v>
      </c>
      <c r="Q31" s="16" t="n">
        <f aca="false">'Quarterly Data'!Q6/'Quarterly Data'!Q59</f>
        <v>1.28231705740947</v>
      </c>
      <c r="R31" s="16" t="n">
        <f aca="false">'Quarterly Data'!R6/'Quarterly Data'!R59</f>
        <v>0.597956931290265</v>
      </c>
      <c r="S31" s="16" t="n">
        <f aca="false">'Quarterly Data'!S6/'Quarterly Data'!S59</f>
        <v>0.600967320930471</v>
      </c>
      <c r="T31" s="16" t="n">
        <f aca="false">'Quarterly Data'!T6/'Quarterly Data'!T59</f>
        <v>0.618529784537389</v>
      </c>
      <c r="U31" s="16" t="n">
        <f aca="false">'Quarterly Data'!U6/'Quarterly Data'!U59</f>
        <v>0.937659193503644</v>
      </c>
      <c r="V31" s="16" t="n">
        <f aca="false">'Quarterly Data'!V6/'Quarterly Data'!V59</f>
        <v>0.687514145605432</v>
      </c>
      <c r="W31" s="16" t="n">
        <f aca="false">'Quarterly Data'!W6/'Quarterly Data'!W59</f>
        <v>0.686119756006473</v>
      </c>
      <c r="X31" s="16" t="n">
        <f aca="false">'Quarterly Data'!X6/'Quarterly Data'!X59</f>
        <v>0.758522937362881</v>
      </c>
      <c r="Y31" s="16" t="n">
        <f aca="false">'Quarterly Data'!Y6/'Quarterly Data'!Y59</f>
        <v>1.75291994830655</v>
      </c>
      <c r="Z31" s="16" t="n">
        <f aca="false">'Quarterly Data'!Z6/'Quarterly Data'!Z59</f>
        <v>1.53727121061921</v>
      </c>
      <c r="AA31" s="16" t="n">
        <f aca="false">'Quarterly Data'!AA6/'Quarterly Data'!AA59</f>
        <v>1.09034407789016</v>
      </c>
      <c r="AB31" s="16" t="n">
        <f aca="false">'Quarterly Data'!AB6/'Quarterly Data'!AB59</f>
        <v>0.867166884651568</v>
      </c>
      <c r="AC31" s="16" t="n">
        <f aca="false">'Quarterly Data'!AC6/'Quarterly Data'!AC59</f>
        <v>0.887091964306196</v>
      </c>
      <c r="AD31" s="16" t="n">
        <f aca="false">'Quarterly Data'!AD6/'Quarterly Data'!AD59</f>
        <v>1.01978413162038</v>
      </c>
      <c r="AE31" s="16" t="n">
        <f aca="false">'Quarterly Data'!AE6/'Quarterly Data'!AE59</f>
        <v>0.971297000044709</v>
      </c>
      <c r="AF31" s="16" t="n">
        <f aca="false">'Quarterly Data'!AF6/'Quarterly Data'!AF59</f>
        <v>1.06787804664978</v>
      </c>
      <c r="AG31" s="16" t="n">
        <f aca="false">'Quarterly Data'!AG6/'Quarterly Data'!AG59</f>
        <v>1.35068114091103</v>
      </c>
      <c r="AH31" s="16" t="n">
        <f aca="false">'Quarterly Data'!AH6/'Quarterly Data'!AH59</f>
        <v>1.22274347907675</v>
      </c>
      <c r="AI31" s="16" t="n">
        <f aca="false">'Quarterly Data'!AI6/'Quarterly Data'!AI59</f>
        <v>1.14359292584549</v>
      </c>
      <c r="AJ31" s="16" t="n">
        <f aca="false">'Quarterly Data'!AJ6/'Quarterly Data'!AJ59</f>
        <v>1.12614543153942</v>
      </c>
      <c r="AK31" s="16" t="n">
        <f aca="false">'Quarterly Data'!AK6/'Quarterly Data'!AK59</f>
        <v>1.16490196467947</v>
      </c>
      <c r="AL31" s="16" t="n">
        <f aca="false">'Quarterly Data'!AL6/'Quarterly Data'!AL59</f>
        <v>1.14213500422849</v>
      </c>
      <c r="AM31" s="16" t="n">
        <f aca="false">'Quarterly Data'!AM6/'Quarterly Data'!AM59</f>
        <v>1.20388367979612</v>
      </c>
      <c r="AN31" s="16" t="n">
        <f aca="false">'Quarterly Data'!AN6/'Quarterly Data'!AN59</f>
        <v>1.25681510964254</v>
      </c>
      <c r="AO31" s="16" t="n">
        <f aca="false">'Quarterly Data'!AO6/'Quarterly Data'!AO59</f>
        <v>1.26888709888916</v>
      </c>
      <c r="AP31" s="16" t="n">
        <f aca="false">'Quarterly Data'!AP6/'Quarterly Data'!AP59</f>
        <v>1.76715347551638</v>
      </c>
      <c r="AQ31" s="16" t="n">
        <f aca="false">'Quarterly Data'!AQ6/'Quarterly Data'!AQ59</f>
        <v>1.40421694587509</v>
      </c>
    </row>
    <row r="32" customFormat="false" ht="15" hidden="false" customHeight="true" outlineLevel="0" collapsed="false">
      <c r="A32" s="4" t="s">
        <v>115</v>
      </c>
      <c r="B32" s="16" t="n">
        <f aca="false">'Quarterly Data'!B13/'Quarterly Data'!B59</f>
        <v>0.593122233571672</v>
      </c>
      <c r="C32" s="16" t="n">
        <f aca="false">'Quarterly Data'!C13/'Quarterly Data'!C59</f>
        <v>0.592879161528977</v>
      </c>
      <c r="D32" s="16" t="n">
        <f aca="false">'Quarterly Data'!D13/'Quarterly Data'!D59</f>
        <v>0.589860768363647</v>
      </c>
      <c r="E32" s="16" t="n">
        <f aca="false">'Quarterly Data'!E13/'Quarterly Data'!E59</f>
        <v>0.61215265137726</v>
      </c>
      <c r="F32" s="16" t="n">
        <f aca="false">'Quarterly Data'!F13/'Quarterly Data'!F59</f>
        <v>0.605375796940944</v>
      </c>
      <c r="G32" s="16" t="n">
        <f aca="false">'Quarterly Data'!G13/'Quarterly Data'!G59</f>
        <v>0.612955346650999</v>
      </c>
      <c r="H32" s="16" t="n">
        <f aca="false">'Quarterly Data'!H13/'Quarterly Data'!H59</f>
        <v>0.612744240303295</v>
      </c>
      <c r="I32" s="16" t="n">
        <f aca="false">'Quarterly Data'!I13/'Quarterly Data'!I59</f>
        <v>0.631009998550935</v>
      </c>
      <c r="J32" s="16" t="n">
        <f aca="false">'Quarterly Data'!J13/'Quarterly Data'!J59</f>
        <v>0.624280285582681</v>
      </c>
      <c r="K32" s="16" t="n">
        <f aca="false">'Quarterly Data'!K13/'Quarterly Data'!K59</f>
        <v>0.646870302617771</v>
      </c>
      <c r="L32" s="16" t="n">
        <f aca="false">'Quarterly Data'!L13/'Quarterly Data'!L59</f>
        <v>0.641655958433432</v>
      </c>
      <c r="M32" s="16" t="n">
        <f aca="false">'Quarterly Data'!M13/'Quarterly Data'!M59</f>
        <v>0.669049459041731</v>
      </c>
      <c r="N32" s="16" t="n">
        <f aca="false">'Quarterly Data'!N13/'Quarterly Data'!N59</f>
        <v>0.650112248809068</v>
      </c>
      <c r="O32" s="16" t="n">
        <f aca="false">'Quarterly Data'!O13/'Quarterly Data'!O59</f>
        <v>0.737216024203787</v>
      </c>
      <c r="P32" s="16" t="n">
        <f aca="false">'Quarterly Data'!P13/'Quarterly Data'!P59</f>
        <v>0.686313343367926</v>
      </c>
      <c r="Q32" s="16" t="n">
        <f aca="false">'Quarterly Data'!Q13/'Quarterly Data'!Q59</f>
        <v>0.715925246206736</v>
      </c>
      <c r="R32" s="16" t="n">
        <f aca="false">'Quarterly Data'!R13/'Quarterly Data'!R59</f>
        <v>0.715895382562049</v>
      </c>
      <c r="S32" s="16" t="n">
        <f aca="false">'Quarterly Data'!S13/'Quarterly Data'!S59</f>
        <v>0.731120608030299</v>
      </c>
      <c r="T32" s="16" t="n">
        <f aca="false">'Quarterly Data'!T13/'Quarterly Data'!T59</f>
        <v>0.740456273764259</v>
      </c>
      <c r="U32" s="16" t="n">
        <f aca="false">'Quarterly Data'!U13/'Quarterly Data'!U59</f>
        <v>0.773863263813583</v>
      </c>
      <c r="V32" s="16" t="n">
        <f aca="false">'Quarterly Data'!V13/'Quarterly Data'!V59</f>
        <v>0.76230353325789</v>
      </c>
      <c r="W32" s="16" t="n">
        <f aca="false">'Quarterly Data'!W13/'Quarterly Data'!W59</f>
        <v>0.780505415162455</v>
      </c>
      <c r="X32" s="16" t="n">
        <f aca="false">'Quarterly Data'!X13/'Quarterly Data'!X59</f>
        <v>0.795301599822516</v>
      </c>
      <c r="Y32" s="16" t="n">
        <f aca="false">'Quarterly Data'!Y13/'Quarterly Data'!Y59</f>
        <v>0.808904927946161</v>
      </c>
      <c r="Z32" s="16" t="n">
        <f aca="false">'Quarterly Data'!Z13/'Quarterly Data'!Z59</f>
        <v>0.878672114896395</v>
      </c>
      <c r="AA32" s="16" t="n">
        <f aca="false">'Quarterly Data'!AA13/'Quarterly Data'!AA59</f>
        <v>0.885267983741374</v>
      </c>
      <c r="AB32" s="16" t="n">
        <f aca="false">'Quarterly Data'!AB13/'Quarterly Data'!AB59</f>
        <v>0.901241366650605</v>
      </c>
      <c r="AC32" s="16" t="n">
        <f aca="false">'Quarterly Data'!AC13/'Quarterly Data'!AC59</f>
        <v>0.930401669992889</v>
      </c>
      <c r="AD32" s="16" t="n">
        <f aca="false">'Quarterly Data'!AD13/'Quarterly Data'!AD59</f>
        <v>0.935901239075371</v>
      </c>
      <c r="AE32" s="16" t="n">
        <f aca="false">'Quarterly Data'!AE13/'Quarterly Data'!AE59</f>
        <v>0.945477712701748</v>
      </c>
      <c r="AF32" s="16" t="n">
        <f aca="false">'Quarterly Data'!AF13/'Quarterly Data'!AF59</f>
        <v>0.928649427797676</v>
      </c>
      <c r="AG32" s="16" t="n">
        <f aca="false">'Quarterly Data'!AG13/'Quarterly Data'!AG59</f>
        <v>0.963133248190719</v>
      </c>
      <c r="AH32" s="16" t="n">
        <f aca="false">'Quarterly Data'!AH13/'Quarterly Data'!AH59</f>
        <v>0.941786034486354</v>
      </c>
      <c r="AI32" s="16" t="n">
        <f aca="false">'Quarterly Data'!AI13/'Quarterly Data'!AI59</f>
        <v>0.944523735650016</v>
      </c>
      <c r="AJ32" s="16" t="n">
        <f aca="false">'Quarterly Data'!AJ13/'Quarterly Data'!AJ59</f>
        <v>0.998326496459111</v>
      </c>
      <c r="AK32" s="16" t="n">
        <f aca="false">'Quarterly Data'!AK13/'Quarterly Data'!AK59</f>
        <v>0.9865511829794</v>
      </c>
      <c r="AL32" s="16" t="n">
        <f aca="false">'Quarterly Data'!AL13/'Quarterly Data'!AL59</f>
        <v>1.00945644652879</v>
      </c>
      <c r="AM32" s="16" t="n">
        <f aca="false">'Quarterly Data'!AM13/'Quarterly Data'!AM59</f>
        <v>1.00823522699176</v>
      </c>
      <c r="AN32" s="16" t="n">
        <f aca="false">'Quarterly Data'!AN13/'Quarterly Data'!AN59</f>
        <v>1.01627741063382</v>
      </c>
      <c r="AO32" s="16" t="n">
        <f aca="false">'Quarterly Data'!AO13/'Quarterly Data'!AO59</f>
        <v>1.06904819886481</v>
      </c>
      <c r="AP32" s="16" t="n">
        <f aca="false">'Quarterly Data'!AP13/'Quarterly Data'!AP59</f>
        <v>1.03643596160311</v>
      </c>
      <c r="AQ32" s="16" t="n">
        <f aca="false">'Quarterly Data'!AQ13/'Quarterly Data'!AQ59</f>
        <v>1.0487700574531</v>
      </c>
    </row>
    <row r="33" customFormat="false" ht="15" hidden="false" customHeight="true" outlineLevel="0" collapsed="false">
      <c r="A33" s="4" t="s">
        <v>116</v>
      </c>
      <c r="B33" s="37" t="n">
        <f aca="false">'Quarterly Data'!B14/'Quarterly Data'!B59</f>
        <v>0.000959544371188906</v>
      </c>
      <c r="C33" s="37" t="n">
        <f aca="false">'Quarterly Data'!C14/'Quarterly Data'!C59</f>
        <v>0.000955610357583231</v>
      </c>
      <c r="D33" s="37" t="n">
        <f aca="false">'Quarterly Data'!D14/'Quarterly Data'!D59</f>
        <v>0.000944459677665052</v>
      </c>
      <c r="E33" s="37" t="n">
        <f aca="false">'Quarterly Data'!E14/'Quarterly Data'!E59</f>
        <v>0.000940419851959714</v>
      </c>
      <c r="F33" s="37" t="n">
        <f aca="false">'Quarterly Data'!F14/'Quarterly Data'!F59</f>
        <v>0.000927893681343351</v>
      </c>
      <c r="G33" s="37" t="n">
        <f aca="false">'Quarterly Data'!G14/'Quarterly Data'!G59</f>
        <v>0.00091069330199765</v>
      </c>
      <c r="H33" s="37" t="n">
        <f aca="false">'Quarterly Data'!H14/'Quarterly Data'!H59</f>
        <v>0.000904053659959172</v>
      </c>
      <c r="I33" s="37" t="n">
        <f aca="false">'Quarterly Data'!I14/'Quarterly Data'!I59</f>
        <v>0.000898420518765396</v>
      </c>
      <c r="J33" s="37" t="n">
        <f aca="false">'Quarterly Data'!J14/'Quarterly Data'!J59</f>
        <v>0.000892445877475818</v>
      </c>
      <c r="K33" s="37" t="n">
        <f aca="false">'Quarterly Data'!K14/'Quarterly Data'!K59</f>
        <v>0.000879208145438044</v>
      </c>
      <c r="L33" s="37" t="n">
        <f aca="false">'Quarterly Data'!L14/'Quarterly Data'!L59</f>
        <v>0.000921839208894352</v>
      </c>
      <c r="M33" s="37" t="n">
        <f aca="false">'Quarterly Data'!M14/'Quarterly Data'!M59</f>
        <v>0.000910797085449327</v>
      </c>
      <c r="N33" s="37" t="n">
        <f aca="false">'Quarterly Data'!N14/'Quarterly Data'!N59</f>
        <v>0.000958221540820238</v>
      </c>
      <c r="O33" s="37" t="n">
        <f aca="false">'Quarterly Data'!O14/'Quarterly Data'!O59</f>
        <v>0.000945460439233907</v>
      </c>
      <c r="P33" s="37" t="n">
        <f aca="false">'Quarterly Data'!P14/'Quarterly Data'!P59</f>
        <v>0.000950645646835142</v>
      </c>
      <c r="Q33" s="37" t="n">
        <f aca="false">'Quarterly Data'!Q14/'Quarterly Data'!Q59</f>
        <v>0.000904696668131414</v>
      </c>
      <c r="R33" s="37" t="n">
        <f aca="false">'Quarterly Data'!R14/'Quarterly Data'!R59</f>
        <v>0.000898334231667565</v>
      </c>
      <c r="S33" s="37" t="n">
        <f aca="false">'Quarterly Data'!S14/'Quarterly Data'!S59</f>
        <v>0.000870077027407426</v>
      </c>
      <c r="T33" s="37" t="n">
        <f aca="false">'Quarterly Data'!T14/'Quarterly Data'!T59</f>
        <v>0.000861850443599493</v>
      </c>
      <c r="U33" s="37" t="n">
        <f aca="false">'Quarterly Data'!U14/'Quarterly Data'!U59</f>
        <v>0.000857438277053439</v>
      </c>
      <c r="V33" s="37" t="n">
        <f aca="false">'Quarterly Data'!V14/'Quarterly Data'!V59</f>
        <v>0.000855023261662266</v>
      </c>
      <c r="W33" s="37" t="n">
        <f aca="false">'Quarterly Data'!W14/'Quarterly Data'!W59</f>
        <v>0.000846508153865306</v>
      </c>
      <c r="X33" s="37" t="n">
        <f aca="false">'Quarterly Data'!X14/'Quarterly Data'!X59</f>
        <v>0.000838119653905884</v>
      </c>
      <c r="Y33" s="37" t="n">
        <f aca="false">'Quarterly Data'!Y14/'Quarterly Data'!Y59</f>
        <v>0.000829045865743337</v>
      </c>
      <c r="Z33" s="37" t="n">
        <f aca="false">'Quarterly Data'!Z14/'Quarterly Data'!Z59</f>
        <v>0.000749534563214778</v>
      </c>
      <c r="AA33" s="37" t="n">
        <f aca="false">'Quarterly Data'!AA14/'Quarterly Data'!AA59</f>
        <v>0.000732583419982985</v>
      </c>
      <c r="AB33" s="37" t="n">
        <f aca="false">'Quarterly Data'!AB14/'Quarterly Data'!AB59</f>
        <v>0.000711319152841835</v>
      </c>
      <c r="AC33" s="37" t="n">
        <f aca="false">'Quarterly Data'!AC14/'Quarterly Data'!AC59</f>
        <v>0.000711123345491249</v>
      </c>
      <c r="AD33" s="37" t="n">
        <f aca="false">'Quarterly Data'!AD14/'Quarterly Data'!AD59</f>
        <v>0.000707391095999818</v>
      </c>
      <c r="AE33" s="37" t="n">
        <f aca="false">'Quarterly Data'!AE14/'Quarterly Data'!AE59</f>
        <v>0.000692985201412796</v>
      </c>
      <c r="AF33" s="37" t="n">
        <f aca="false">'Quarterly Data'!AF14/'Quarterly Data'!AF59</f>
        <v>0.000677033283829824</v>
      </c>
      <c r="AG33" s="37" t="n">
        <f aca="false">'Quarterly Data'!AG14/'Quarterly Data'!AG59</f>
        <v>0.000659855257556407</v>
      </c>
      <c r="AH33" s="37" t="n">
        <f aca="false">'Quarterly Data'!AH14/'Quarterly Data'!AH59</f>
        <v>0.00064635849961427</v>
      </c>
      <c r="AI33" s="37" t="n">
        <f aca="false">'Quarterly Data'!AI14/'Quarterly Data'!AI59</f>
        <v>0.000641224532009515</v>
      </c>
      <c r="AJ33" s="37" t="n">
        <f aca="false">'Quarterly Data'!AJ14/'Quarterly Data'!AJ59</f>
        <v>0.000653074552541889</v>
      </c>
      <c r="AK33" s="37" t="n">
        <f aca="false">'Quarterly Data'!AK14/'Quarterly Data'!AK59</f>
        <v>0.000615824708476529</v>
      </c>
      <c r="AL33" s="37" t="n">
        <f aca="false">'Quarterly Data'!AL14/'Quarterly Data'!AL59</f>
        <v>0.000595833012993004</v>
      </c>
      <c r="AM33" s="37" t="n">
        <f aca="false">'Quarterly Data'!AM14/'Quarterly Data'!AM59</f>
        <v>0.000589588999410411</v>
      </c>
      <c r="AN33" s="37" t="n">
        <f aca="false">'Quarterly Data'!AN14/'Quarterly Data'!AN59</f>
        <v>0.000582006608591169</v>
      </c>
      <c r="AO33" s="37" t="n">
        <f aca="false">'Quarterly Data'!AO14/'Quarterly Data'!AO59</f>
        <v>0.000580709214543956</v>
      </c>
      <c r="AP33" s="37" t="n">
        <f aca="false">'Quarterly Data'!AP14/'Quarterly Data'!AP59</f>
        <v>0.000578941470884847</v>
      </c>
      <c r="AQ33" s="37" t="n">
        <f aca="false">'Quarterly Data'!AQ14/'Quarterly Data'!AQ59</f>
        <v>0.000576390309205511</v>
      </c>
    </row>
    <row r="34" customFormat="false" ht="15" hidden="false" customHeight="true" outlineLevel="0" collapsed="false">
      <c r="A34" s="4" t="s">
        <v>123</v>
      </c>
      <c r="B34" s="16" t="n">
        <f aca="false">'Quarterly Data'!B22/'Quarterly Data'!B59</f>
        <v>-0.00167146438852261</v>
      </c>
      <c r="C34" s="16" t="n">
        <f aca="false">'Quarterly Data'!C22/'Quarterly Data'!C59</f>
        <v>-0.00172626387176326</v>
      </c>
      <c r="D34" s="16" t="n">
        <f aca="false">'Quarterly Data'!D22/'Quarterly Data'!D59</f>
        <v>-0.00149285561953508</v>
      </c>
      <c r="E34" s="16" t="n">
        <f aca="false">'Quarterly Data'!E22/'Quarterly Data'!E59</f>
        <v>-0.00166848683412207</v>
      </c>
      <c r="F34" s="16" t="n">
        <f aca="false">'Quarterly Data'!F22/'Quarterly Data'!F59</f>
        <v>-0.00164626298302853</v>
      </c>
      <c r="G34" s="16" t="n">
        <f aca="false">'Quarterly Data'!G22/'Quarterly Data'!G59</f>
        <v>-0.00143948296122209</v>
      </c>
      <c r="H34" s="16" t="n">
        <f aca="false">'Quarterly Data'!H22/'Quarterly Data'!H59</f>
        <v>-0.00163312919218431</v>
      </c>
      <c r="I34" s="16" t="n">
        <f aca="false">'Quarterly Data'!I22/'Quarterly Data'!I59</f>
        <v>-0.00185480365164469</v>
      </c>
      <c r="J34" s="16" t="n">
        <f aca="false">'Quarterly Data'!J22/'Quarterly Data'!J59</f>
        <v>-0.00126669737448181</v>
      </c>
      <c r="K34" s="16" t="n">
        <f aca="false">'Quarterly Data'!K22/'Quarterly Data'!K59</f>
        <v>-0.00124790833546045</v>
      </c>
      <c r="L34" s="16" t="n">
        <f aca="false">'Quarterly Data'!L22/'Quarterly Data'!L59</f>
        <v>-0.00125705346667412</v>
      </c>
      <c r="M34" s="16" t="n">
        <f aca="false">'Quarterly Data'!M22/'Quarterly Data'!M59</f>
        <v>-0.00135239567233385</v>
      </c>
      <c r="N34" s="16" t="n">
        <f aca="false">'Quarterly Data'!N22/'Quarterly Data'!N59</f>
        <v>-0.00128675464053003</v>
      </c>
      <c r="O34" s="16" t="n">
        <f aca="false">'Quarterly Data'!O22/'Quarterly Data'!O59</f>
        <v>-0.00124260514870742</v>
      </c>
      <c r="P34" s="16" t="n">
        <f aca="false">'Quarterly Data'!P22/'Quarterly Data'!P59</f>
        <v>-0.00126752752911352</v>
      </c>
      <c r="Q34" s="16" t="n">
        <f aca="false">'Quarterly Data'!Q22/'Quarterly Data'!Q59</f>
        <v>-0.00116318143045467</v>
      </c>
      <c r="R34" s="16" t="n">
        <f aca="false">'Quarterly Data'!R22/'Quarterly Data'!R59</f>
        <v>-0.00107800107800108</v>
      </c>
      <c r="S34" s="16" t="n">
        <f aca="false">'Quarterly Data'!S22/'Quarterly Data'!S59</f>
        <v>-0.000946848529825729</v>
      </c>
      <c r="T34" s="16" t="n">
        <f aca="false">'Quarterly Data'!T22/'Quarterly Data'!T59</f>
        <v>-0.000887198986058302</v>
      </c>
      <c r="U34" s="16" t="n">
        <f aca="false">'Quarterly Data'!U22/'Quarterly Data'!U59</f>
        <v>-0.000706125639926361</v>
      </c>
      <c r="V34" s="16" t="n">
        <f aca="false">'Quarterly Data'!V22/'Quarterly Data'!V59</f>
        <v>0</v>
      </c>
      <c r="W34" s="16" t="n">
        <f aca="false">'Quarterly Data'!W22/'Quarterly Data'!W59</f>
        <v>0</v>
      </c>
      <c r="X34" s="16" t="n">
        <f aca="false">'Quarterly Data'!X22/'Quarterly Data'!X59</f>
        <v>0</v>
      </c>
      <c r="Y34" s="16" t="n">
        <f aca="false">'Quarterly Data'!Y22/'Quarterly Data'!Y59</f>
        <v>0</v>
      </c>
      <c r="Z34" s="16" t="n">
        <f aca="false">'Quarterly Data'!Z22/'Quarterly Data'!Z59</f>
        <v>-7.25356028917527E-005</v>
      </c>
      <c r="AA34" s="16" t="n">
        <f aca="false">'Quarterly Data'!AA22/'Quarterly Data'!AA59</f>
        <v>-0.000141790339351546</v>
      </c>
      <c r="AB34" s="16" t="n">
        <f aca="false">'Quarterly Data'!AB22/'Quarterly Data'!AB59</f>
        <v>-0.000114728895619651</v>
      </c>
      <c r="AC34" s="16" t="n">
        <f aca="false">'Quarterly Data'!AC22/'Quarterly Data'!AC59</f>
        <v>-6.88183882733466E-005</v>
      </c>
      <c r="AD34" s="16" t="n">
        <f aca="false">'Quarterly Data'!AD22/'Quarterly Data'!AD59</f>
        <v>-2.28190676128973E-005</v>
      </c>
      <c r="AE34" s="16" t="n">
        <f aca="false">'Quarterly Data'!AE22/'Quarterly Data'!AE59</f>
        <v>-2.23543613358966E-005</v>
      </c>
      <c r="AF34" s="16" t="n">
        <f aca="false">'Quarterly Data'!AF22/'Quarterly Data'!AF59</f>
        <v>-4.36795666986984E-005</v>
      </c>
      <c r="AG34" s="16" t="n">
        <f aca="false">'Quarterly Data'!AG22/'Quarterly Data'!AG59</f>
        <v>-2.12856534695615E-005</v>
      </c>
      <c r="AH34" s="16" t="n">
        <f aca="false">'Quarterly Data'!AH22/'Quarterly Data'!AH59</f>
        <v>-2.08502741811055E-005</v>
      </c>
      <c r="AI34" s="16" t="n">
        <f aca="false">'Quarterly Data'!AI22/'Quarterly Data'!AI59</f>
        <v>-2.06846623228876E-005</v>
      </c>
      <c r="AJ34" s="16" t="n">
        <f aca="false">'Quarterly Data'!AJ22/'Quarterly Data'!AJ59</f>
        <v>-4.0817159533868E-005</v>
      </c>
      <c r="AK34" s="16" t="n">
        <f aca="false">'Quarterly Data'!AK22/'Quarterly Data'!AK59</f>
        <v>-1.98653131766622E-005</v>
      </c>
      <c r="AL34" s="16" t="n">
        <f aca="false">'Quarterly Data'!AL22/'Quarterly Data'!AL59</f>
        <v>-1.92204197739679E-005</v>
      </c>
      <c r="AM34" s="16" t="n">
        <f aca="false">'Quarterly Data'!AM22/'Quarterly Data'!AM59</f>
        <v>-1.9018999980981E-005</v>
      </c>
      <c r="AN34" s="16" t="n">
        <f aca="false">'Quarterly Data'!AN22/'Quarterly Data'!AN59</f>
        <v>-3.75488134574947E-005</v>
      </c>
      <c r="AO34" s="16" t="n">
        <f aca="false">'Quarterly Data'!AO22/'Quarterly Data'!AO59</f>
        <v>-1.87325553078695E-005</v>
      </c>
      <c r="AP34" s="16" t="n">
        <f aca="false">'Quarterly Data'!AP22/'Quarterly Data'!AP59</f>
        <v>-1.8675531318866E-005</v>
      </c>
      <c r="AQ34" s="16" t="n">
        <f aca="false">'Quarterly Data'!AQ22/'Quarterly Data'!AQ59</f>
        <v>0</v>
      </c>
    </row>
    <row r="35" customFormat="false" ht="15" hidden="false" customHeight="true" outlineLevel="0" collapsed="false">
      <c r="A35" s="4" t="s">
        <v>110</v>
      </c>
      <c r="B35" s="16" t="n">
        <f aca="false">'Quarterly Data'!B7/'Quarterly Data'!B59</f>
        <v>-0.350759897235893</v>
      </c>
      <c r="C35" s="16" t="n">
        <f aca="false">'Quarterly Data'!C7/'Quarterly Data'!C59</f>
        <v>-0.955024660912454</v>
      </c>
      <c r="D35" s="16" t="n">
        <f aca="false">'Quarterly Data'!D7/'Quarterly Data'!D59</f>
        <v>0</v>
      </c>
      <c r="E35" s="16" t="n">
        <f aca="false">'Quarterly Data'!E7/'Quarterly Data'!E59</f>
        <v>0.00433806576871739</v>
      </c>
      <c r="F35" s="16" t="n">
        <f aca="false">'Quarterly Data'!F7/'Quarterly Data'!F59</f>
        <v>0</v>
      </c>
      <c r="G35" s="16" t="n">
        <f aca="false">'Quarterly Data'!G7/'Quarterly Data'!G59</f>
        <v>-0.642038777908343</v>
      </c>
      <c r="H35" s="16" t="n">
        <f aca="false">'Quarterly Data'!H7/'Quarterly Data'!H59</f>
        <v>0</v>
      </c>
      <c r="I35" s="16" t="n">
        <f aca="false">'Quarterly Data'!I7/'Quarterly Data'!I59</f>
        <v>0</v>
      </c>
      <c r="J35" s="16" t="n">
        <f aca="false">'Quarterly Data'!J7/'Quarterly Data'!J59</f>
        <v>-0.294276830953478</v>
      </c>
      <c r="K35" s="16" t="n">
        <f aca="false">'Quarterly Data'!K7/'Quarterly Data'!K59</f>
        <v>0</v>
      </c>
      <c r="L35" s="16" t="n">
        <f aca="false">'Quarterly Data'!L7/'Quarterly Data'!L59</f>
        <v>-0.113162746522152</v>
      </c>
      <c r="M35" s="16" t="n">
        <f aca="false">'Quarterly Data'!M7/'Quarterly Data'!M59</f>
        <v>0</v>
      </c>
      <c r="N35" s="16" t="n">
        <f aca="false">'Quarterly Data'!N7/'Quarterly Data'!N59</f>
        <v>-0.0636532880687729</v>
      </c>
      <c r="O35" s="16" t="n">
        <f aca="false">'Quarterly Data'!O7/'Quarterly Data'!O59</f>
        <v>-0.245306464248089</v>
      </c>
      <c r="P35" s="16" t="n">
        <f aca="false">'Quarterly Data'!P7/'Quarterly Data'!P59</f>
        <v>0</v>
      </c>
      <c r="Q35" s="16" t="n">
        <f aca="false">'Quarterly Data'!Q7/'Quarterly Data'!Q59</f>
        <v>-0.766717502003257</v>
      </c>
      <c r="R35" s="16" t="n">
        <f aca="false">'Quarterly Data'!R7/'Quarterly Data'!R59</f>
        <v>0</v>
      </c>
      <c r="S35" s="16" t="n">
        <f aca="false">'Quarterly Data'!S7/'Quarterly Data'!S59</f>
        <v>0</v>
      </c>
      <c r="T35" s="16" t="n">
        <f aca="false">'Quarterly Data'!T7/'Quarterly Data'!T59</f>
        <v>0</v>
      </c>
      <c r="U35" s="16" t="n">
        <f aca="false">'Quarterly Data'!U7/'Quarterly Data'!U59</f>
        <v>-0.331500769172572</v>
      </c>
      <c r="V35" s="16" t="n">
        <f aca="false">'Quarterly Data'!V7/'Quarterly Data'!V59</f>
        <v>0</v>
      </c>
      <c r="W35" s="16" t="n">
        <f aca="false">'Quarterly Data'!W7/'Quarterly Data'!W59</f>
        <v>0</v>
      </c>
      <c r="X35" s="16" t="n">
        <f aca="false">'Quarterly Data'!X7/'Quarterly Data'!X59</f>
        <v>0</v>
      </c>
      <c r="Y35" s="16" t="n">
        <f aca="false">'Quarterly Data'!Y7/'Quarterly Data'!Y59</f>
        <v>-0.947526273438833</v>
      </c>
      <c r="Z35" s="16" t="n">
        <f aca="false">'Quarterly Data'!Z7/'Quarterly Data'!Z59</f>
        <v>-0.733866872990159</v>
      </c>
      <c r="AA35" s="16" t="n">
        <f aca="false">'Quarterly Data'!AA7/'Quarterly Data'!AA59</f>
        <v>-0.251606957179318</v>
      </c>
      <c r="AB35" s="16" t="n">
        <f aca="false">'Quarterly Data'!AB7/'Quarterly Data'!AB59</f>
        <v>0</v>
      </c>
      <c r="AC35" s="16" t="n">
        <f aca="false">'Quarterly Data'!AC7/'Quarterly Data'!AC59</f>
        <v>0</v>
      </c>
      <c r="AD35" s="16" t="n">
        <f aca="false">'Quarterly Data'!AD7/'Quarterly Data'!AD59</f>
        <v>-0.109736896150423</v>
      </c>
      <c r="AE35" s="16" t="n">
        <f aca="false">'Quarterly Data'!AE7/'Quarterly Data'!AE59</f>
        <v>0</v>
      </c>
      <c r="AF35" s="16" t="n">
        <f aca="false">'Quarterly Data'!AF7/'Quarterly Data'!AF59</f>
        <v>0</v>
      </c>
      <c r="AG35" s="16" t="n">
        <f aca="false">'Quarterly Data'!AG7/'Quarterly Data'!AG59</f>
        <v>-0.280034057045551</v>
      </c>
      <c r="AH35" s="16" t="n">
        <f aca="false">'Quarterly Data'!AH7/'Quarterly Data'!AH59</f>
        <v>-0.182460749358854</v>
      </c>
      <c r="AI35" s="16" t="n">
        <f aca="false">'Quarterly Data'!AI7/'Quarterly Data'!AI59</f>
        <v>0</v>
      </c>
      <c r="AJ35" s="16" t="n">
        <f aca="false">'Quarterly Data'!AJ7/'Quarterly Data'!AJ59</f>
        <v>0</v>
      </c>
      <c r="AK35" s="16" t="n">
        <f aca="false">'Quarterly Data'!AK7/'Quarterly Data'!AK59</f>
        <v>0</v>
      </c>
      <c r="AL35" s="16" t="n">
        <f aca="false">'Quarterly Data'!AL7/'Quarterly Data'!AL59</f>
        <v>0</v>
      </c>
      <c r="AM35" s="16" t="n">
        <f aca="false">'Quarterly Data'!AM7/'Quarterly Data'!AM59</f>
        <v>0</v>
      </c>
      <c r="AN35" s="16" t="n">
        <f aca="false">'Quarterly Data'!AN7/'Quarterly Data'!AN59</f>
        <v>0</v>
      </c>
      <c r="AO35" s="16" t="n">
        <f aca="false">'Quarterly Data'!AO7/'Quarterly Data'!AO59</f>
        <v>0</v>
      </c>
      <c r="AP35" s="16" t="n">
        <f aca="false">'Quarterly Data'!AP7/'Quarterly Data'!AP59</f>
        <v>-0.464740596869981</v>
      </c>
      <c r="AQ35" s="16" t="n">
        <f aca="false">'Quarterly Data'!AQ7/'Quarterly Data'!AQ59</f>
        <v>-0.0964803004666902</v>
      </c>
    </row>
    <row r="36" customFormat="false" ht="15" hidden="false" customHeight="true" outlineLevel="0" collapsed="false">
      <c r="A36" s="4" t="s">
        <v>124</v>
      </c>
      <c r="B36" s="16" t="n">
        <f aca="false">'Quarterly Data'!B8/'Quarterly Data'!B59</f>
        <v>0</v>
      </c>
      <c r="C36" s="16" t="n">
        <f aca="false">'Quarterly Data'!C8/'Quarterly Data'!C59</f>
        <v>0</v>
      </c>
      <c r="D36" s="16" t="n">
        <f aca="false">'Quarterly Data'!D8/'Quarterly Data'!D59</f>
        <v>0</v>
      </c>
      <c r="E36" s="16" t="n">
        <f aca="false">'Quarterly Data'!E8/'Quarterly Data'!E59</f>
        <v>0</v>
      </c>
      <c r="F36" s="16" t="n">
        <f aca="false">'Quarterly Data'!F8/'Quarterly Data'!F59</f>
        <v>0</v>
      </c>
      <c r="G36" s="16" t="n">
        <f aca="false">'Quarterly Data'!G8/'Quarterly Data'!G59</f>
        <v>0</v>
      </c>
      <c r="H36" s="16" t="n">
        <f aca="false">'Quarterly Data'!H8/'Quarterly Data'!H59</f>
        <v>0</v>
      </c>
      <c r="I36" s="16" t="n">
        <f aca="false">'Quarterly Data'!I8/'Quarterly Data'!I59</f>
        <v>0</v>
      </c>
      <c r="J36" s="16" t="n">
        <f aca="false">'Quarterly Data'!J8/'Quarterly Data'!J59</f>
        <v>0</v>
      </c>
      <c r="K36" s="16" t="n">
        <f aca="false">'Quarterly Data'!K8/'Quarterly Data'!K59</f>
        <v>0</v>
      </c>
      <c r="L36" s="16" t="n">
        <f aca="false">'Quarterly Data'!L8/'Quarterly Data'!L59</f>
        <v>0</v>
      </c>
      <c r="M36" s="16" t="n">
        <f aca="false">'Quarterly Data'!M8/'Quarterly Data'!M59</f>
        <v>0</v>
      </c>
      <c r="N36" s="16" t="n">
        <f aca="false">'Quarterly Data'!N8/'Quarterly Data'!N59</f>
        <v>0</v>
      </c>
      <c r="O36" s="16" t="n">
        <f aca="false">'Quarterly Data'!O8/'Quarterly Data'!O59</f>
        <v>0</v>
      </c>
      <c r="P36" s="16" t="n">
        <f aca="false">'Quarterly Data'!P8/'Quarterly Data'!P59</f>
        <v>0</v>
      </c>
      <c r="Q36" s="16" t="n">
        <f aca="false">'Quarterly Data'!Q8/'Quarterly Data'!Q59</f>
        <v>-0.00214542352728307</v>
      </c>
      <c r="R36" s="16" t="n">
        <f aca="false">'Quarterly Data'!R8/'Quarterly Data'!R59</f>
        <v>0</v>
      </c>
      <c r="S36" s="16" t="n">
        <f aca="false">'Quarterly Data'!S8/'Quarterly Data'!S59</f>
        <v>0</v>
      </c>
      <c r="T36" s="16" t="n">
        <f aca="false">'Quarterly Data'!T8/'Quarterly Data'!T59</f>
        <v>0</v>
      </c>
      <c r="U36" s="16" t="n">
        <f aca="false">'Quarterly Data'!U8/'Quarterly Data'!U59</f>
        <v>0</v>
      </c>
      <c r="V36" s="16" t="n">
        <f aca="false">'Quarterly Data'!V8/'Quarterly Data'!V59</f>
        <v>0</v>
      </c>
      <c r="W36" s="16" t="n">
        <f aca="false">'Quarterly Data'!W8/'Quarterly Data'!W59</f>
        <v>0</v>
      </c>
      <c r="X36" s="16" t="n">
        <f aca="false">'Quarterly Data'!X8/'Quarterly Data'!X59</f>
        <v>0</v>
      </c>
      <c r="Y36" s="16" t="n">
        <f aca="false">'Quarterly Data'!Y8/'Quarterly Data'!Y59</f>
        <v>0</v>
      </c>
      <c r="Z36" s="16" t="n">
        <f aca="false">'Quarterly Data'!Z8/'Quarterly Data'!Z59</f>
        <v>0</v>
      </c>
      <c r="AA36" s="16" t="n">
        <f aca="false">'Quarterly Data'!AA8/'Quarterly Data'!AA59</f>
        <v>0</v>
      </c>
      <c r="AB36" s="16" t="n">
        <f aca="false">'Quarterly Data'!AB8/'Quarterly Data'!AB59</f>
        <v>0</v>
      </c>
      <c r="AC36" s="16" t="n">
        <f aca="false">'Quarterly Data'!AC8/'Quarterly Data'!AC59</f>
        <v>0</v>
      </c>
      <c r="AD36" s="16" t="n">
        <f aca="false">'Quarterly Data'!AD8/'Quarterly Data'!AD59</f>
        <v>-0.00184834447664468</v>
      </c>
      <c r="AE36" s="16" t="n">
        <f aca="false">'Quarterly Data'!AE8/'Quarterly Data'!AE59</f>
        <v>-0.00815934188760227</v>
      </c>
      <c r="AF36" s="16" t="n">
        <f aca="false">'Quarterly Data'!AF8/'Quarterly Data'!AF59</f>
        <v>0</v>
      </c>
      <c r="AG36" s="16" t="n">
        <f aca="false">'Quarterly Data'!AG8/'Quarterly Data'!AG59</f>
        <v>0</v>
      </c>
      <c r="AH36" s="16" t="n">
        <f aca="false">'Quarterly Data'!AH8/'Quarterly Data'!AH59</f>
        <v>-0.00462876086820542</v>
      </c>
      <c r="AI36" s="16" t="n">
        <f aca="false">'Quarterly Data'!AI8/'Quarterly Data'!AI59</f>
        <v>0</v>
      </c>
      <c r="AJ36" s="16" t="n">
        <f aca="false">'Quarterly Data'!AJ8/'Quarterly Data'!AJ59</f>
        <v>0</v>
      </c>
      <c r="AK36" s="16" t="n">
        <f aca="false">'Quarterly Data'!AK8/'Quarterly Data'!AK59</f>
        <v>-0.00278114384473271</v>
      </c>
      <c r="AL36" s="16" t="n">
        <f aca="false">'Quarterly Data'!AL8/'Quarterly Data'!AL59</f>
        <v>0</v>
      </c>
      <c r="AM36" s="16" t="n">
        <f aca="false">'Quarterly Data'!AM8/'Quarterly Data'!AM59</f>
        <v>0</v>
      </c>
      <c r="AN36" s="16" t="n">
        <f aca="false">'Quarterly Data'!AN8/'Quarterly Data'!AN59</f>
        <v>0</v>
      </c>
      <c r="AO36" s="16" t="n">
        <f aca="false">'Quarterly Data'!AO8/'Quarterly Data'!AO59</f>
        <v>0</v>
      </c>
      <c r="AP36" s="16" t="n">
        <f aca="false">'Quarterly Data'!AP8/'Quarterly Data'!AP59</f>
        <v>0</v>
      </c>
      <c r="AQ36" s="16" t="n">
        <f aca="false">'Quarterly Data'!AQ8/'Quarterly Data'!AQ59</f>
        <v>0</v>
      </c>
    </row>
    <row r="37" customFormat="false" ht="15" hidden="false" customHeight="true" outlineLevel="0" collapsed="false">
      <c r="A37" s="4" t="s">
        <v>252</v>
      </c>
      <c r="B37" s="16" t="n">
        <f aca="false">'Quarterly Data'!B23/'Quarterly Data'!B59</f>
        <v>0</v>
      </c>
      <c r="C37" s="16" t="n">
        <f aca="false">'Quarterly Data'!C23/'Quarterly Data'!C59</f>
        <v>0</v>
      </c>
      <c r="D37" s="16" t="n">
        <f aca="false">'Quarterly Data'!D23/'Quarterly Data'!D59</f>
        <v>0</v>
      </c>
      <c r="E37" s="16" t="n">
        <f aca="false">'Quarterly Data'!E23/'Quarterly Data'!E59</f>
        <v>0</v>
      </c>
      <c r="F37" s="16" t="n">
        <f aca="false">'Quarterly Data'!F23/'Quarterly Data'!F59</f>
        <v>0</v>
      </c>
      <c r="G37" s="16" t="n">
        <f aca="false">'Quarterly Data'!G23/'Quarterly Data'!G59</f>
        <v>0</v>
      </c>
      <c r="H37" s="16" t="n">
        <f aca="false">'Quarterly Data'!H23/'Quarterly Data'!H59</f>
        <v>0</v>
      </c>
      <c r="I37" s="16" t="n">
        <f aca="false">'Quarterly Data'!I23/'Quarterly Data'!I59</f>
        <v>0</v>
      </c>
      <c r="J37" s="16" t="n">
        <f aca="false">'Quarterly Data'!J23/'Quarterly Data'!J59</f>
        <v>0</v>
      </c>
      <c r="K37" s="16" t="n">
        <f aca="false">'Quarterly Data'!K23/'Quarterly Data'!K59</f>
        <v>0</v>
      </c>
      <c r="L37" s="16" t="n">
        <f aca="false">'Quarterly Data'!L23/'Quarterly Data'!L59</f>
        <v>0</v>
      </c>
      <c r="M37" s="16" t="n">
        <f aca="false">'Quarterly Data'!M23/'Quarterly Data'!M59</f>
        <v>0</v>
      </c>
      <c r="N37" s="16" t="n">
        <f aca="false">'Quarterly Data'!N23/'Quarterly Data'!N59</f>
        <v>0</v>
      </c>
      <c r="O37" s="16" t="n">
        <f aca="false">'Quarterly Data'!O23/'Quarterly Data'!O59</f>
        <v>0</v>
      </c>
      <c r="P37" s="16" t="n">
        <f aca="false">'Quarterly Data'!P23/'Quarterly Data'!P59</f>
        <v>0</v>
      </c>
      <c r="Q37" s="16" t="n">
        <f aca="false">'Quarterly Data'!Q23/'Quarterly Data'!Q59</f>
        <v>0.0431928037842169</v>
      </c>
      <c r="R37" s="16" t="n">
        <f aca="false">'Quarterly Data'!R23/'Quarterly Data'!R59</f>
        <v>0</v>
      </c>
      <c r="S37" s="16" t="n">
        <f aca="false">'Quarterly Data'!S23/'Quarterly Data'!S59</f>
        <v>0</v>
      </c>
      <c r="T37" s="16" t="n">
        <f aca="false">'Quarterly Data'!T23/'Quarterly Data'!T59</f>
        <v>0</v>
      </c>
      <c r="U37" s="16" t="n">
        <f aca="false">'Quarterly Data'!U23/'Quarterly Data'!U59</f>
        <v>0</v>
      </c>
      <c r="V37" s="16" t="n">
        <f aca="false">'Quarterly Data'!V23/'Quarterly Data'!V59</f>
        <v>0</v>
      </c>
      <c r="W37" s="16" t="n">
        <f aca="false">'Quarterly Data'!W23/'Quarterly Data'!W59</f>
        <v>0</v>
      </c>
      <c r="X37" s="16" t="n">
        <f aca="false">'Quarterly Data'!X23/'Quarterly Data'!X59</f>
        <v>0</v>
      </c>
      <c r="Y37" s="16" t="n">
        <f aca="false">'Quarterly Data'!Y23/'Quarterly Data'!Y59</f>
        <v>0</v>
      </c>
      <c r="Z37" s="16" t="n">
        <f aca="false">'Quarterly Data'!Z23/'Quarterly Data'!Z59</f>
        <v>0</v>
      </c>
      <c r="AA37" s="16" t="n">
        <f aca="false">'Quarterly Data'!AA23/'Quarterly Data'!AA59</f>
        <v>0</v>
      </c>
      <c r="AB37" s="16" t="n">
        <f aca="false">'Quarterly Data'!AB23/'Quarterly Data'!AB59</f>
        <v>0</v>
      </c>
      <c r="AC37" s="16" t="n">
        <f aca="false">'Quarterly Data'!AC23/'Quarterly Data'!AC59</f>
        <v>0</v>
      </c>
      <c r="AD37" s="16" t="n">
        <f aca="false">'Quarterly Data'!AD23/'Quarterly Data'!AD59</f>
        <v>0</v>
      </c>
      <c r="AE37" s="16" t="n">
        <f aca="false">'Quarterly Data'!AE23/'Quarterly Data'!AE59</f>
        <v>0</v>
      </c>
      <c r="AF37" s="16" t="n">
        <f aca="false">'Quarterly Data'!AF23/'Quarterly Data'!AF59</f>
        <v>0</v>
      </c>
      <c r="AG37" s="16" t="n">
        <f aca="false">'Quarterly Data'!AG23/'Quarterly Data'!AG59</f>
        <v>0</v>
      </c>
      <c r="AH37" s="16" t="n">
        <f aca="false">'Quarterly Data'!AH23/'Quarterly Data'!AH59</f>
        <v>0</v>
      </c>
      <c r="AI37" s="16" t="n">
        <f aca="false">'Quarterly Data'!AI23/'Quarterly Data'!AI59</f>
        <v>0</v>
      </c>
      <c r="AJ37" s="16" t="n">
        <f aca="false">'Quarterly Data'!AJ23/'Quarterly Data'!AJ59</f>
        <v>0</v>
      </c>
      <c r="AK37" s="16" t="n">
        <f aca="false">'Quarterly Data'!AK23/'Quarterly Data'!AK59</f>
        <v>0</v>
      </c>
      <c r="AL37" s="16" t="n">
        <f aca="false">'Quarterly Data'!AL23/'Quarterly Data'!AL59</f>
        <v>0</v>
      </c>
      <c r="AM37" s="16" t="n">
        <f aca="false">'Quarterly Data'!AM23/'Quarterly Data'!AM59</f>
        <v>0</v>
      </c>
      <c r="AN37" s="16" t="n">
        <f aca="false">'Quarterly Data'!AN23/'Quarterly Data'!AN59</f>
        <v>0</v>
      </c>
      <c r="AO37" s="16" t="n">
        <f aca="false">'Quarterly Data'!AO23/'Quarterly Data'!AO59</f>
        <v>0</v>
      </c>
      <c r="AP37" s="16" t="n">
        <f aca="false">'Quarterly Data'!AP23/'Quarterly Data'!AP59</f>
        <v>0</v>
      </c>
      <c r="AQ37" s="16" t="n">
        <f aca="false">'Quarterly Data'!AQ23/'Quarterly Data'!AQ59</f>
        <v>0</v>
      </c>
    </row>
    <row r="38" customFormat="false" ht="15" hidden="false" customHeight="true" outlineLevel="0" collapsed="false">
      <c r="A38" s="6" t="s">
        <v>125</v>
      </c>
      <c r="B38" s="38" t="n">
        <f aca="false">'Quarterly Data'!B24/'Quarterly Data'!B59</f>
        <v>0.91367195963723</v>
      </c>
      <c r="C38" s="38" t="n">
        <f aca="false">'Quarterly Data'!C24/'Quarterly Data'!C59</f>
        <v>0.99075215782984</v>
      </c>
      <c r="D38" s="38" t="n">
        <f aca="false">'Quarterly Data'!D24/'Quarterly Data'!D59</f>
        <v>1.03598086707492</v>
      </c>
      <c r="E38" s="38" t="n">
        <f aca="false">'Quarterly Data'!E24/'Quarterly Data'!E59</f>
        <v>1.0775998058488</v>
      </c>
      <c r="F38" s="38" t="n">
        <f aca="false">'Quarterly Data'!F24/'Quarterly Data'!F59</f>
        <v>0.988356430901853</v>
      </c>
      <c r="G38" s="38" t="n">
        <f aca="false">'Quarterly Data'!G24/'Quarterly Data'!G59</f>
        <v>1.05411280846063</v>
      </c>
      <c r="H38" s="38" t="n">
        <f aca="false">'Quarterly Data'!H24/'Quarterly Data'!H59</f>
        <v>1.07524059492563</v>
      </c>
      <c r="I38" s="38" t="n">
        <f aca="false">'Quarterly Data'!I24/'Quarterly Data'!I59</f>
        <v>1.13983480654978</v>
      </c>
      <c r="J38" s="38" t="n">
        <f aca="false">'Quarterly Data'!J24/'Quarterly Data'!J59</f>
        <v>1.15623560571165</v>
      </c>
      <c r="K38" s="38" t="n">
        <f aca="false">'Quarterly Data'!K24/'Quarterly Data'!K59</f>
        <v>1.16344763039224</v>
      </c>
      <c r="L38" s="38" t="n">
        <f aca="false">'Quarterly Data'!L24/'Quarterly Data'!L59</f>
        <v>1.1709313369462</v>
      </c>
      <c r="M38" s="38" t="n">
        <f aca="false">'Quarterly Data'!M24/'Quarterly Data'!M59</f>
        <v>1.18075182159417</v>
      </c>
      <c r="N38" s="38" t="n">
        <f aca="false">'Quarterly Data'!N24/'Quarterly Data'!N59</f>
        <v>1.20292394458742</v>
      </c>
      <c r="O38" s="38" t="n">
        <f aca="false">'Quarterly Data'!O24/'Quarterly Data'!O59</f>
        <v>1.21969799292255</v>
      </c>
      <c r="P38" s="38" t="n">
        <f aca="false">'Quarterly Data'!P24/'Quarterly Data'!P59</f>
        <v>1.28202487522776</v>
      </c>
      <c r="Q38" s="38" t="n">
        <f aca="false">'Quarterly Data'!Q24/'Quarterly Data'!Q59</f>
        <v>1.27231369710756</v>
      </c>
      <c r="R38" s="38" t="n">
        <f aca="false">'Quarterly Data'!R24/'Quarterly Data'!R59</f>
        <v>1.31367264700598</v>
      </c>
      <c r="S38" s="38" t="n">
        <f aca="false">'Quarterly Data'!S24/'Quarterly Data'!S59</f>
        <v>1.33201115745835</v>
      </c>
      <c r="T38" s="38" t="n">
        <f aca="false">'Quarterly Data'!T24/'Quarterly Data'!T59</f>
        <v>1.35896070975919</v>
      </c>
      <c r="U38" s="38" t="n">
        <f aca="false">'Quarterly Data'!U24/'Quarterly Data'!U59</f>
        <v>1.38017300078178</v>
      </c>
      <c r="V38" s="38" t="n">
        <f aca="false">'Quarterly Data'!V24/'Quarterly Data'!V59</f>
        <v>1.45067270212498</v>
      </c>
      <c r="W38" s="38" t="n">
        <f aca="false">'Quarterly Data'!W24/'Quarterly Data'!W59</f>
        <v>1.46747167932279</v>
      </c>
      <c r="X38" s="38" t="n">
        <f aca="false">'Quarterly Data'!X24/'Quarterly Data'!X59</f>
        <v>1.5546626568393</v>
      </c>
      <c r="Y38" s="38" t="n">
        <f aca="false">'Quarterly Data'!Y24/'Quarterly Data'!Y59</f>
        <v>1.61512764867962</v>
      </c>
      <c r="Z38" s="38" t="n">
        <f aca="false">'Quarterly Data'!Z24/'Quarterly Data'!Z59</f>
        <v>1.68275345148577</v>
      </c>
      <c r="AA38" s="38" t="n">
        <f aca="false">'Quarterly Data'!AA24/'Quarterly Data'!AA59</f>
        <v>1.72459589753285</v>
      </c>
      <c r="AB38" s="38" t="n">
        <f aca="false">'Quarterly Data'!AB24/'Quarterly Data'!AB59</f>
        <v>1.7690048415594</v>
      </c>
      <c r="AC38" s="38" t="n">
        <f aca="false">'Quarterly Data'!AC24/'Quarterly Data'!AC59</f>
        <v>1.8181359392563</v>
      </c>
      <c r="AD38" s="38" t="n">
        <f aca="false">'Quarterly Data'!AD24/'Quarterly Data'!AD59</f>
        <v>1.84478470209707</v>
      </c>
      <c r="AE38" s="38" t="n">
        <f aca="false">'Quarterly Data'!AE24/'Quarterly Data'!AE59</f>
        <v>1.90928600169893</v>
      </c>
      <c r="AF38" s="38" t="n">
        <f aca="false">'Quarterly Data'!AF24/'Quarterly Data'!AF59</f>
        <v>1.99716082816458</v>
      </c>
      <c r="AG38" s="38" t="n">
        <f aca="false">'Quarterly Data'!AG24/'Quarterly Data'!AG59</f>
        <v>2.03441890166028</v>
      </c>
      <c r="AH38" s="38" t="n">
        <f aca="false">'Quarterly Data'!AH24/'Quarterly Data'!AH59</f>
        <v>1.97806551156148</v>
      </c>
      <c r="AI38" s="38" t="n">
        <f aca="false">'Quarterly Data'!AI24/'Quarterly Data'!AI59</f>
        <v>2.08873720136519</v>
      </c>
      <c r="AJ38" s="38" t="n">
        <f aca="false">'Quarterly Data'!AJ24/'Quarterly Data'!AJ59</f>
        <v>2.12508418539154</v>
      </c>
      <c r="AK38" s="38" t="n">
        <f aca="false">'Quarterly Data'!AK24/'Quarterly Data'!AK59</f>
        <v>2.14926796320944</v>
      </c>
      <c r="AL38" s="38" t="n">
        <f aca="false">'Quarterly Data'!AL24/'Quarterly Data'!AL59</f>
        <v>2.1521680633505</v>
      </c>
      <c r="AM38" s="38" t="n">
        <f aca="false">'Quarterly Data'!AM24/'Quarterly Data'!AM59</f>
        <v>2.21268947678731</v>
      </c>
      <c r="AN38" s="38" t="n">
        <f aca="false">'Quarterly Data'!AN24/'Quarterly Data'!AN59</f>
        <v>2.27363697807149</v>
      </c>
      <c r="AO38" s="38" t="n">
        <f aca="false">'Quarterly Data'!AO24/'Quarterly Data'!AO59</f>
        <v>2.3384972744132</v>
      </c>
      <c r="AP38" s="38" t="n">
        <f aca="false">'Quarterly Data'!AP24/'Quarterly Data'!AP59</f>
        <v>2.33940910618907</v>
      </c>
      <c r="AQ38" s="38" t="n">
        <f aca="false">'Quarterly Data'!AQ24/'Quarterly Data'!AQ59</f>
        <v>2.3570830931707</v>
      </c>
    </row>
    <row r="39" customFormat="false" ht="15" hidden="false" customHeight="true" outlineLevel="0" collapsed="false">
      <c r="A39" s="18" t="s">
        <v>253</v>
      </c>
      <c r="B39" s="41" t="n">
        <f aca="false">B38*4/B8</f>
        <v>0.0605381454124387</v>
      </c>
      <c r="C39" s="41" t="n">
        <f aca="false">C38*4/C8</f>
        <v>0.057501576194419</v>
      </c>
      <c r="D39" s="41" t="n">
        <f aca="false">D38*4/D8</f>
        <v>0.0563339242563848</v>
      </c>
      <c r="E39" s="41" t="n">
        <f aca="false">E38*4/E8</f>
        <v>0.0583748540546481</v>
      </c>
      <c r="F39" s="41" t="n">
        <f aca="false">F38*4/F8</f>
        <v>0.0537661597117831</v>
      </c>
      <c r="G39" s="41" t="n">
        <f aca="false">G38*4/G8</f>
        <v>0.0503156471818919</v>
      </c>
      <c r="H39" s="41" t="n">
        <f aca="false">H38*4/H8</f>
        <v>0.0488080161110138</v>
      </c>
      <c r="I39" s="41" t="n">
        <f aca="false">I38*4/I8</f>
        <v>0.0515879070626737</v>
      </c>
      <c r="J39" s="41" t="n">
        <f aca="false">J38*4/J8</f>
        <v>0.0559513963567217</v>
      </c>
      <c r="K39" s="41" t="n">
        <f aca="false">K38*4/K8</f>
        <v>0.0487001938213579</v>
      </c>
      <c r="L39" s="41" t="n">
        <f aca="false">L38*4/L8</f>
        <v>0.0489826955426144</v>
      </c>
      <c r="M39" s="41" t="n">
        <f aca="false">M38*4/M8</f>
        <v>0.0514881422258441</v>
      </c>
      <c r="N39" s="41" t="n">
        <f aca="false">N38*4/N8</f>
        <v>0.043100105502953</v>
      </c>
      <c r="O39" s="41" t="n">
        <f aca="false">O38*4/O8</f>
        <v>0.042065804204951</v>
      </c>
      <c r="P39" s="41" t="n">
        <f aca="false">P38*4/P8</f>
        <v>0.0410182330899939</v>
      </c>
      <c r="Q39" s="41" t="n">
        <f aca="false">Q38*4/Q8</f>
        <v>0.0383602531727612</v>
      </c>
      <c r="R39" s="41" t="n">
        <f aca="false">R38*4/R8</f>
        <v>0.0502937460568905</v>
      </c>
      <c r="S39" s="41" t="n">
        <f aca="false">S38*4/S8</f>
        <v>0.0449207033962854</v>
      </c>
      <c r="T39" s="41" t="n">
        <f aca="false">T38*4/T8</f>
        <v>0.0420307959409012</v>
      </c>
      <c r="U39" s="41" t="n">
        <f aca="false">U38*4/U8</f>
        <v>0.0399876285899401</v>
      </c>
      <c r="V39" s="41" t="n">
        <f aca="false">V38*4/V8</f>
        <v>0.0404989587416244</v>
      </c>
      <c r="W39" s="41" t="n">
        <f aca="false">W38*4/W8</f>
        <v>0.0356940511845009</v>
      </c>
      <c r="X39" s="41" t="n">
        <f aca="false">X38*4/X8</f>
        <v>0.0373201141892649</v>
      </c>
      <c r="Y39" s="41" t="n">
        <f aca="false">Y38*4/Y8</f>
        <v>0.0283542268804849</v>
      </c>
      <c r="Z39" s="41" t="n">
        <f aca="false">Z38*4/Z8</f>
        <v>0.0331120317096767</v>
      </c>
      <c r="AA39" s="41" t="n">
        <f aca="false">AA38*4/AA8</f>
        <v>0.044698915247401</v>
      </c>
      <c r="AB39" s="41" t="n">
        <f aca="false">AB38*4/AB8</f>
        <v>0.0490232739797532</v>
      </c>
      <c r="AC39" s="41" t="n">
        <f aca="false">AC38*4/AC8</f>
        <v>0.0491188961031015</v>
      </c>
      <c r="AD39" s="41" t="n">
        <f aca="false">AD38*4/AD8</f>
        <v>0.0446354875900574</v>
      </c>
      <c r="AE39" s="41" t="n">
        <f aca="false">AE38*4/AE8</f>
        <v>0.0439927650161044</v>
      </c>
      <c r="AF39" s="41" t="n">
        <f aca="false">AF38*4/AF8</f>
        <v>0.0479711962568807</v>
      </c>
      <c r="AG39" s="41" t="n">
        <f aca="false">AG38*4/AG8</f>
        <v>0.0443373412152181</v>
      </c>
      <c r="AH39" s="41" t="n">
        <f aca="false">AH38*4/AH8</f>
        <v>0.0440132505214769</v>
      </c>
      <c r="AI39" s="41" t="n">
        <f aca="false">AI38*4/AI8</f>
        <v>0.0491178648175235</v>
      </c>
      <c r="AJ39" s="41" t="n">
        <f aca="false">AJ38*4/AJ8</f>
        <v>0.0455001431408102</v>
      </c>
      <c r="AK39" s="41" t="n">
        <f aca="false">AK38*4/AK8</f>
        <v>0.0535676481577529</v>
      </c>
      <c r="AL39" s="41" t="n">
        <f aca="false">AL38*4/AL8</f>
        <v>0.0488712588895942</v>
      </c>
      <c r="AM39" s="41" t="n">
        <f aca="false">AM38*4/AM8</f>
        <v>0.0529604948967762</v>
      </c>
      <c r="AN39" s="41" t="n">
        <f aca="false">AN38*4/AN8</f>
        <v>0.0536709820730952</v>
      </c>
      <c r="AO39" s="41" t="n">
        <f aca="false">AO38*4/AO8</f>
        <v>0.0525092011768991</v>
      </c>
      <c r="AP39" s="41" t="n">
        <f aca="false">AP38*4/AP8</f>
        <v>0.0505572231063606</v>
      </c>
      <c r="AQ39" s="41" t="n">
        <f aca="false">AQ38*4/AQ8</f>
        <v>0.0465527693313722</v>
      </c>
    </row>
    <row r="40" customFormat="false" ht="15" hidden="false" customHeight="true" outlineLevel="0" collapsed="false">
      <c r="A40" s="22" t="s">
        <v>164</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row>
    <row r="41" customFormat="false" ht="15" hidden="false" customHeight="true" outlineLevel="0" collapsed="false">
      <c r="A41" s="4" t="s">
        <v>126</v>
      </c>
      <c r="B41" s="16" t="n">
        <f aca="false">'Quarterly Data'!B27/'Quarterly Data'!B59</f>
        <v>0</v>
      </c>
      <c r="C41" s="16" t="n">
        <f aca="false">'Quarterly Data'!C27/'Quarterly Data'!C59</f>
        <v>0</v>
      </c>
      <c r="D41" s="16" t="n">
        <f aca="false">'Quarterly Data'!D27/'Quarterly Data'!D59</f>
        <v>0</v>
      </c>
      <c r="E41" s="16" t="n">
        <f aca="false">'Quarterly Data'!E27/'Quarterly Data'!E59</f>
        <v>0</v>
      </c>
      <c r="F41" s="16" t="n">
        <f aca="false">'Quarterly Data'!F27/'Quarterly Data'!F59</f>
        <v>0</v>
      </c>
      <c r="G41" s="16" t="n">
        <f aca="false">'Quarterly Data'!G27/'Quarterly Data'!G59</f>
        <v>0</v>
      </c>
      <c r="H41" s="16" t="n">
        <f aca="false">'Quarterly Data'!H27/'Quarterly Data'!H59</f>
        <v>0</v>
      </c>
      <c r="I41" s="16" t="n">
        <f aca="false">'Quarterly Data'!I27/'Quarterly Data'!I59</f>
        <v>0</v>
      </c>
      <c r="J41" s="16" t="n">
        <f aca="false">'Quarterly Data'!J27/'Quarterly Data'!J59</f>
        <v>0</v>
      </c>
      <c r="K41" s="16" t="n">
        <f aca="false">'Quarterly Data'!K27/'Quarterly Data'!K59</f>
        <v>0</v>
      </c>
      <c r="L41" s="16" t="n">
        <f aca="false">'Quarterly Data'!L27/'Quarterly Data'!L59</f>
        <v>0</v>
      </c>
      <c r="M41" s="16" t="n">
        <f aca="false">'Quarterly Data'!M27/'Quarterly Data'!M59</f>
        <v>0</v>
      </c>
      <c r="N41" s="16" t="n">
        <f aca="false">'Quarterly Data'!N27/'Quarterly Data'!N59</f>
        <v>0</v>
      </c>
      <c r="O41" s="16" t="n">
        <f aca="false">'Quarterly Data'!O27/'Quarterly Data'!O59</f>
        <v>-0.0066992625408574</v>
      </c>
      <c r="P41" s="16" t="n">
        <f aca="false">'Quarterly Data'!P27/'Quarterly Data'!P59</f>
        <v>0</v>
      </c>
      <c r="Q41" s="16" t="n">
        <f aca="false">'Quarterly Data'!Q27/'Quarterly Data'!Q59</f>
        <v>-0.00206787809858609</v>
      </c>
      <c r="R41" s="16" t="n">
        <f aca="false">'Quarterly Data'!R27/'Quarterly Data'!R59</f>
        <v>0</v>
      </c>
      <c r="S41" s="16" t="n">
        <f aca="false">'Quarterly Data'!S27/'Quarterly Data'!S59</f>
        <v>-0.00412007062978223</v>
      </c>
      <c r="T41" s="16" t="n">
        <f aca="false">'Quarterly Data'!T27/'Quarterly Data'!T59</f>
        <v>0</v>
      </c>
      <c r="U41" s="16" t="n">
        <f aca="false">'Quarterly Data'!U27/'Quarterly Data'!U59</f>
        <v>0</v>
      </c>
      <c r="V41" s="16" t="n">
        <f aca="false">'Quarterly Data'!V27/'Quarterly Data'!V59</f>
        <v>0</v>
      </c>
      <c r="W41" s="16" t="n">
        <f aca="false">'Quarterly Data'!W27/'Quarterly Data'!W59</f>
        <v>0</v>
      </c>
      <c r="X41" s="16" t="n">
        <f aca="false">'Quarterly Data'!X27/'Quarterly Data'!X59</f>
        <v>0</v>
      </c>
      <c r="Y41" s="16" t="n">
        <f aca="false">'Quarterly Data'!Y27/'Quarterly Data'!Y59</f>
        <v>0</v>
      </c>
      <c r="Z41" s="16" t="n">
        <f aca="false">'Quarterly Data'!Z27/'Quarterly Data'!Z59</f>
        <v>0</v>
      </c>
      <c r="AA41" s="16" t="n">
        <f aca="false">'Quarterly Data'!AA27/'Quarterly Data'!AA59</f>
        <v>0</v>
      </c>
      <c r="AB41" s="16" t="n">
        <f aca="false">'Quarterly Data'!AB27/'Quarterly Data'!AB59</f>
        <v>0</v>
      </c>
      <c r="AC41" s="16" t="n">
        <f aca="false">'Quarterly Data'!AC27/'Quarterly Data'!AC59</f>
        <v>0</v>
      </c>
      <c r="AD41" s="16" t="n">
        <f aca="false">'Quarterly Data'!AD27/'Quarterly Data'!AD59</f>
        <v>-0.0234351824384456</v>
      </c>
      <c r="AE41" s="16" t="n">
        <f aca="false">'Quarterly Data'!AE27/'Quarterly Data'!AE59</f>
        <v>-0.0232932445120043</v>
      </c>
      <c r="AF41" s="16" t="n">
        <f aca="false">'Quarterly Data'!AF27/'Quarterly Data'!AF59</f>
        <v>-0.0462566611339216</v>
      </c>
      <c r="AG41" s="16" t="n">
        <f aca="false">'Quarterly Data'!AG27/'Quarterly Data'!AG59</f>
        <v>0</v>
      </c>
      <c r="AH41" s="16" t="n">
        <f aca="false">'Quarterly Data'!AH27/'Quarterly Data'!AH59</f>
        <v>0</v>
      </c>
      <c r="AI41" s="16" t="n">
        <f aca="false">'Quarterly Data'!AI27/'Quarterly Data'!AI59</f>
        <v>-0.035329403247492</v>
      </c>
      <c r="AJ41" s="16" t="n">
        <f aca="false">'Quarterly Data'!AJ27/'Quarterly Data'!AJ59</f>
        <v>0</v>
      </c>
      <c r="AK41" s="16" t="n">
        <f aca="false">'Quarterly Data'!AK27/'Quarterly Data'!AK59</f>
        <v>0</v>
      </c>
      <c r="AL41" s="16" t="n">
        <f aca="false">'Quarterly Data'!AL27/'Quarterly Data'!AL59</f>
        <v>-0.0338856000615053</v>
      </c>
      <c r="AM41" s="16" t="n">
        <f aca="false">'Quarterly Data'!AM27/'Quarterly Data'!AM59</f>
        <v>0</v>
      </c>
      <c r="AN41" s="16" t="n">
        <f aca="false">'Quarterly Data'!AN27/'Quarterly Data'!AN59</f>
        <v>0</v>
      </c>
      <c r="AO41" s="16" t="n">
        <f aca="false">'Quarterly Data'!AO27/'Quarterly Data'!AO59</f>
        <v>0</v>
      </c>
      <c r="AP41" s="16" t="n">
        <f aca="false">'Quarterly Data'!AP27/'Quarterly Data'!AP59</f>
        <v>-0.0364172860717887</v>
      </c>
      <c r="AQ41" s="16" t="n">
        <f aca="false">'Quarterly Data'!AQ27/'Quarterly Data'!AQ59</f>
        <v>0</v>
      </c>
    </row>
    <row r="42" customFormat="false" ht="15" hidden="false" customHeight="true" outlineLevel="0" collapsed="false">
      <c r="A42" s="6" t="s">
        <v>127</v>
      </c>
      <c r="B42" s="38" t="n">
        <f aca="false">'Quarterly Data'!B28/'Quarterly Data'!B59</f>
        <v>0.91367195963723</v>
      </c>
      <c r="C42" s="38" t="n">
        <f aca="false">'Quarterly Data'!C28/'Quarterly Data'!C59</f>
        <v>0.99075215782984</v>
      </c>
      <c r="D42" s="38" t="n">
        <f aca="false">'Quarterly Data'!D28/'Quarterly Data'!D59</f>
        <v>1.03598086707492</v>
      </c>
      <c r="E42" s="38" t="n">
        <f aca="false">'Quarterly Data'!E28/'Quarterly Data'!E59</f>
        <v>1.0775998058488</v>
      </c>
      <c r="F42" s="38" t="n">
        <f aca="false">'Quarterly Data'!F28/'Quarterly Data'!F59</f>
        <v>0.988356430901853</v>
      </c>
      <c r="G42" s="38" t="n">
        <f aca="false">'Quarterly Data'!G28/'Quarterly Data'!G59</f>
        <v>1.05411280846063</v>
      </c>
      <c r="H42" s="38" t="n">
        <f aca="false">'Quarterly Data'!H28/'Quarterly Data'!H59</f>
        <v>1.07524059492563</v>
      </c>
      <c r="I42" s="38" t="n">
        <f aca="false">'Quarterly Data'!I28/'Quarterly Data'!I59</f>
        <v>1.13983480654978</v>
      </c>
      <c r="J42" s="38" t="n">
        <f aca="false">'Quarterly Data'!J28/'Quarterly Data'!J59</f>
        <v>1.15623560571165</v>
      </c>
      <c r="K42" s="38" t="n">
        <f aca="false">'Quarterly Data'!K28/'Quarterly Data'!K59</f>
        <v>1.16344763039224</v>
      </c>
      <c r="L42" s="38" t="n">
        <f aca="false">'Quarterly Data'!L28/'Quarterly Data'!L59</f>
        <v>1.1709313369462</v>
      </c>
      <c r="M42" s="38" t="n">
        <f aca="false">'Quarterly Data'!M28/'Quarterly Data'!M59</f>
        <v>1.18075182159417</v>
      </c>
      <c r="N42" s="38" t="n">
        <f aca="false">'Quarterly Data'!N28/'Quarterly Data'!N59</f>
        <v>1.20292394458742</v>
      </c>
      <c r="O42" s="38" t="n">
        <f aca="false">'Quarterly Data'!O28/'Quarterly Data'!O59</f>
        <v>1.2129987303817</v>
      </c>
      <c r="P42" s="38" t="n">
        <f aca="false">'Quarterly Data'!P28/'Quarterly Data'!P59</f>
        <v>1.28202487522776</v>
      </c>
      <c r="Q42" s="38" t="n">
        <f aca="false">'Quarterly Data'!Q28/'Quarterly Data'!Q59</f>
        <v>1.27024581900897</v>
      </c>
      <c r="R42" s="38" t="n">
        <f aca="false">'Quarterly Data'!R28/'Quarterly Data'!R59</f>
        <v>1.31367264700598</v>
      </c>
      <c r="S42" s="38" t="n">
        <f aca="false">'Quarterly Data'!S28/'Quarterly Data'!S59</f>
        <v>1.32789108682857</v>
      </c>
      <c r="T42" s="38" t="n">
        <f aca="false">'Quarterly Data'!T28/'Quarterly Data'!T59</f>
        <v>1.35896070975919</v>
      </c>
      <c r="U42" s="38" t="n">
        <f aca="false">'Quarterly Data'!U28/'Quarterly Data'!U59</f>
        <v>1.38017300078178</v>
      </c>
      <c r="V42" s="38" t="n">
        <f aca="false">'Quarterly Data'!V28/'Quarterly Data'!V59</f>
        <v>1.45067270212498</v>
      </c>
      <c r="W42" s="38" t="n">
        <f aca="false">'Quarterly Data'!W28/'Quarterly Data'!W59</f>
        <v>1.46747167932279</v>
      </c>
      <c r="X42" s="38" t="n">
        <f aca="false">'Quarterly Data'!X28/'Quarterly Data'!X59</f>
        <v>1.5546626568393</v>
      </c>
      <c r="Y42" s="38" t="n">
        <f aca="false">'Quarterly Data'!Y28/'Quarterly Data'!Y59</f>
        <v>1.61512764867962</v>
      </c>
      <c r="Z42" s="38" t="n">
        <f aca="false">'Quarterly Data'!Z28/'Quarterly Data'!Z59</f>
        <v>1.68275345148577</v>
      </c>
      <c r="AA42" s="38" t="n">
        <f aca="false">'Quarterly Data'!AA28/'Quarterly Data'!AA59</f>
        <v>1.72459589753285</v>
      </c>
      <c r="AB42" s="38" t="n">
        <f aca="false">'Quarterly Data'!AB28/'Quarterly Data'!AB59</f>
        <v>1.7690048415594</v>
      </c>
      <c r="AC42" s="38" t="n">
        <f aca="false">'Quarterly Data'!AC28/'Quarterly Data'!AC59</f>
        <v>1.8181359392563</v>
      </c>
      <c r="AD42" s="38" t="n">
        <f aca="false">'Quarterly Data'!AD28/'Quarterly Data'!AD59</f>
        <v>1.82134951965863</v>
      </c>
      <c r="AE42" s="38" t="n">
        <f aca="false">'Quarterly Data'!AE28/'Quarterly Data'!AE59</f>
        <v>1.88599275718693</v>
      </c>
      <c r="AF42" s="38" t="n">
        <f aca="false">'Quarterly Data'!AF28/'Quarterly Data'!AF59</f>
        <v>1.95090416703066</v>
      </c>
      <c r="AG42" s="38" t="n">
        <f aca="false">'Quarterly Data'!AG28/'Quarterly Data'!AG59</f>
        <v>2.03441890166028</v>
      </c>
      <c r="AH42" s="38" t="n">
        <f aca="false">'Quarterly Data'!AH28/'Quarterly Data'!AH59</f>
        <v>1.97806551156148</v>
      </c>
      <c r="AI42" s="38" t="n">
        <f aca="false">'Quarterly Data'!AI28/'Quarterly Data'!AI59</f>
        <v>2.0534077981177</v>
      </c>
      <c r="AJ42" s="38" t="n">
        <f aca="false">'Quarterly Data'!AJ28/'Quarterly Data'!AJ59</f>
        <v>2.12508418539154</v>
      </c>
      <c r="AK42" s="38" t="n">
        <f aca="false">'Quarterly Data'!AK28/'Quarterly Data'!AK59</f>
        <v>2.14926796320944</v>
      </c>
      <c r="AL42" s="38" t="n">
        <f aca="false">'Quarterly Data'!AL28/'Quarterly Data'!AL59</f>
        <v>2.118282463289</v>
      </c>
      <c r="AM42" s="38" t="n">
        <f aca="false">'Quarterly Data'!AM28/'Quarterly Data'!AM59</f>
        <v>2.21268947678731</v>
      </c>
      <c r="AN42" s="38" t="n">
        <f aca="false">'Quarterly Data'!AN28/'Quarterly Data'!AN59</f>
        <v>2.27363697807149</v>
      </c>
      <c r="AO42" s="38" t="n">
        <f aca="false">'Quarterly Data'!AO28/'Quarterly Data'!AO59</f>
        <v>2.3384972744132</v>
      </c>
      <c r="AP42" s="38" t="n">
        <f aca="false">'Quarterly Data'!AP28/'Quarterly Data'!AP59</f>
        <v>2.30299182011728</v>
      </c>
      <c r="AQ42" s="38" t="n">
        <f aca="false">'Quarterly Data'!AQ28/'Quarterly Data'!AQ59</f>
        <v>2.3570830931707</v>
      </c>
    </row>
    <row r="43" customFormat="false" ht="15" hidden="false" customHeight="true" outlineLevel="0" collapsed="false">
      <c r="A43" s="18" t="s">
        <v>254</v>
      </c>
      <c r="B43" s="39" t="n">
        <f aca="false">B42*4/B8</f>
        <v>0.0605381454124387</v>
      </c>
      <c r="C43" s="39" t="n">
        <f aca="false">C42*4/C8</f>
        <v>0.057501576194419</v>
      </c>
      <c r="D43" s="39" t="n">
        <f aca="false">D42*4/D8</f>
        <v>0.0563339242563848</v>
      </c>
      <c r="E43" s="39" t="n">
        <f aca="false">E42*4/E8</f>
        <v>0.0583748540546481</v>
      </c>
      <c r="F43" s="39" t="n">
        <f aca="false">F42*4/F8</f>
        <v>0.0537661597117831</v>
      </c>
      <c r="G43" s="39" t="n">
        <f aca="false">G42*4/G8</f>
        <v>0.0503156471818919</v>
      </c>
      <c r="H43" s="39" t="n">
        <f aca="false">H42*4/H8</f>
        <v>0.0488080161110138</v>
      </c>
      <c r="I43" s="39" t="n">
        <f aca="false">I42*4/I8</f>
        <v>0.0515879070626737</v>
      </c>
      <c r="J43" s="39" t="n">
        <f aca="false">J42*4/J8</f>
        <v>0.0559513963567217</v>
      </c>
      <c r="K43" s="39" t="n">
        <f aca="false">K42*4/K8</f>
        <v>0.0487001938213579</v>
      </c>
      <c r="L43" s="39" t="n">
        <f aca="false">L42*4/L8</f>
        <v>0.0489826955426144</v>
      </c>
      <c r="M43" s="39" t="n">
        <f aca="false">M42*4/M8</f>
        <v>0.0514881422258441</v>
      </c>
      <c r="N43" s="39" t="n">
        <f aca="false">N42*4/N8</f>
        <v>0.043100105502953</v>
      </c>
      <c r="O43" s="39" t="n">
        <f aca="false">O42*4/O8</f>
        <v>0.0418347553158026</v>
      </c>
      <c r="P43" s="39" t="n">
        <f aca="false">P42*4/P8</f>
        <v>0.0410182330899939</v>
      </c>
      <c r="Q43" s="39" t="n">
        <f aca="false">Q42*4/Q8</f>
        <v>0.0382979066558821</v>
      </c>
      <c r="R43" s="39" t="n">
        <f aca="false">R42*4/R8</f>
        <v>0.0502937460568905</v>
      </c>
      <c r="S43" s="39" t="n">
        <f aca="false">S42*4/S8</f>
        <v>0.0447817582608067</v>
      </c>
      <c r="T43" s="39" t="n">
        <f aca="false">T42*4/T8</f>
        <v>0.0420307959409012</v>
      </c>
      <c r="U43" s="39" t="n">
        <f aca="false">U42*4/U8</f>
        <v>0.0399876285899401</v>
      </c>
      <c r="V43" s="39" t="n">
        <f aca="false">V42*4/V8</f>
        <v>0.0404989587416244</v>
      </c>
      <c r="W43" s="39" t="n">
        <f aca="false">W42*4/W8</f>
        <v>0.0356940511845009</v>
      </c>
      <c r="X43" s="39" t="n">
        <f aca="false">X42*4/X8</f>
        <v>0.0373201141892649</v>
      </c>
      <c r="Y43" s="39" t="n">
        <f aca="false">Y42*4/Y8</f>
        <v>0.0283542268804849</v>
      </c>
      <c r="Z43" s="39" t="n">
        <f aca="false">Z42*4/Z8</f>
        <v>0.0331120317096767</v>
      </c>
      <c r="AA43" s="39" t="n">
        <f aca="false">AA42*4/AA8</f>
        <v>0.044698915247401</v>
      </c>
      <c r="AB43" s="39" t="n">
        <f aca="false">AB42*4/AB8</f>
        <v>0.0490232739797532</v>
      </c>
      <c r="AC43" s="39" t="n">
        <f aca="false">AC42*4/AC8</f>
        <v>0.0491188961031015</v>
      </c>
      <c r="AD43" s="39" t="n">
        <f aca="false">AD42*4/AD8</f>
        <v>0.0440684616418734</v>
      </c>
      <c r="AE43" s="39" t="n">
        <f aca="false">AE42*4/AE8</f>
        <v>0.0434560543130628</v>
      </c>
      <c r="AF43" s="39" t="n">
        <f aca="false">AF42*4/AF8</f>
        <v>0.0468601253114913</v>
      </c>
      <c r="AG43" s="39" t="n">
        <f aca="false">AG42*4/AG8</f>
        <v>0.0443373412152181</v>
      </c>
      <c r="AH43" s="39" t="n">
        <f aca="false">AH42*4/AH8</f>
        <v>0.0440132505214769</v>
      </c>
      <c r="AI43" s="39" t="n">
        <f aca="false">AI42*4/AI8</f>
        <v>0.0482870734419211</v>
      </c>
      <c r="AJ43" s="39" t="n">
        <f aca="false">AJ42*4/AJ8</f>
        <v>0.0455001431408102</v>
      </c>
      <c r="AK43" s="39" t="n">
        <f aca="false">AK42*4/AK8</f>
        <v>0.0535676481577529</v>
      </c>
      <c r="AL43" s="39" t="n">
        <f aca="false">AL42*4/AL8</f>
        <v>0.0481017874150212</v>
      </c>
      <c r="AM43" s="39" t="n">
        <f aca="false">AM42*4/AM8</f>
        <v>0.0529604948967762</v>
      </c>
      <c r="AN43" s="39" t="n">
        <f aca="false">AN42*4/AN8</f>
        <v>0.0536709820730952</v>
      </c>
      <c r="AO43" s="39" t="n">
        <f aca="false">AO42*4/AO8</f>
        <v>0.0525092011768991</v>
      </c>
      <c r="AP43" s="39" t="n">
        <f aca="false">AP42*4/AP8</f>
        <v>0.0497702052000061</v>
      </c>
      <c r="AQ43" s="39" t="n">
        <f aca="false">AQ42*4/AQ8</f>
        <v>0.0465527693313722</v>
      </c>
    </row>
    <row r="44" customFormat="false" ht="15" hidden="false" customHeight="true" outlineLevel="0" collapsed="false">
      <c r="A44" s="22" t="s">
        <v>164</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row>
    <row r="45" customFormat="false" ht="15" hidden="false" customHeight="true" outlineLevel="0" collapsed="false">
      <c r="A45" s="4" t="s">
        <v>128</v>
      </c>
      <c r="B45" s="16" t="n">
        <f aca="false">'Quarterly Data'!B29/'Quarterly Data'!B59</f>
        <v>0.183427740118241</v>
      </c>
      <c r="C45" s="16" t="n">
        <f aca="false">'Quarterly Data'!C29/'Quarterly Data'!C59</f>
        <v>0.139580764488286</v>
      </c>
      <c r="D45" s="16" t="n">
        <f aca="false">'Quarterly Data'!D29/'Quarterly Data'!D59</f>
        <v>0.224781403284282</v>
      </c>
      <c r="E45" s="16" t="n">
        <f aca="false">'Quarterly Data'!E29/'Quarterly Data'!E59</f>
        <v>0.161539861667273</v>
      </c>
      <c r="F45" s="16" t="n">
        <f aca="false">'Quarterly Data'!F29/'Quarterly Data'!F59</f>
        <v>0.141758208865874</v>
      </c>
      <c r="G45" s="16" t="n">
        <f aca="false">'Quarterly Data'!G29/'Quarterly Data'!G59</f>
        <v>0.204612220916569</v>
      </c>
      <c r="H45" s="16" t="n">
        <f aca="false">'Quarterly Data'!H29/'Quarterly Data'!H59</f>
        <v>0.21878098571012</v>
      </c>
      <c r="I45" s="16" t="n">
        <f aca="false">'Quarterly Data'!I29/'Quarterly Data'!I59</f>
        <v>0.239617446746848</v>
      </c>
      <c r="J45" s="16" t="n">
        <f aca="false">'Quarterly Data'!J29/'Quarterly Data'!J59</f>
        <v>0.161388760939659</v>
      </c>
      <c r="K45" s="16" t="n">
        <f aca="false">'Quarterly Data'!K29/'Quarterly Data'!K59</f>
        <v>0.293598797470149</v>
      </c>
      <c r="L45" s="16" t="n">
        <f aca="false">'Quarterly Data'!L29/'Quarterly Data'!L59</f>
        <v>0.362562154310297</v>
      </c>
      <c r="M45" s="16" t="n">
        <f aca="false">'Quarterly Data'!M29/'Quarterly Data'!M59</f>
        <v>0.247930006623979</v>
      </c>
      <c r="N45" s="16" t="n">
        <f aca="false">'Quarterly Data'!N29/'Quarterly Data'!N59</f>
        <v>0.176613918852324</v>
      </c>
      <c r="O45" s="16" t="n">
        <f aca="false">'Quarterly Data'!O29/'Quarterly Data'!O59</f>
        <v>0.308598287365947</v>
      </c>
      <c r="P45" s="16" t="n">
        <f aca="false">'Quarterly Data'!P29/'Quarterly Data'!P59</f>
        <v>0.302569383928807</v>
      </c>
      <c r="Q45" s="16" t="n">
        <f aca="false">'Quarterly Data'!Q29/'Quarterly Data'!Q59</f>
        <v>0.240985343913976</v>
      </c>
      <c r="R45" s="16" t="n">
        <f aca="false">'Quarterly Data'!R29/'Quarterly Data'!R59</f>
        <v>0.177998511331845</v>
      </c>
      <c r="S45" s="16" t="n">
        <f aca="false">'Quarterly Data'!S29/'Quarterly Data'!S59</f>
        <v>0.185914988356322</v>
      </c>
      <c r="T45" s="16" t="n">
        <f aca="false">'Quarterly Data'!T29/'Quarterly Data'!T59</f>
        <v>0.16638783269962</v>
      </c>
      <c r="U45" s="16" t="n">
        <f aca="false">'Quarterly Data'!U29/'Quarterly Data'!U59</f>
        <v>0.239351373162182</v>
      </c>
      <c r="V45" s="16" t="n">
        <f aca="false">'Quarterly Data'!V29/'Quarterly Data'!V59</f>
        <v>0.215893373569722</v>
      </c>
      <c r="W45" s="16" t="n">
        <f aca="false">'Quarterly Data'!W29/'Quarterly Data'!W59</f>
        <v>0.236773310095855</v>
      </c>
      <c r="X45" s="16" t="n">
        <f aca="false">'Quarterly Data'!X29/'Quarterly Data'!X59</f>
        <v>0.196563709418986</v>
      </c>
      <c r="Y45" s="16" t="n">
        <f aca="false">'Quarterly Data'!Y29/'Quarterly Data'!Y59</f>
        <v>0.28836165906708</v>
      </c>
      <c r="Z45" s="16" t="n">
        <f aca="false">'Quarterly Data'!Z29/'Quarterly Data'!Z59</f>
        <v>0.210981890277811</v>
      </c>
      <c r="AA45" s="16" t="n">
        <f aca="false">'Quarterly Data'!AA29/'Quarterly Data'!AA59</f>
        <v>0.239365724548634</v>
      </c>
      <c r="AB45" s="16" t="n">
        <f aca="false">'Quarterly Data'!AB29/'Quarterly Data'!AB59</f>
        <v>0.239599825612079</v>
      </c>
      <c r="AC45" s="16" t="n">
        <f aca="false">'Quarterly Data'!AC29/'Quarterly Data'!AC59</f>
        <v>0.232766728603216</v>
      </c>
      <c r="AD45" s="16" t="n">
        <f aca="false">'Quarterly Data'!AD29/'Quarterly Data'!AD59</f>
        <v>0.385345594778997</v>
      </c>
      <c r="AE45" s="16" t="n">
        <f aca="false">'Quarterly Data'!AE29/'Quarterly Data'!AE59</f>
        <v>0.269079447400188</v>
      </c>
      <c r="AF45" s="16" t="n">
        <f aca="false">'Quarterly Data'!AF29/'Quarterly Data'!AF59</f>
        <v>0.308596138726304</v>
      </c>
      <c r="AG45" s="16" t="n">
        <f aca="false">'Quarterly Data'!AG29/'Quarterly Data'!AG59</f>
        <v>0.223414218816518</v>
      </c>
      <c r="AH45" s="16" t="n">
        <f aca="false">'Quarterly Data'!AH29/'Quarterly Data'!AH59</f>
        <v>0.243760555451304</v>
      </c>
      <c r="AI45" s="16" t="n">
        <f aca="false">'Quarterly Data'!AI29/'Quarterly Data'!AI59</f>
        <v>0.371144896059572</v>
      </c>
      <c r="AJ45" s="16" t="n">
        <f aca="false">'Quarterly Data'!AJ29/'Quarterly Data'!AJ59</f>
        <v>0.358150166329925</v>
      </c>
      <c r="AK45" s="16" t="n">
        <f aca="false">'Quarterly Data'!AK29/'Quarterly Data'!AK59</f>
        <v>0.217425852718568</v>
      </c>
      <c r="AL45" s="16" t="n">
        <f aca="false">'Quarterly Data'!AL29/'Quarterly Data'!AL59</f>
        <v>0.389271161682171</v>
      </c>
      <c r="AM45" s="16" t="n">
        <f aca="false">'Quarterly Data'!AM29/'Quarterly Data'!AM59</f>
        <v>0.350843492649157</v>
      </c>
      <c r="AN45" s="16" t="n">
        <f aca="false">'Quarterly Data'!AN29/'Quarterly Data'!AN59</f>
        <v>0.386302192850706</v>
      </c>
      <c r="AO45" s="16" t="n">
        <f aca="false">'Quarterly Data'!AO29/'Quarterly Data'!AO59</f>
        <v>0.30678305827698</v>
      </c>
      <c r="AP45" s="16" t="n">
        <f aca="false">'Quarterly Data'!AP29/'Quarterly Data'!AP59</f>
        <v>0.259365778956411</v>
      </c>
      <c r="AQ45" s="16" t="n">
        <f aca="false">'Quarterly Data'!AQ29/'Quarterly Data'!AQ59</f>
        <v>0.25508060167711</v>
      </c>
    </row>
    <row r="46" customFormat="false" ht="15" hidden="false" customHeight="true" outlineLevel="0" collapsed="false">
      <c r="A46" s="4" t="s">
        <v>129</v>
      </c>
      <c r="B46" s="16" t="n">
        <f aca="false">'Quarterly Data'!B30/'Quarterly Data'!B59</f>
        <v>0.114495310613799</v>
      </c>
      <c r="C46" s="16" t="n">
        <f aca="false">'Quarterly Data'!C30/'Quarterly Data'!C59</f>
        <v>0.104747225647349</v>
      </c>
      <c r="D46" s="16" t="n">
        <f aca="false">'Quarterly Data'!D30/'Quarterly Data'!D59</f>
        <v>0.113304694878591</v>
      </c>
      <c r="E46" s="16" t="n">
        <f aca="false">'Quarterly Data'!E30/'Quarterly Data'!E59</f>
        <v>0.110787525785706</v>
      </c>
      <c r="F46" s="16" t="n">
        <f aca="false">'Quarterly Data'!F30/'Quarterly Data'!F59</f>
        <v>0.159717441408004</v>
      </c>
      <c r="G46" s="16" t="n">
        <f aca="false">'Quarterly Data'!G30/'Quarterly Data'!G59</f>
        <v>0.116451233842538</v>
      </c>
      <c r="H46" s="16" t="n">
        <f aca="false">'Quarterly Data'!H30/'Quarterly Data'!H59</f>
        <v>0.102478856809565</v>
      </c>
      <c r="I46" s="16" t="n">
        <f aca="false">'Quarterly Data'!I30/'Quarterly Data'!I59</f>
        <v>0.0998695841182437</v>
      </c>
      <c r="J46" s="16" t="n">
        <f aca="false">'Quarterly Data'!J30/'Quarterly Data'!J59</f>
        <v>0.0861354214647628</v>
      </c>
      <c r="K46" s="16" t="n">
        <f aca="false">'Quarterly Data'!K30/'Quarterly Data'!K59</f>
        <v>0.101505998468476</v>
      </c>
      <c r="L46" s="16" t="n">
        <f aca="false">'Quarterly Data'!L30/'Quarterly Data'!L59</f>
        <v>0.145706464048271</v>
      </c>
      <c r="M46" s="16" t="n">
        <f aca="false">'Quarterly Data'!M30/'Quarterly Data'!M59</f>
        <v>0.109682049017443</v>
      </c>
      <c r="N46" s="16" t="n">
        <f aca="false">'Quarterly Data'!N30/'Quarterly Data'!N59</f>
        <v>0.1059245468981</v>
      </c>
      <c r="O46" s="16" t="n">
        <f aca="false">'Quarterly Data'!O30/'Quarterly Data'!O59</f>
        <v>0.152813420135606</v>
      </c>
      <c r="P46" s="16" t="n">
        <f aca="false">'Quarterly Data'!P30/'Quarterly Data'!P59</f>
        <v>0.124534579735404</v>
      </c>
      <c r="Q46" s="16" t="n">
        <f aca="false">'Quarterly Data'!Q30/'Quarterly Data'!Q59</f>
        <v>0.123865898105307</v>
      </c>
      <c r="R46" s="16" t="n">
        <f aca="false">'Quarterly Data'!R30/'Quarterly Data'!R59</f>
        <v>0.146890480223814</v>
      </c>
      <c r="S46" s="16" t="n">
        <f aca="false">'Quarterly Data'!S30/'Quarterly Data'!S59</f>
        <v>0.0705530107224198</v>
      </c>
      <c r="T46" s="16" t="n">
        <f aca="false">'Quarterly Data'!T30/'Quarterly Data'!T59</f>
        <v>0.157414448669202</v>
      </c>
      <c r="U46" s="16" t="n">
        <f aca="false">'Quarterly Data'!U30/'Quarterly Data'!U59</f>
        <v>0.0884926739464858</v>
      </c>
      <c r="V46" s="16" t="n">
        <f aca="false">'Quarterly Data'!V30/'Quarterly Data'!V59</f>
        <v>0.229573745756318</v>
      </c>
      <c r="W46" s="16" t="n">
        <f aca="false">'Quarterly Data'!W30/'Quarterly Data'!W59</f>
        <v>0.227187850118262</v>
      </c>
      <c r="X46" s="16" t="n">
        <f aca="false">'Quarterly Data'!X30/'Quarterly Data'!X59</f>
        <v>0.157714398402643</v>
      </c>
      <c r="Y46" s="16" t="n">
        <f aca="false">'Quarterly Data'!Y30/'Quarterly Data'!Y59</f>
        <v>0.212845334178635</v>
      </c>
      <c r="Z46" s="16" t="n">
        <f aca="false">'Quarterly Data'!Z30/'Quarterly Data'!Z59</f>
        <v>0.272564617132909</v>
      </c>
      <c r="AA46" s="16" t="n">
        <f aca="false">'Quarterly Data'!AA30/'Quarterly Data'!AA59</f>
        <v>0.201649494281123</v>
      </c>
      <c r="AB46" s="16" t="n">
        <f aca="false">'Quarterly Data'!AB30/'Quarterly Data'!AB59</f>
        <v>0.205341777380051</v>
      </c>
      <c r="AC46" s="16" t="n">
        <f aca="false">'Quarterly Data'!AC30/'Quarterly Data'!AC59</f>
        <v>0.18576376941252</v>
      </c>
      <c r="AD46" s="16" t="n">
        <f aca="false">'Quarterly Data'!AD30/'Quarterly Data'!AD59</f>
        <v>0.206512561896721</v>
      </c>
      <c r="AE46" s="16" t="n">
        <f aca="false">'Quarterly Data'!AE30/'Quarterly Data'!AE59</f>
        <v>0.164371618902848</v>
      </c>
      <c r="AF46" s="16" t="n">
        <f aca="false">'Quarterly Data'!AF30/'Quarterly Data'!AF59</f>
        <v>0.16240062898576</v>
      </c>
      <c r="AG46" s="16" t="n">
        <f aca="false">'Quarterly Data'!AG30/'Quarterly Data'!AG59</f>
        <v>0.166730523627075</v>
      </c>
      <c r="AH46" s="16" t="n">
        <f aca="false">'Quarterly Data'!AH30/'Quarterly Data'!AH59</f>
        <v>0.178582598361168</v>
      </c>
      <c r="AI46" s="16" t="n">
        <f aca="false">'Quarterly Data'!AI30/'Quarterly Data'!AI59</f>
        <v>0.184610611231772</v>
      </c>
      <c r="AJ46" s="16" t="n">
        <f aca="false">'Quarterly Data'!AJ30/'Quarterly Data'!AJ59</f>
        <v>0.168125880120002</v>
      </c>
      <c r="AK46" s="16" t="n">
        <f aca="false">'Quarterly Data'!AK30/'Quarterly Data'!AK59</f>
        <v>0.182462901527643</v>
      </c>
      <c r="AL46" s="16" t="n">
        <f aca="false">'Quarterly Data'!AL30/'Quarterly Data'!AL59</f>
        <v>0.203140616591066</v>
      </c>
      <c r="AM46" s="16" t="n">
        <f aca="false">'Quarterly Data'!AM30/'Quarterly Data'!AM59</f>
        <v>0.120143022879857</v>
      </c>
      <c r="AN46" s="16" t="n">
        <f aca="false">'Quarterly Data'!AN30/'Quarterly Data'!AN59</f>
        <v>0.15137804145389</v>
      </c>
      <c r="AO46" s="16" t="n">
        <f aca="false">'Quarterly Data'!AO30/'Quarterly Data'!AO59</f>
        <v>0.1992394582545</v>
      </c>
      <c r="AP46" s="16" t="n">
        <f aca="false">'Quarterly Data'!AP30/'Quarterly Data'!AP59</f>
        <v>0.113752661263213</v>
      </c>
      <c r="AQ46" s="16" t="n">
        <f aca="false">'Quarterly Data'!AQ30/'Quarterly Data'!AQ59</f>
        <v>0.22548017031404</v>
      </c>
    </row>
    <row r="47" customFormat="false" ht="15" hidden="false" customHeight="true" outlineLevel="0" collapsed="false">
      <c r="A47" s="4" t="s">
        <v>130</v>
      </c>
      <c r="B47" s="16" t="n">
        <f aca="false">'Quarterly Data'!B31/'Quarterly Data'!B59</f>
        <v>-0.0252886371374625</v>
      </c>
      <c r="C47" s="16" t="n">
        <f aca="false">'Quarterly Data'!C31/'Quarterly Data'!C59</f>
        <v>-0.0320283600493218</v>
      </c>
      <c r="D47" s="16" t="n">
        <f aca="false">'Quarterly Data'!D31/'Quarterly Data'!D59</f>
        <v>-0.0244645522956463</v>
      </c>
      <c r="E47" s="16" t="n">
        <f aca="false">'Quarterly Data'!E31/'Quarterly Data'!E59</f>
        <v>-0.0472636815920398</v>
      </c>
      <c r="F47" s="16" t="n">
        <f aca="false">'Quarterly Data'!F31/'Quarterly Data'!F59</f>
        <v>-0.0374449998503397</v>
      </c>
      <c r="G47" s="16" t="n">
        <f aca="false">'Quarterly Data'!G31/'Quarterly Data'!G59</f>
        <v>-0.0345769682726205</v>
      </c>
      <c r="H47" s="16" t="n">
        <f aca="false">'Quarterly Data'!H31/'Quarterly Data'!H59</f>
        <v>-0.0348789734616506</v>
      </c>
      <c r="I47" s="16" t="n">
        <f aca="false">'Quarterly Data'!I31/'Quarterly Data'!I59</f>
        <v>-0.0564266048398783</v>
      </c>
      <c r="J47" s="16" t="n">
        <f aca="false">'Quarterly Data'!J31/'Quarterly Data'!J59</f>
        <v>-0.0219368954398895</v>
      </c>
      <c r="K47" s="16" t="n">
        <f aca="false">'Quarterly Data'!K31/'Quarterly Data'!K59</f>
        <v>-0.0269718369777929</v>
      </c>
      <c r="L47" s="16" t="n">
        <f aca="false">'Quarterly Data'!L31/'Quarterly Data'!L59</f>
        <v>-0.0570981619084865</v>
      </c>
      <c r="M47" s="16" t="n">
        <f aca="false">'Quarterly Data'!M31/'Quarterly Data'!M59</f>
        <v>-0.0299735040847869</v>
      </c>
      <c r="N47" s="16" t="n">
        <f aca="false">'Quarterly Data'!N31/'Quarterly Data'!N59</f>
        <v>-0.0430378360619833</v>
      </c>
      <c r="O47" s="16" t="n">
        <f aca="false">'Quarterly Data'!O31/'Quarterly Data'!O59</f>
        <v>-0.0637780599151787</v>
      </c>
      <c r="P47" s="16" t="n">
        <f aca="false">'Quarterly Data'!P31/'Quarterly Data'!P59</f>
        <v>-0.0568274842219229</v>
      </c>
      <c r="Q47" s="16" t="n">
        <f aca="false">'Quarterly Data'!Q31/'Quarterly Data'!Q59</f>
        <v>-0.0511799829400057</v>
      </c>
      <c r="R47" s="16" t="n">
        <f aca="false">'Quarterly Data'!R31/'Quarterly Data'!R59</f>
        <v>-0.0452503785837119</v>
      </c>
      <c r="S47" s="16" t="n">
        <f aca="false">'Quarterly Data'!S31/'Quarterly Data'!S59</f>
        <v>-0.0192952376078</v>
      </c>
      <c r="T47" s="16" t="n">
        <f aca="false">'Quarterly Data'!T31/'Quarterly Data'!T59</f>
        <v>-0.0343726235741445</v>
      </c>
      <c r="U47" s="16" t="n">
        <f aca="false">'Quarterly Data'!U31/'Quarterly Data'!U59</f>
        <v>-0.0340453433535924</v>
      </c>
      <c r="V47" s="16" t="n">
        <f aca="false">'Quarterly Data'!V31/'Quarterly Data'!V59</f>
        <v>-0.0711178171759085</v>
      </c>
      <c r="W47" s="16" t="n">
        <f aca="false">'Quarterly Data'!W31/'Quarterly Data'!W59</f>
        <v>-0.117789119880493</v>
      </c>
      <c r="X47" s="16" t="n">
        <f aca="false">'Quarterly Data'!X31/'Quarterly Data'!X59</f>
        <v>-0.0337466413587399</v>
      </c>
      <c r="Y47" s="16" t="n">
        <f aca="false">'Quarterly Data'!Y31/'Quarterly Data'!Y59</f>
        <v>-0.0817341688815196</v>
      </c>
      <c r="Z47" s="16" t="n">
        <f aca="false">'Quarterly Data'!Z31/'Quarterly Data'!Z59</f>
        <v>-0.103629197998017</v>
      </c>
      <c r="AA47" s="16" t="n">
        <f aca="false">'Quarterly Data'!AA31/'Quarterly Data'!AA59</f>
        <v>-0.0586539370450893</v>
      </c>
      <c r="AB47" s="16" t="n">
        <f aca="false">'Quarterly Data'!AB31/'Quarterly Data'!AB59</f>
        <v>-0.0838438769188408</v>
      </c>
      <c r="AC47" s="16" t="n">
        <f aca="false">'Quarterly Data'!AC31/'Quarterly Data'!AC59</f>
        <v>-0.0904732411166931</v>
      </c>
      <c r="AD47" s="16" t="n">
        <f aca="false">'Quarterly Data'!AD31/'Quarterly Data'!AD59</f>
        <v>-0.103826757638683</v>
      </c>
      <c r="AE47" s="16" t="n">
        <f aca="false">'Quarterly Data'!AE31/'Quarterly Data'!AE59</f>
        <v>-0.0327938480797604</v>
      </c>
      <c r="AF47" s="16" t="n">
        <f aca="false">'Quarterly Data'!AF31/'Quarterly Data'!AF59</f>
        <v>-0.0303136192888967</v>
      </c>
      <c r="AG47" s="16" t="n">
        <f aca="false">'Quarterly Data'!AG31/'Quarterly Data'!AG59</f>
        <v>-0.0466581524052788</v>
      </c>
      <c r="AH47" s="16" t="n">
        <f aca="false">'Quarterly Data'!AH31/'Quarterly Data'!AH59</f>
        <v>-0.041512895894581</v>
      </c>
      <c r="AI47" s="16" t="n">
        <f aca="false">'Quarterly Data'!AI31/'Quarterly Data'!AI59</f>
        <v>-0.0502637294446168</v>
      </c>
      <c r="AJ47" s="16" t="n">
        <f aca="false">'Quarterly Data'!AJ31/'Quarterly Data'!AJ59</f>
        <v>-0.0463478846507072</v>
      </c>
      <c r="AK47" s="16" t="n">
        <f aca="false">'Quarterly Data'!AK31/'Quarterly Data'!AK59</f>
        <v>-0.00844275810008145</v>
      </c>
      <c r="AL47" s="16" t="n">
        <f aca="false">'Quarterly Data'!AL31/'Quarterly Data'!AL59</f>
        <v>-0.0401130160682709</v>
      </c>
      <c r="AM47" s="16" t="n">
        <f aca="false">'Quarterly Data'!AM31/'Quarterly Data'!AM59</f>
        <v>-0.0243823579756176</v>
      </c>
      <c r="AN47" s="16" t="n">
        <f aca="false">'Quarterly Data'!AN31/'Quarterly Data'!AN59</f>
        <v>-0.0237120756984079</v>
      </c>
      <c r="AO47" s="16" t="n">
        <f aca="false">'Quarterly Data'!AO31/'Quarterly Data'!AO59</f>
        <v>-0.0624730719517449</v>
      </c>
      <c r="AP47" s="16" t="n">
        <f aca="false">'Quarterly Data'!AP31/'Quarterly Data'!AP59</f>
        <v>-0.0281813767601688</v>
      </c>
      <c r="AQ47" s="16" t="n">
        <f aca="false">'Quarterly Data'!AQ31/'Quarterly Data'!AQ59</f>
        <v>-0.0778312849785248</v>
      </c>
    </row>
    <row r="48" customFormat="false" ht="15" hidden="false" customHeight="true" outlineLevel="0" collapsed="false">
      <c r="A48" s="4" t="s">
        <v>131</v>
      </c>
      <c r="B48" s="16" t="n">
        <f aca="false">'Quarterly Data'!B32/'Quarterly Data'!B59</f>
        <v>0.272634413594577</v>
      </c>
      <c r="C48" s="16" t="n">
        <f aca="false">'Quarterly Data'!C32/'Quarterly Data'!C59</f>
        <v>0.212299630086313</v>
      </c>
      <c r="D48" s="16" t="n">
        <f aca="false">'Quarterly Data'!D32/'Quarterly Data'!D59</f>
        <v>0.313621545867227</v>
      </c>
      <c r="E48" s="16" t="n">
        <f aca="false">'Quarterly Data'!E32/'Quarterly Data'!E59</f>
        <v>0.225063705860939</v>
      </c>
      <c r="F48" s="16" t="n">
        <f aca="false">'Quarterly Data'!F32/'Quarterly Data'!F59</f>
        <v>0.264030650423539</v>
      </c>
      <c r="G48" s="16" t="n">
        <f aca="false">'Quarterly Data'!G32/'Quarterly Data'!G59</f>
        <v>0.286486486486487</v>
      </c>
      <c r="H48" s="16" t="n">
        <f aca="false">'Quarterly Data'!H32/'Quarterly Data'!H59</f>
        <v>0.286380869058034</v>
      </c>
      <c r="I48" s="16" t="n">
        <f aca="false">'Quarterly Data'!I32/'Quarterly Data'!I59</f>
        <v>0.283060426025214</v>
      </c>
      <c r="J48" s="16" t="n">
        <f aca="false">'Quarterly Data'!J32/'Quarterly Data'!J59</f>
        <v>0.225587286964532</v>
      </c>
      <c r="K48" s="16" t="n">
        <f aca="false">'Quarterly Data'!K32/'Quarterly Data'!K59</f>
        <v>0.368132958960833</v>
      </c>
      <c r="L48" s="16" t="n">
        <f aca="false">'Quarterly Data'!L32/'Quarterly Data'!L59</f>
        <v>0.451170456450081</v>
      </c>
      <c r="M48" s="16" t="n">
        <f aca="false">'Quarterly Data'!M32/'Quarterly Data'!M59</f>
        <v>0.327638551556635</v>
      </c>
      <c r="N48" s="16" t="n">
        <f aca="false">'Quarterly Data'!N32/'Quarterly Data'!N59</f>
        <v>0.239500629688441</v>
      </c>
      <c r="O48" s="16" t="n">
        <f aca="false">'Quarterly Data'!O32/'Quarterly Data'!O59</f>
        <v>0.397633647586375</v>
      </c>
      <c r="P48" s="16" t="n">
        <f aca="false">'Quarterly Data'!P32/'Quarterly Data'!P59</f>
        <v>0.370276479442288</v>
      </c>
      <c r="Q48" s="16" t="n">
        <f aca="false">'Quarterly Data'!Q32/'Quarterly Data'!Q59</f>
        <v>0.313671259079277</v>
      </c>
      <c r="R48" s="16" t="n">
        <f aca="false">'Quarterly Data'!R32/'Quarterly Data'!R59</f>
        <v>0.279638612971946</v>
      </c>
      <c r="S48" s="16" t="n">
        <f aca="false">'Quarterly Data'!S32/'Quarterly Data'!S59</f>
        <v>0.237172761470942</v>
      </c>
      <c r="T48" s="16" t="n">
        <f aca="false">'Quarterly Data'!T32/'Quarterly Data'!T59</f>
        <v>0.289429657794677</v>
      </c>
      <c r="U48" s="16" t="n">
        <f aca="false">'Quarterly Data'!U32/'Quarterly Data'!U59</f>
        <v>0.293798703755075</v>
      </c>
      <c r="V48" s="16" t="n">
        <f aca="false">'Quarterly Data'!V32/'Quarterly Data'!V59</f>
        <v>0.374349302150132</v>
      </c>
      <c r="W48" s="16" t="n">
        <f aca="false">'Quarterly Data'!W32/'Quarterly Data'!W59</f>
        <v>0.346172040333624</v>
      </c>
      <c r="X48" s="16" t="n">
        <f aca="false">'Quarterly Data'!X32/'Quarterly Data'!X59</f>
        <v>0.320531466462889</v>
      </c>
      <c r="Y48" s="16" t="n">
        <f aca="false">'Quarterly Data'!Y32/'Quarterly Data'!Y59</f>
        <v>0.419472824364195</v>
      </c>
      <c r="Z48" s="16" t="n">
        <f aca="false">'Quarterly Data'!Z32/'Quarterly Data'!Z59</f>
        <v>0.379917309412703</v>
      </c>
      <c r="AA48" s="16" t="n">
        <f aca="false">'Quarterly Data'!AA32/'Quarterly Data'!AA59</f>
        <v>0.382361281784668</v>
      </c>
      <c r="AB48" s="16" t="n">
        <f aca="false">'Quarterly Data'!AB32/'Quarterly Data'!AB59</f>
        <v>0.361097726073289</v>
      </c>
      <c r="AC48" s="16" t="n">
        <f aca="false">'Quarterly Data'!AC32/'Quarterly Data'!AC59</f>
        <v>0.328057256899043</v>
      </c>
      <c r="AD48" s="16" t="n">
        <f aca="false">'Quarterly Data'!AD32/'Quarterly Data'!AD59</f>
        <v>0.488031399037035</v>
      </c>
      <c r="AE48" s="16" t="n">
        <f aca="false">'Quarterly Data'!AE32/'Quarterly Data'!AE59</f>
        <v>0.400657218223275</v>
      </c>
      <c r="AF48" s="16" t="n">
        <f aca="false">'Quarterly Data'!AF32/'Quarterly Data'!AF59</f>
        <v>0.440683148423168</v>
      </c>
      <c r="AG48" s="16" t="n">
        <f aca="false">'Quarterly Data'!AG32/'Quarterly Data'!AG59</f>
        <v>0.343486590038314</v>
      </c>
      <c r="AH48" s="16" t="n">
        <f aca="false">'Quarterly Data'!AH32/'Quarterly Data'!AH59</f>
        <v>0.380830257917892</v>
      </c>
      <c r="AI48" s="16" t="n">
        <f aca="false">'Quarterly Data'!AI32/'Quarterly Data'!AI59</f>
        <v>0.505491777846727</v>
      </c>
      <c r="AJ48" s="16" t="n">
        <f aca="false">'Quarterly Data'!AJ32/'Quarterly Data'!AJ59</f>
        <v>0.47992816179922</v>
      </c>
      <c r="AK48" s="16" t="n">
        <f aca="false">'Quarterly Data'!AK32/'Quarterly Data'!AK59</f>
        <v>0.391445996146129</v>
      </c>
      <c r="AL48" s="16" t="n">
        <f aca="false">'Quarterly Data'!AL32/'Quarterly Data'!AL59</f>
        <v>0.552298762204967</v>
      </c>
      <c r="AM48" s="16" t="n">
        <f aca="false">'Quarterly Data'!AM32/'Quarterly Data'!AM59</f>
        <v>0.446604157553396</v>
      </c>
      <c r="AN48" s="16" t="n">
        <f aca="false">'Quarterly Data'!AN32/'Quarterly Data'!AN59</f>
        <v>0.513968158606188</v>
      </c>
      <c r="AO48" s="16" t="n">
        <f aca="false">'Quarterly Data'!AO32/'Quarterly Data'!AO59</f>
        <v>0.443549444579735</v>
      </c>
      <c r="AP48" s="16" t="n">
        <f aca="false">'Quarterly Data'!AP32/'Quarterly Data'!AP59</f>
        <v>0.344937063459455</v>
      </c>
      <c r="AQ48" s="16" t="n">
        <f aca="false">'Quarterly Data'!AQ32/'Quarterly Data'!AQ59</f>
        <v>0.402729487012625</v>
      </c>
    </row>
    <row r="49" customFormat="false" ht="15" hidden="false" customHeight="true" outlineLevel="0" collapsed="false">
      <c r="A49" s="6" t="s">
        <v>132</v>
      </c>
      <c r="B49" s="38" t="n">
        <f aca="false">'Quarterly Data'!B33/'Quarterly Data'!B59</f>
        <v>0.641037546042653</v>
      </c>
      <c r="C49" s="38" t="n">
        <f aca="false">'Quarterly Data'!C33/'Quarterly Data'!C59</f>
        <v>0.778452527743527</v>
      </c>
      <c r="D49" s="38" t="n">
        <f aca="false">'Quarterly Data'!D33/'Quarterly Data'!D59</f>
        <v>0.72235932120769</v>
      </c>
      <c r="E49" s="38" t="n">
        <f aca="false">'Quarterly Data'!E33/'Quarterly Data'!E59</f>
        <v>0.852536099987866</v>
      </c>
      <c r="F49" s="38" t="n">
        <f aca="false">'Quarterly Data'!F33/'Quarterly Data'!F59</f>
        <v>0.724325780478314</v>
      </c>
      <c r="G49" s="38" t="n">
        <f aca="false">'Quarterly Data'!G33/'Quarterly Data'!G59</f>
        <v>0.767626321974148</v>
      </c>
      <c r="H49" s="38" t="n">
        <f aca="false">'Quarterly Data'!H33/'Quarterly Data'!H59</f>
        <v>0.7888597258676</v>
      </c>
      <c r="I49" s="38" t="n">
        <f aca="false">'Quarterly Data'!I33/'Quarterly Data'!I59</f>
        <v>0.856774380524562</v>
      </c>
      <c r="J49" s="38" t="n">
        <f aca="false">'Quarterly Data'!J33/'Quarterly Data'!J59</f>
        <v>0.930648318747121</v>
      </c>
      <c r="K49" s="38" t="n">
        <f aca="false">'Quarterly Data'!K33/'Quarterly Data'!K59</f>
        <v>0.795314671431408</v>
      </c>
      <c r="L49" s="38" t="n">
        <f aca="false">'Quarterly Data'!L33/'Quarterly Data'!L59</f>
        <v>0.719760880496117</v>
      </c>
      <c r="M49" s="38" t="n">
        <f aca="false">'Quarterly Data'!M33/'Quarterly Data'!M59</f>
        <v>0.853113270037536</v>
      </c>
      <c r="N49" s="38" t="n">
        <f aca="false">'Quarterly Data'!N33/'Quarterly Data'!N59</f>
        <v>0.963423314898976</v>
      </c>
      <c r="O49" s="38" t="n">
        <f aca="false">'Quarterly Data'!O33/'Quarterly Data'!O59</f>
        <v>0.815365082795321</v>
      </c>
      <c r="P49" s="38" t="n">
        <f aca="false">'Quarterly Data'!P33/'Quarterly Data'!P59</f>
        <v>0.911748395785471</v>
      </c>
      <c r="Q49" s="38" t="n">
        <f aca="false">'Quarterly Data'!Q33/'Quarterly Data'!Q59</f>
        <v>0.956574559929692</v>
      </c>
      <c r="R49" s="38" t="n">
        <f aca="false">'Quarterly Data'!R33/'Quarterly Data'!R59</f>
        <v>1.03403403403403</v>
      </c>
      <c r="S49" s="38" t="n">
        <f aca="false">'Quarterly Data'!S33/'Quarterly Data'!S59</f>
        <v>1.09071832535763</v>
      </c>
      <c r="T49" s="38" t="n">
        <f aca="false">'Quarterly Data'!T33/'Quarterly Data'!T59</f>
        <v>1.06953105196451</v>
      </c>
      <c r="U49" s="38" t="n">
        <f aca="false">'Quarterly Data'!U33/'Quarterly Data'!U59</f>
        <v>1.08637429702671</v>
      </c>
      <c r="V49" s="38" t="n">
        <f aca="false">'Quarterly Data'!V33/'Quarterly Data'!V59</f>
        <v>1.07632339997485</v>
      </c>
      <c r="W49" s="38" t="n">
        <f aca="false">'Quarterly Data'!W33/'Quarterly Data'!W59</f>
        <v>1.12129963898917</v>
      </c>
      <c r="X49" s="38" t="n">
        <f aca="false">'Quarterly Data'!X33/'Quarterly Data'!X59</f>
        <v>1.23413119037641</v>
      </c>
      <c r="Y49" s="38" t="n">
        <f aca="false">'Quarterly Data'!Y33/'Quarterly Data'!Y59</f>
        <v>1.19565482431543</v>
      </c>
      <c r="Z49" s="38" t="n">
        <f aca="false">'Quarterly Data'!Z33/'Quarterly Data'!Z59</f>
        <v>1.30283614207307</v>
      </c>
      <c r="AA49" s="38" t="n">
        <f aca="false">'Quarterly Data'!AA33/'Quarterly Data'!AA59</f>
        <v>1.34223461574818</v>
      </c>
      <c r="AB49" s="38" t="n">
        <f aca="false">'Quarterly Data'!AB33/'Quarterly Data'!AB59</f>
        <v>1.40790711548611</v>
      </c>
      <c r="AC49" s="38" t="n">
        <f aca="false">'Quarterly Data'!AC33/'Quarterly Data'!AC59</f>
        <v>1.49007868235726</v>
      </c>
      <c r="AD49" s="38" t="n">
        <f aca="false">'Quarterly Data'!AD33/'Quarterly Data'!AD59</f>
        <v>1.33331812062159</v>
      </c>
      <c r="AE49" s="38" t="n">
        <f aca="false">'Quarterly Data'!AE33/'Quarterly Data'!AE59</f>
        <v>1.48533553896365</v>
      </c>
      <c r="AF49" s="38" t="n">
        <f aca="false">'Quarterly Data'!AF33/'Quarterly Data'!AF59</f>
        <v>1.5102210186075</v>
      </c>
      <c r="AG49" s="38" t="n">
        <f aca="false">'Quarterly Data'!AG33/'Quarterly Data'!AG59</f>
        <v>1.69093231162197</v>
      </c>
      <c r="AH49" s="38" t="n">
        <f aca="false">'Quarterly Data'!AH33/'Quarterly Data'!AH59</f>
        <v>1.59723525364359</v>
      </c>
      <c r="AI49" s="38" t="n">
        <f aca="false">'Quarterly Data'!AI33/'Quarterly Data'!AI59</f>
        <v>1.54791602027097</v>
      </c>
      <c r="AJ49" s="38" t="n">
        <f aca="false">'Quarterly Data'!AJ33/'Quarterly Data'!AJ59</f>
        <v>1.64515602359232</v>
      </c>
      <c r="AK49" s="38" t="n">
        <f aca="false">'Quarterly Data'!AK33/'Quarterly Data'!AK59</f>
        <v>1.75782196706331</v>
      </c>
      <c r="AL49" s="38" t="n">
        <f aca="false">'Quarterly Data'!AL33/'Quarterly Data'!AL59</f>
        <v>1.56598370108403</v>
      </c>
      <c r="AM49" s="38" t="n">
        <f aca="false">'Quarterly Data'!AM33/'Quarterly Data'!AM59</f>
        <v>1.76608531923391</v>
      </c>
      <c r="AN49" s="38" t="n">
        <f aca="false">'Quarterly Data'!AN33/'Quarterly Data'!AN59</f>
        <v>1.75966881946531</v>
      </c>
      <c r="AO49" s="38" t="n">
        <f aca="false">'Quarterly Data'!AO33/'Quarterly Data'!AO59</f>
        <v>1.89494782983347</v>
      </c>
      <c r="AP49" s="38" t="n">
        <f aca="false">'Quarterly Data'!AP33/'Quarterly Data'!AP59</f>
        <v>1.95805475665783</v>
      </c>
      <c r="AQ49" s="38" t="n">
        <f aca="false">'Quarterly Data'!AQ33/'Quarterly Data'!AQ59</f>
        <v>1.95435360615808</v>
      </c>
    </row>
    <row r="50" customFormat="false" ht="15" hidden="false" customHeight="true" outlineLevel="0" collapsed="false">
      <c r="A50" s="18" t="s">
        <v>255</v>
      </c>
      <c r="B50" s="39" t="n">
        <f aca="false">B49*4/B8</f>
        <v>0.0424739139335864</v>
      </c>
      <c r="C50" s="39" t="n">
        <f aca="false">C49*4/C8</f>
        <v>0.0451800654523231</v>
      </c>
      <c r="D50" s="39" t="n">
        <f aca="false">D49*4/D8</f>
        <v>0.0392800065909565</v>
      </c>
      <c r="E50" s="39" t="n">
        <f aca="false">E49*4/E8</f>
        <v>0.0461828873232863</v>
      </c>
      <c r="F50" s="39" t="n">
        <f aca="false">F49*4/F8</f>
        <v>0.0394030072339624</v>
      </c>
      <c r="G50" s="39" t="n">
        <f aca="false">G49*4/G8</f>
        <v>0.0366408745572386</v>
      </c>
      <c r="H50" s="39" t="n">
        <f aca="false">H49*4/H8</f>
        <v>0.0358084305886337</v>
      </c>
      <c r="I50" s="39" t="n">
        <f aca="false">I49*4/I8</f>
        <v>0.0387768445587039</v>
      </c>
      <c r="J50" s="39" t="n">
        <f aca="false">J49*4/J8</f>
        <v>0.0450350021169669</v>
      </c>
      <c r="K50" s="39" t="n">
        <f aca="false">K49*4/K8</f>
        <v>0.0332906936555633</v>
      </c>
      <c r="L50" s="39" t="n">
        <f aca="false">L49*4/L8</f>
        <v>0.0301092190125964</v>
      </c>
      <c r="M50" s="39" t="n">
        <f aca="false">M49*4/M8</f>
        <v>0.037201058324977</v>
      </c>
      <c r="N50" s="39" t="n">
        <f aca="false">N49*4/N8</f>
        <v>0.034518929233213</v>
      </c>
      <c r="O50" s="39" t="n">
        <f aca="false">O49*4/O8</f>
        <v>0.0281208857663501</v>
      </c>
      <c r="P50" s="39" t="n">
        <f aca="false">P49*4/P8</f>
        <v>0.0291712812601335</v>
      </c>
      <c r="Q50" s="39" t="n">
        <f aca="false">Q49*4/Q8</f>
        <v>0.0288407193767903</v>
      </c>
      <c r="R50" s="39" t="n">
        <f aca="false">R49*4/R8</f>
        <v>0.0395878267241208</v>
      </c>
      <c r="S50" s="39" t="n">
        <f aca="false">S49*4/S8</f>
        <v>0.0367833513315109</v>
      </c>
      <c r="T50" s="39" t="n">
        <f aca="false">T49*4/T8</f>
        <v>0.033079132512627</v>
      </c>
      <c r="U50" s="39" t="n">
        <f aca="false">U49*4/U8</f>
        <v>0.0314754250913141</v>
      </c>
      <c r="V50" s="39" t="n">
        <f aca="false">V49*4/V8</f>
        <v>0.0300481127854509</v>
      </c>
      <c r="W50" s="39" t="n">
        <f aca="false">W49*4/W8</f>
        <v>0.0272739346668086</v>
      </c>
      <c r="X50" s="39" t="n">
        <f aca="false">X49*4/X8</f>
        <v>0.0296256662156014</v>
      </c>
      <c r="Y50" s="39" t="n">
        <f aca="false">Y49*4/Y8</f>
        <v>0.0209902097751227</v>
      </c>
      <c r="Z50" s="39" t="n">
        <f aca="false">Z49*4/Z8</f>
        <v>0.0256362877228073</v>
      </c>
      <c r="AA50" s="39" t="n">
        <f aca="false">AA49*4/AA8</f>
        <v>0.0347886895807213</v>
      </c>
      <c r="AB50" s="39" t="n">
        <f aca="false">AB49*4/AB8</f>
        <v>0.0390164089091342</v>
      </c>
      <c r="AC50" s="39" t="n">
        <f aca="false">AC49*4/AC8</f>
        <v>0.0402560767893357</v>
      </c>
      <c r="AD50" s="39" t="n">
        <f aca="false">AD49*4/AD8</f>
        <v>0.0322602981035952</v>
      </c>
      <c r="AE50" s="39" t="n">
        <f aca="false">AE49*4/AE8</f>
        <v>0.0342243211742777</v>
      </c>
      <c r="AF50" s="39" t="n">
        <f aca="false">AF49*4/AF8</f>
        <v>0.0362750499875697</v>
      </c>
      <c r="AG50" s="39" t="n">
        <f aca="false">AG49*4/AG8</f>
        <v>0.0368515268959784</v>
      </c>
      <c r="AH50" s="39" t="n">
        <f aca="false">AH49*4/AH8</f>
        <v>0.0355395283672156</v>
      </c>
      <c r="AI50" s="39" t="n">
        <f aca="false">AI49*4/AI8</f>
        <v>0.036400141570158</v>
      </c>
      <c r="AJ50" s="39" t="n">
        <f aca="false">AJ49*4/AJ8</f>
        <v>0.0352244090267063</v>
      </c>
      <c r="AK50" s="39" t="n">
        <f aca="false">AK49*4/AK8</f>
        <v>0.0438113768350255</v>
      </c>
      <c r="AL50" s="39" t="n">
        <f aca="false">AL49*4/AL8</f>
        <v>0.0355602316453938</v>
      </c>
      <c r="AM50" s="39" t="n">
        <f aca="false">AM49*4/AM8</f>
        <v>0.0422710703502612</v>
      </c>
      <c r="AN50" s="39" t="n">
        <f aca="false">AN49*4/AN8</f>
        <v>0.0415383610378355</v>
      </c>
      <c r="AO50" s="39" t="n">
        <f aca="false">AO49*4/AO8</f>
        <v>0.0425496312974844</v>
      </c>
      <c r="AP50" s="39" t="n">
        <f aca="false">AP49*4/AP8</f>
        <v>0.0423157330305868</v>
      </c>
      <c r="AQ50" s="39" t="n">
        <f aca="false">AQ49*4/AQ8</f>
        <v>0.0385987973368504</v>
      </c>
    </row>
    <row r="51" customFormat="false" ht="15" hidden="false" customHeight="true" outlineLevel="0" collapsed="false">
      <c r="A51" s="22" t="s">
        <v>164</v>
      </c>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row>
    <row r="52" customFormat="false" ht="15" hidden="false" customHeight="true" outlineLevel="0" collapsed="false"/>
    <row r="53" customFormat="false" ht="15" hidden="false" customHeight="true" outlineLevel="0" collapsed="false">
      <c r="A53" s="6" t="s">
        <v>133</v>
      </c>
    </row>
    <row r="54" customFormat="false" ht="15" hidden="false" customHeight="true" outlineLevel="0" collapsed="false">
      <c r="A54" s="4" t="s">
        <v>134</v>
      </c>
      <c r="B54" s="16" t="n">
        <f aca="false">'Quarterly Data'!B33/'Quarterly Data'!B59</f>
        <v>0.641037546042653</v>
      </c>
      <c r="C54" s="16" t="n">
        <f aca="false">'Quarterly Data'!C33/'Quarterly Data'!C59</f>
        <v>0.778452527743527</v>
      </c>
      <c r="D54" s="16" t="n">
        <f aca="false">'Quarterly Data'!D33/'Quarterly Data'!D59</f>
        <v>0.72235932120769</v>
      </c>
      <c r="E54" s="16" t="n">
        <f aca="false">'Quarterly Data'!E33/'Quarterly Data'!E59</f>
        <v>0.852536099987866</v>
      </c>
      <c r="F54" s="16" t="n">
        <f aca="false">'Quarterly Data'!F33/'Quarterly Data'!F59</f>
        <v>0.724325780478314</v>
      </c>
      <c r="G54" s="16" t="n">
        <f aca="false">'Quarterly Data'!G33/'Quarterly Data'!G59</f>
        <v>0.767626321974148</v>
      </c>
      <c r="H54" s="16" t="n">
        <f aca="false">'Quarterly Data'!H33/'Quarterly Data'!H59</f>
        <v>0.7888597258676</v>
      </c>
      <c r="I54" s="16" t="n">
        <f aca="false">'Quarterly Data'!I33/'Quarterly Data'!I59</f>
        <v>0.856774380524562</v>
      </c>
      <c r="J54" s="16" t="n">
        <f aca="false">'Quarterly Data'!J33/'Quarterly Data'!J59</f>
        <v>0.930648318747121</v>
      </c>
      <c r="K54" s="16" t="n">
        <f aca="false">'Quarterly Data'!K33/'Quarterly Data'!K59</f>
        <v>0.795314671431408</v>
      </c>
      <c r="L54" s="16" t="n">
        <f aca="false">'Quarterly Data'!L33/'Quarterly Data'!L59</f>
        <v>0.719760880496117</v>
      </c>
      <c r="M54" s="16" t="n">
        <f aca="false">'Quarterly Data'!M33/'Quarterly Data'!M59</f>
        <v>0.853113270037536</v>
      </c>
      <c r="N54" s="16" t="n">
        <f aca="false">'Quarterly Data'!N33/'Quarterly Data'!N59</f>
        <v>0.963423314898976</v>
      </c>
      <c r="O54" s="16" t="n">
        <f aca="false">'Quarterly Data'!O33/'Quarterly Data'!O59</f>
        <v>0.815365082795321</v>
      </c>
      <c r="P54" s="16" t="n">
        <f aca="false">'Quarterly Data'!P33/'Quarterly Data'!P59</f>
        <v>0.911748395785471</v>
      </c>
      <c r="Q54" s="16" t="n">
        <f aca="false">'Quarterly Data'!Q33/'Quarterly Data'!Q59</f>
        <v>0.956574559929692</v>
      </c>
      <c r="R54" s="16" t="n">
        <f aca="false">'Quarterly Data'!R33/'Quarterly Data'!R59</f>
        <v>1.03403403403403</v>
      </c>
      <c r="S54" s="16" t="n">
        <f aca="false">'Quarterly Data'!S33/'Quarterly Data'!S59</f>
        <v>1.09071832535763</v>
      </c>
      <c r="T54" s="16" t="n">
        <f aca="false">'Quarterly Data'!T33/'Quarterly Data'!T59</f>
        <v>1.06953105196451</v>
      </c>
      <c r="U54" s="16" t="n">
        <f aca="false">'Quarterly Data'!U33/'Quarterly Data'!U59</f>
        <v>1.08637429702671</v>
      </c>
      <c r="V54" s="16" t="n">
        <f aca="false">'Quarterly Data'!V33/'Quarterly Data'!V59</f>
        <v>1.07632339997485</v>
      </c>
      <c r="W54" s="16" t="n">
        <f aca="false">'Quarterly Data'!W33/'Quarterly Data'!W59</f>
        <v>1.12129963898917</v>
      </c>
      <c r="X54" s="16" t="n">
        <f aca="false">'Quarterly Data'!X33/'Quarterly Data'!X59</f>
        <v>1.23413119037641</v>
      </c>
      <c r="Y54" s="16" t="n">
        <f aca="false">'Quarterly Data'!Y33/'Quarterly Data'!Y59</f>
        <v>1.19565482431543</v>
      </c>
      <c r="Z54" s="16" t="n">
        <f aca="false">'Quarterly Data'!Z33/'Quarterly Data'!Z59</f>
        <v>1.30283614207307</v>
      </c>
      <c r="AA54" s="16" t="n">
        <f aca="false">'Quarterly Data'!AA33/'Quarterly Data'!AA59</f>
        <v>1.34223461574818</v>
      </c>
      <c r="AB54" s="16" t="n">
        <f aca="false">'Quarterly Data'!AB33/'Quarterly Data'!AB59</f>
        <v>1.40790711548611</v>
      </c>
      <c r="AC54" s="16" t="n">
        <f aca="false">'Quarterly Data'!AC33/'Quarterly Data'!AC59</f>
        <v>1.49007868235726</v>
      </c>
      <c r="AD54" s="16" t="n">
        <f aca="false">'Quarterly Data'!AD33/'Quarterly Data'!AD59</f>
        <v>1.33331812062159</v>
      </c>
      <c r="AE54" s="16" t="n">
        <f aca="false">'Quarterly Data'!AE33/'Quarterly Data'!AE59</f>
        <v>1.48533553896365</v>
      </c>
      <c r="AF54" s="16" t="n">
        <f aca="false">'Quarterly Data'!AF33/'Quarterly Data'!AF59</f>
        <v>1.5102210186075</v>
      </c>
      <c r="AG54" s="16" t="n">
        <f aca="false">'Quarterly Data'!AG33/'Quarterly Data'!AG59</f>
        <v>1.69093231162197</v>
      </c>
      <c r="AH54" s="16" t="n">
        <f aca="false">'Quarterly Data'!AH33/'Quarterly Data'!AH59</f>
        <v>1.59723525364359</v>
      </c>
      <c r="AI54" s="16" t="n">
        <f aca="false">'Quarterly Data'!AI33/'Quarterly Data'!AI59</f>
        <v>1.54791602027097</v>
      </c>
      <c r="AJ54" s="16" t="n">
        <f aca="false">'Quarterly Data'!AJ33/'Quarterly Data'!AJ59</f>
        <v>1.64515602359232</v>
      </c>
      <c r="AK54" s="16" t="n">
        <f aca="false">'Quarterly Data'!AK33/'Quarterly Data'!AK59</f>
        <v>1.75782196706331</v>
      </c>
      <c r="AL54" s="16" t="n">
        <f aca="false">'Quarterly Data'!AL33/'Quarterly Data'!AL59</f>
        <v>1.56598370108403</v>
      </c>
      <c r="AM54" s="16" t="n">
        <f aca="false">'Quarterly Data'!AM33/'Quarterly Data'!AM59</f>
        <v>1.76608531923391</v>
      </c>
      <c r="AN54" s="16" t="n">
        <f aca="false">'Quarterly Data'!AN33/'Quarterly Data'!AN59</f>
        <v>1.75966881946531</v>
      </c>
      <c r="AO54" s="16" t="n">
        <f aca="false">'Quarterly Data'!AO33/'Quarterly Data'!AO59</f>
        <v>1.89494782983347</v>
      </c>
      <c r="AP54" s="16" t="n">
        <f aca="false">'Quarterly Data'!AP33/'Quarterly Data'!AP59</f>
        <v>1.95805475665783</v>
      </c>
      <c r="AQ54" s="16" t="n">
        <f aca="false">'Quarterly Data'!AQ33/'Quarterly Data'!AQ59</f>
        <v>1.95435360615808</v>
      </c>
    </row>
    <row r="55" customFormat="false" ht="15" hidden="false" customHeight="true" outlineLevel="0" collapsed="false">
      <c r="A55" s="4" t="s">
        <v>135</v>
      </c>
      <c r="B55" s="16" t="n">
        <f aca="false">'Quarterly Data'!B32/'Quarterly Data'!B59</f>
        <v>0.272634413594577</v>
      </c>
      <c r="C55" s="16" t="n">
        <f aca="false">'Quarterly Data'!C32/'Quarterly Data'!C59</f>
        <v>0.212299630086313</v>
      </c>
      <c r="D55" s="16" t="n">
        <f aca="false">'Quarterly Data'!D32/'Quarterly Data'!D59</f>
        <v>0.313621545867227</v>
      </c>
      <c r="E55" s="16" t="n">
        <f aca="false">'Quarterly Data'!E32/'Quarterly Data'!E59</f>
        <v>0.225063705860939</v>
      </c>
      <c r="F55" s="16" t="n">
        <f aca="false">'Quarterly Data'!F32/'Quarterly Data'!F59</f>
        <v>0.264030650423539</v>
      </c>
      <c r="G55" s="16" t="n">
        <f aca="false">'Quarterly Data'!G32/'Quarterly Data'!G59</f>
        <v>0.286486486486487</v>
      </c>
      <c r="H55" s="16" t="n">
        <f aca="false">'Quarterly Data'!H32/'Quarterly Data'!H59</f>
        <v>0.286380869058034</v>
      </c>
      <c r="I55" s="16" t="n">
        <f aca="false">'Quarterly Data'!I32/'Quarterly Data'!I59</f>
        <v>0.283060426025214</v>
      </c>
      <c r="J55" s="16" t="n">
        <f aca="false">'Quarterly Data'!J32/'Quarterly Data'!J59</f>
        <v>0.225587286964532</v>
      </c>
      <c r="K55" s="16" t="n">
        <f aca="false">'Quarterly Data'!K32/'Quarterly Data'!K59</f>
        <v>0.368132958960833</v>
      </c>
      <c r="L55" s="16" t="n">
        <f aca="false">'Quarterly Data'!L32/'Quarterly Data'!L59</f>
        <v>0.451170456450081</v>
      </c>
      <c r="M55" s="16" t="n">
        <f aca="false">'Quarterly Data'!M32/'Quarterly Data'!M59</f>
        <v>0.327638551556635</v>
      </c>
      <c r="N55" s="16" t="n">
        <f aca="false">'Quarterly Data'!N32/'Quarterly Data'!N59</f>
        <v>0.239500629688441</v>
      </c>
      <c r="O55" s="16" t="n">
        <f aca="false">'Quarterly Data'!O32/'Quarterly Data'!O59</f>
        <v>0.397633647586375</v>
      </c>
      <c r="P55" s="16" t="n">
        <f aca="false">'Quarterly Data'!P32/'Quarterly Data'!P59</f>
        <v>0.370276479442288</v>
      </c>
      <c r="Q55" s="16" t="n">
        <f aca="false">'Quarterly Data'!Q32/'Quarterly Data'!Q59</f>
        <v>0.313671259079277</v>
      </c>
      <c r="R55" s="16" t="n">
        <f aca="false">'Quarterly Data'!R32/'Quarterly Data'!R59</f>
        <v>0.279638612971946</v>
      </c>
      <c r="S55" s="16" t="n">
        <f aca="false">'Quarterly Data'!S32/'Quarterly Data'!S59</f>
        <v>0.237172761470942</v>
      </c>
      <c r="T55" s="16" t="n">
        <f aca="false">'Quarterly Data'!T32/'Quarterly Data'!T59</f>
        <v>0.289429657794677</v>
      </c>
      <c r="U55" s="16" t="n">
        <f aca="false">'Quarterly Data'!U32/'Quarterly Data'!U59</f>
        <v>0.293798703755075</v>
      </c>
      <c r="V55" s="16" t="n">
        <f aca="false">'Quarterly Data'!V32/'Quarterly Data'!V59</f>
        <v>0.374349302150132</v>
      </c>
      <c r="W55" s="16" t="n">
        <f aca="false">'Quarterly Data'!W32/'Quarterly Data'!W59</f>
        <v>0.346172040333624</v>
      </c>
      <c r="X55" s="16" t="n">
        <f aca="false">'Quarterly Data'!X32/'Quarterly Data'!X59</f>
        <v>0.320531466462889</v>
      </c>
      <c r="Y55" s="16" t="n">
        <f aca="false">'Quarterly Data'!Y32/'Quarterly Data'!Y59</f>
        <v>0.419472824364195</v>
      </c>
      <c r="Z55" s="16" t="n">
        <f aca="false">'Quarterly Data'!Z32/'Quarterly Data'!Z59</f>
        <v>0.379917309412703</v>
      </c>
      <c r="AA55" s="16" t="n">
        <f aca="false">'Quarterly Data'!AA32/'Quarterly Data'!AA59</f>
        <v>0.382361281784668</v>
      </c>
      <c r="AB55" s="16" t="n">
        <f aca="false">'Quarterly Data'!AB32/'Quarterly Data'!AB59</f>
        <v>0.361097726073289</v>
      </c>
      <c r="AC55" s="16" t="n">
        <f aca="false">'Quarterly Data'!AC32/'Quarterly Data'!AC59</f>
        <v>0.328057256899043</v>
      </c>
      <c r="AD55" s="16" t="n">
        <f aca="false">'Quarterly Data'!AD32/'Quarterly Data'!AD59</f>
        <v>0.488031399037035</v>
      </c>
      <c r="AE55" s="16" t="n">
        <f aca="false">'Quarterly Data'!AE32/'Quarterly Data'!AE59</f>
        <v>0.400657218223275</v>
      </c>
      <c r="AF55" s="16" t="n">
        <f aca="false">'Quarterly Data'!AF32/'Quarterly Data'!AF59</f>
        <v>0.440683148423168</v>
      </c>
      <c r="AG55" s="16" t="n">
        <f aca="false">'Quarterly Data'!AG32/'Quarterly Data'!AG59</f>
        <v>0.343486590038314</v>
      </c>
      <c r="AH55" s="16" t="n">
        <f aca="false">'Quarterly Data'!AH32/'Quarterly Data'!AH59</f>
        <v>0.380830257917892</v>
      </c>
      <c r="AI55" s="16" t="n">
        <f aca="false">'Quarterly Data'!AI32/'Quarterly Data'!AI59</f>
        <v>0.505491777846727</v>
      </c>
      <c r="AJ55" s="16" t="n">
        <f aca="false">'Quarterly Data'!AJ32/'Quarterly Data'!AJ59</f>
        <v>0.47992816179922</v>
      </c>
      <c r="AK55" s="16" t="n">
        <f aca="false">'Quarterly Data'!AK32/'Quarterly Data'!AK59</f>
        <v>0.391445996146129</v>
      </c>
      <c r="AL55" s="16" t="n">
        <f aca="false">'Quarterly Data'!AL32/'Quarterly Data'!AL59</f>
        <v>0.552298762204967</v>
      </c>
      <c r="AM55" s="16" t="n">
        <f aca="false">'Quarterly Data'!AM32/'Quarterly Data'!AM59</f>
        <v>0.446604157553396</v>
      </c>
      <c r="AN55" s="16" t="n">
        <f aca="false">'Quarterly Data'!AN32/'Quarterly Data'!AN59</f>
        <v>0.513968158606188</v>
      </c>
      <c r="AO55" s="16" t="n">
        <f aca="false">'Quarterly Data'!AO32/'Quarterly Data'!AO59</f>
        <v>0.443549444579735</v>
      </c>
      <c r="AP55" s="16" t="n">
        <f aca="false">'Quarterly Data'!AP32/'Quarterly Data'!AP59</f>
        <v>0.344937063459455</v>
      </c>
      <c r="AQ55" s="16" t="n">
        <f aca="false">'Quarterly Data'!AQ32/'Quarterly Data'!AQ59</f>
        <v>0.402729487012625</v>
      </c>
    </row>
    <row r="56" customFormat="false" ht="15" hidden="false" customHeight="true" outlineLevel="0" collapsed="false">
      <c r="A56" s="4" t="s">
        <v>136</v>
      </c>
      <c r="B56" s="16" t="n">
        <f aca="false">-'Quarterly Data'!B27/'Quarterly Data'!B59</f>
        <v>-0</v>
      </c>
      <c r="C56" s="16" t="n">
        <f aca="false">-'Quarterly Data'!C27/'Quarterly Data'!C59</f>
        <v>-0</v>
      </c>
      <c r="D56" s="16" t="n">
        <f aca="false">-'Quarterly Data'!D27/'Quarterly Data'!D59</f>
        <v>-0</v>
      </c>
      <c r="E56" s="16" t="n">
        <f aca="false">-'Quarterly Data'!E27/'Quarterly Data'!E59</f>
        <v>-0</v>
      </c>
      <c r="F56" s="16" t="n">
        <f aca="false">-'Quarterly Data'!F27/'Quarterly Data'!F59</f>
        <v>-0</v>
      </c>
      <c r="G56" s="16" t="n">
        <f aca="false">-'Quarterly Data'!G27/'Quarterly Data'!G59</f>
        <v>-0</v>
      </c>
      <c r="H56" s="16" t="n">
        <f aca="false">-'Quarterly Data'!H27/'Quarterly Data'!H59</f>
        <v>-0</v>
      </c>
      <c r="I56" s="16" t="n">
        <f aca="false">-'Quarterly Data'!I27/'Quarterly Data'!I59</f>
        <v>-0</v>
      </c>
      <c r="J56" s="16" t="n">
        <f aca="false">-'Quarterly Data'!J27/'Quarterly Data'!J59</f>
        <v>-0</v>
      </c>
      <c r="K56" s="16" t="n">
        <f aca="false">-'Quarterly Data'!K27/'Quarterly Data'!K59</f>
        <v>-0</v>
      </c>
      <c r="L56" s="16" t="n">
        <f aca="false">-'Quarterly Data'!L27/'Quarterly Data'!L59</f>
        <v>-0</v>
      </c>
      <c r="M56" s="16" t="n">
        <f aca="false">-'Quarterly Data'!M27/'Quarterly Data'!M59</f>
        <v>-0</v>
      </c>
      <c r="N56" s="16" t="n">
        <f aca="false">-'Quarterly Data'!N27/'Quarterly Data'!N59</f>
        <v>-0</v>
      </c>
      <c r="O56" s="16" t="n">
        <f aca="false">-'Quarterly Data'!O27/'Quarterly Data'!O59</f>
        <v>0.0066992625408574</v>
      </c>
      <c r="P56" s="16" t="n">
        <f aca="false">-'Quarterly Data'!P27/'Quarterly Data'!P59</f>
        <v>-0</v>
      </c>
      <c r="Q56" s="16" t="n">
        <f aca="false">-'Quarterly Data'!Q27/'Quarterly Data'!Q59</f>
        <v>0.00206787809858609</v>
      </c>
      <c r="R56" s="16" t="n">
        <f aca="false">-'Quarterly Data'!R27/'Quarterly Data'!R59</f>
        <v>-0</v>
      </c>
      <c r="S56" s="16" t="n">
        <f aca="false">-'Quarterly Data'!S27/'Quarterly Data'!S59</f>
        <v>0.00412007062978223</v>
      </c>
      <c r="T56" s="16" t="n">
        <f aca="false">-'Quarterly Data'!T27/'Quarterly Data'!T59</f>
        <v>-0</v>
      </c>
      <c r="U56" s="16" t="n">
        <f aca="false">-'Quarterly Data'!U27/'Quarterly Data'!U59</f>
        <v>-0</v>
      </c>
      <c r="V56" s="16" t="n">
        <f aca="false">-'Quarterly Data'!V27/'Quarterly Data'!V59</f>
        <v>-0</v>
      </c>
      <c r="W56" s="16" t="n">
        <f aca="false">-'Quarterly Data'!W27/'Quarterly Data'!W59</f>
        <v>-0</v>
      </c>
      <c r="X56" s="16" t="n">
        <f aca="false">-'Quarterly Data'!X27/'Quarterly Data'!X59</f>
        <v>-0</v>
      </c>
      <c r="Y56" s="16" t="n">
        <f aca="false">-'Quarterly Data'!Y27/'Quarterly Data'!Y59</f>
        <v>-0</v>
      </c>
      <c r="Z56" s="16" t="n">
        <f aca="false">-'Quarterly Data'!Z27/'Quarterly Data'!Z59</f>
        <v>-0</v>
      </c>
      <c r="AA56" s="16" t="n">
        <f aca="false">-'Quarterly Data'!AA27/'Quarterly Data'!AA59</f>
        <v>-0</v>
      </c>
      <c r="AB56" s="16" t="n">
        <f aca="false">-'Quarterly Data'!AB27/'Quarterly Data'!AB59</f>
        <v>-0</v>
      </c>
      <c r="AC56" s="16" t="n">
        <f aca="false">-'Quarterly Data'!AC27/'Quarterly Data'!AC59</f>
        <v>-0</v>
      </c>
      <c r="AD56" s="16" t="n">
        <f aca="false">-'Quarterly Data'!AD27/'Quarterly Data'!AD59</f>
        <v>0.0234351824384456</v>
      </c>
      <c r="AE56" s="16" t="n">
        <f aca="false">-'Quarterly Data'!AE27/'Quarterly Data'!AE59</f>
        <v>0.0232932445120043</v>
      </c>
      <c r="AF56" s="16" t="n">
        <f aca="false">-'Quarterly Data'!AF27/'Quarterly Data'!AF59</f>
        <v>0.0462566611339216</v>
      </c>
      <c r="AG56" s="16" t="n">
        <f aca="false">-'Quarterly Data'!AG27/'Quarterly Data'!AG59</f>
        <v>-0</v>
      </c>
      <c r="AH56" s="16" t="n">
        <f aca="false">-'Quarterly Data'!AH27/'Quarterly Data'!AH59</f>
        <v>-0</v>
      </c>
      <c r="AI56" s="16" t="n">
        <f aca="false">-'Quarterly Data'!AI27/'Quarterly Data'!AI59</f>
        <v>0.035329403247492</v>
      </c>
      <c r="AJ56" s="16" t="n">
        <f aca="false">-'Quarterly Data'!AJ27/'Quarterly Data'!AJ59</f>
        <v>-0</v>
      </c>
      <c r="AK56" s="16" t="n">
        <f aca="false">-'Quarterly Data'!AK27/'Quarterly Data'!AK59</f>
        <v>-0</v>
      </c>
      <c r="AL56" s="16" t="n">
        <f aca="false">-'Quarterly Data'!AL27/'Quarterly Data'!AL59</f>
        <v>0.0338856000615053</v>
      </c>
      <c r="AM56" s="16" t="n">
        <f aca="false">-'Quarterly Data'!AM27/'Quarterly Data'!AM59</f>
        <v>-0</v>
      </c>
      <c r="AN56" s="16" t="n">
        <f aca="false">-'Quarterly Data'!AN27/'Quarterly Data'!AN59</f>
        <v>-0</v>
      </c>
      <c r="AO56" s="16" t="n">
        <f aca="false">-'Quarterly Data'!AO27/'Quarterly Data'!AO59</f>
        <v>-0</v>
      </c>
      <c r="AP56" s="16" t="n">
        <f aca="false">-'Quarterly Data'!AP27/'Quarterly Data'!AP59</f>
        <v>0.0364172860717887</v>
      </c>
      <c r="AQ56" s="16" t="n">
        <f aca="false">-'Quarterly Data'!AQ27/'Quarterly Data'!AQ59</f>
        <v>-0</v>
      </c>
    </row>
    <row r="57" customFormat="false" ht="15" hidden="false" customHeight="true" outlineLevel="0" collapsed="false">
      <c r="A57" s="4" t="s">
        <v>256</v>
      </c>
      <c r="B57" s="37" t="n">
        <f aca="false">'Quarterly Data'!B24/'Quarterly Data'!B59</f>
        <v>0.91367195963723</v>
      </c>
      <c r="C57" s="37" t="n">
        <f aca="false">'Quarterly Data'!C24/'Quarterly Data'!C59</f>
        <v>0.99075215782984</v>
      </c>
      <c r="D57" s="37" t="n">
        <f aca="false">'Quarterly Data'!D24/'Quarterly Data'!D59</f>
        <v>1.03598086707492</v>
      </c>
      <c r="E57" s="37" t="n">
        <f aca="false">'Quarterly Data'!E24/'Quarterly Data'!E59</f>
        <v>1.0775998058488</v>
      </c>
      <c r="F57" s="37" t="n">
        <f aca="false">'Quarterly Data'!F24/'Quarterly Data'!F59</f>
        <v>0.988356430901853</v>
      </c>
      <c r="G57" s="37" t="n">
        <f aca="false">'Quarterly Data'!G24/'Quarterly Data'!G59</f>
        <v>1.05411280846063</v>
      </c>
      <c r="H57" s="37" t="n">
        <f aca="false">'Quarterly Data'!H24/'Quarterly Data'!H59</f>
        <v>1.07524059492563</v>
      </c>
      <c r="I57" s="37" t="n">
        <f aca="false">'Quarterly Data'!I24/'Quarterly Data'!I59</f>
        <v>1.13983480654978</v>
      </c>
      <c r="J57" s="37" t="n">
        <f aca="false">'Quarterly Data'!J24/'Quarterly Data'!J59</f>
        <v>1.15623560571165</v>
      </c>
      <c r="K57" s="37" t="n">
        <f aca="false">'Quarterly Data'!K24/'Quarterly Data'!K59</f>
        <v>1.16344763039224</v>
      </c>
      <c r="L57" s="37" t="n">
        <f aca="false">'Quarterly Data'!L24/'Quarterly Data'!L59</f>
        <v>1.1709313369462</v>
      </c>
      <c r="M57" s="37" t="n">
        <f aca="false">'Quarterly Data'!M24/'Quarterly Data'!M59</f>
        <v>1.18075182159417</v>
      </c>
      <c r="N57" s="37" t="n">
        <f aca="false">'Quarterly Data'!N24/'Quarterly Data'!N59</f>
        <v>1.20292394458742</v>
      </c>
      <c r="O57" s="37" t="n">
        <f aca="false">'Quarterly Data'!O24/'Quarterly Data'!O59</f>
        <v>1.21969799292255</v>
      </c>
      <c r="P57" s="37" t="n">
        <f aca="false">'Quarterly Data'!P24/'Quarterly Data'!P59</f>
        <v>1.28202487522776</v>
      </c>
      <c r="Q57" s="37" t="n">
        <f aca="false">'Quarterly Data'!Q24/'Quarterly Data'!Q59</f>
        <v>1.27231369710756</v>
      </c>
      <c r="R57" s="37" t="n">
        <f aca="false">'Quarterly Data'!R24/'Quarterly Data'!R59</f>
        <v>1.31367264700598</v>
      </c>
      <c r="S57" s="37" t="n">
        <f aca="false">'Quarterly Data'!S24/'Quarterly Data'!S59</f>
        <v>1.33201115745835</v>
      </c>
      <c r="T57" s="37" t="n">
        <f aca="false">'Quarterly Data'!T24/'Quarterly Data'!T59</f>
        <v>1.35896070975919</v>
      </c>
      <c r="U57" s="37" t="n">
        <f aca="false">'Quarterly Data'!U24/'Quarterly Data'!U59</f>
        <v>1.38017300078178</v>
      </c>
      <c r="V57" s="37" t="n">
        <f aca="false">'Quarterly Data'!V24/'Quarterly Data'!V59</f>
        <v>1.45067270212498</v>
      </c>
      <c r="W57" s="37" t="n">
        <f aca="false">'Quarterly Data'!W24/'Quarterly Data'!W59</f>
        <v>1.46747167932279</v>
      </c>
      <c r="X57" s="37" t="n">
        <f aca="false">'Quarterly Data'!X24/'Quarterly Data'!X59</f>
        <v>1.5546626568393</v>
      </c>
      <c r="Y57" s="37" t="n">
        <f aca="false">'Quarterly Data'!Y24/'Quarterly Data'!Y59</f>
        <v>1.61512764867962</v>
      </c>
      <c r="Z57" s="37" t="n">
        <f aca="false">'Quarterly Data'!Z24/'Quarterly Data'!Z59</f>
        <v>1.68275345148577</v>
      </c>
      <c r="AA57" s="37" t="n">
        <f aca="false">'Quarterly Data'!AA24/'Quarterly Data'!AA59</f>
        <v>1.72459589753285</v>
      </c>
      <c r="AB57" s="37" t="n">
        <f aca="false">'Quarterly Data'!AB24/'Quarterly Data'!AB59</f>
        <v>1.7690048415594</v>
      </c>
      <c r="AC57" s="37" t="n">
        <f aca="false">'Quarterly Data'!AC24/'Quarterly Data'!AC59</f>
        <v>1.8181359392563</v>
      </c>
      <c r="AD57" s="37" t="n">
        <f aca="false">'Quarterly Data'!AD24/'Quarterly Data'!AD59</f>
        <v>1.84478470209707</v>
      </c>
      <c r="AE57" s="37" t="n">
        <f aca="false">'Quarterly Data'!AE24/'Quarterly Data'!AE59</f>
        <v>1.90928600169893</v>
      </c>
      <c r="AF57" s="37" t="n">
        <f aca="false">'Quarterly Data'!AF24/'Quarterly Data'!AF59</f>
        <v>1.99716082816458</v>
      </c>
      <c r="AG57" s="37" t="n">
        <f aca="false">'Quarterly Data'!AG24/'Quarterly Data'!AG59</f>
        <v>2.03441890166028</v>
      </c>
      <c r="AH57" s="37" t="n">
        <f aca="false">'Quarterly Data'!AH24/'Quarterly Data'!AH59</f>
        <v>1.97806551156148</v>
      </c>
      <c r="AI57" s="37" t="n">
        <f aca="false">'Quarterly Data'!AI24/'Quarterly Data'!AI59</f>
        <v>2.08873720136519</v>
      </c>
      <c r="AJ57" s="37" t="n">
        <f aca="false">'Quarterly Data'!AJ24/'Quarterly Data'!AJ59</f>
        <v>2.12508418539154</v>
      </c>
      <c r="AK57" s="37" t="n">
        <f aca="false">'Quarterly Data'!AK24/'Quarterly Data'!AK59</f>
        <v>2.14926796320944</v>
      </c>
      <c r="AL57" s="37" t="n">
        <f aca="false">'Quarterly Data'!AL24/'Quarterly Data'!AL59</f>
        <v>2.1521680633505</v>
      </c>
      <c r="AM57" s="37" t="n">
        <f aca="false">'Quarterly Data'!AM24/'Quarterly Data'!AM59</f>
        <v>2.21268947678731</v>
      </c>
      <c r="AN57" s="37" t="n">
        <f aca="false">'Quarterly Data'!AN24/'Quarterly Data'!AN59</f>
        <v>2.27363697807149</v>
      </c>
      <c r="AO57" s="37" t="n">
        <f aca="false">'Quarterly Data'!AO24/'Quarterly Data'!AO59</f>
        <v>2.3384972744132</v>
      </c>
      <c r="AP57" s="37" t="n">
        <f aca="false">'Quarterly Data'!AP24/'Quarterly Data'!AP59</f>
        <v>2.33940910618907</v>
      </c>
      <c r="AQ57" s="37" t="n">
        <f aca="false">'Quarterly Data'!AQ24/'Quarterly Data'!AQ59</f>
        <v>2.3570830931707</v>
      </c>
    </row>
    <row r="58" customFormat="false" ht="15" hidden="false" customHeight="true" outlineLevel="0" collapsed="false">
      <c r="A58" s="4" t="s">
        <v>138</v>
      </c>
      <c r="B58" s="16" t="n">
        <f aca="false">('Quarterly Data'!B5-'Quarterly Data'!B6)/'Quarterly Data'!B59</f>
        <v>0.00368341226359612</v>
      </c>
      <c r="C58" s="16" t="n">
        <f aca="false">('Quarterly Data'!C5-'Quarterly Data'!C6)/'Quarterly Data'!C59</f>
        <v>0.00554870530209618</v>
      </c>
      <c r="D58" s="16" t="n">
        <f aca="false">('Quarterly Data'!D5-'Quarterly Data'!D6)/'Quarterly Data'!D59</f>
        <v>0.00423483532888523</v>
      </c>
      <c r="E58" s="16" t="n">
        <f aca="false">('Quarterly Data'!E5-'Quarterly Data'!E6)/'Quarterly Data'!E59</f>
        <v>0.00445941026574445</v>
      </c>
      <c r="F58" s="16" t="n">
        <f aca="false">('Quarterly Data'!F5-'Quarterly Data'!F6)/'Quarterly Data'!F59</f>
        <v>0.00460953635247987</v>
      </c>
      <c r="G58" s="16" t="n">
        <f aca="false">('Quarterly Data'!G5-'Quarterly Data'!G6)/'Quarterly Data'!G59</f>
        <v>0.00255581668625147</v>
      </c>
      <c r="H58" s="16" t="n">
        <f aca="false">('Quarterly Data'!H5-'Quarterly Data'!H6)/'Quarterly Data'!H59</f>
        <v>0.00256634587343249</v>
      </c>
      <c r="I58" s="16" t="n">
        <f aca="false">('Quarterly Data'!I5-'Quarterly Data'!I6)/'Quarterly Data'!I59</f>
        <v>0.00223156064338502</v>
      </c>
      <c r="J58" s="16" t="n">
        <f aca="false">('Quarterly Data'!J5-'Quarterly Data'!J6)/'Quarterly Data'!J59</f>
        <v>0.00100760018424689</v>
      </c>
      <c r="K58" s="16" t="n">
        <f aca="false">('Quarterly Data'!K5-'Quarterly Data'!K6)/'Quarterly Data'!K59</f>
        <v>0.00104937746390992</v>
      </c>
      <c r="L58" s="16" t="n">
        <f aca="false">('Quarterly Data'!L5-'Quarterly Data'!L6)/'Quarterly Data'!L59</f>
        <v>0.000865970165931058</v>
      </c>
      <c r="M58" s="16" t="n">
        <f aca="false">('Quarterly Data'!M5-'Quarterly Data'!M6)/'Quarterly Data'!M59</f>
        <v>0.000745197615367631</v>
      </c>
      <c r="N58" s="16" t="n">
        <f aca="false">('Quarterly Data'!N5-'Quarterly Data'!N6)/'Quarterly Data'!N59</f>
        <v>0.000136888791545748</v>
      </c>
      <c r="O58" s="16" t="n">
        <f aca="false">('Quarterly Data'!O5-'Quarterly Data'!O6)/'Quarterly Data'!O59</f>
        <v>-0.000108052621626732</v>
      </c>
      <c r="P58" s="16" t="n">
        <f aca="false">('Quarterly Data'!P5-'Quarterly Data'!P6)/'Quarterly Data'!P59</f>
        <v>0.000105627294092794</v>
      </c>
      <c r="Q58" s="16" t="n">
        <f aca="false">('Quarterly Data'!Q5-'Quarterly Data'!Q6)/'Quarterly Data'!Q59</f>
        <v>0.0432445007366816</v>
      </c>
      <c r="R58" s="16" t="n">
        <f aca="false">('Quarterly Data'!R5-'Quarterly Data'!R6)/'Quarterly Data'!R59</f>
        <v>2.5666692333359E-005</v>
      </c>
      <c r="S58" s="16" t="n">
        <f aca="false">('Quarterly Data'!S5-'Quarterly Data'!S6)/'Quarterly Data'!S59</f>
        <v>7.67715024183023E-005</v>
      </c>
      <c r="T58" s="16" t="n">
        <f aca="false">('Quarterly Data'!T5-'Quarterly Data'!T6)/'Quarterly Data'!T59</f>
        <v>0.000253485424588086</v>
      </c>
      <c r="U58" s="16" t="n">
        <f aca="false">('Quarterly Data'!U5-'Quarterly Data'!U6)/'Quarterly Data'!U59</f>
        <v>0.000353062819963181</v>
      </c>
      <c r="V58" s="16" t="n">
        <f aca="false">('Quarterly Data'!V5-'Quarterly Data'!V6)/'Quarterly Data'!V59</f>
        <v>0.0004526593738212</v>
      </c>
      <c r="W58" s="16" t="n">
        <f aca="false">('Quarterly Data'!W5-'Quarterly Data'!W6)/'Quarterly Data'!W59</f>
        <v>0.000497945972861945</v>
      </c>
      <c r="X58" s="16" t="n">
        <f aca="false">('Quarterly Data'!X5-'Quarterly Data'!X6)/'Quarterly Data'!X59</f>
        <v>0.000517662139177164</v>
      </c>
      <c r="Y58" s="16" t="n">
        <f aca="false">('Quarterly Data'!Y5-'Quarterly Data'!Y6)/'Quarterly Data'!Y59</f>
        <v>0.000536441442539806</v>
      </c>
      <c r="Z58" s="16" t="n">
        <f aca="false">('Quarterly Data'!Z5-'Quarterly Data'!Z6)/'Quarterly Data'!Z59</f>
        <v>0.000580284823134022</v>
      </c>
      <c r="AA58" s="16" t="n">
        <f aca="false">('Quarterly Data'!AA5-'Quarterly Data'!AA6)/'Quarterly Data'!AA59</f>
        <v>0.000614424803856697</v>
      </c>
      <c r="AB58" s="16" t="n">
        <f aca="false">('Quarterly Data'!AB5-'Quarterly Data'!AB6)/'Quarterly Data'!AB59</f>
        <v>0.000573644478098254</v>
      </c>
      <c r="AC58" s="16" t="n">
        <f aca="false">('Quarterly Data'!AC5-'Quarterly Data'!AC6)/'Quarterly Data'!AC59</f>
        <v>0.000389970866882298</v>
      </c>
      <c r="AD58" s="16" t="n">
        <f aca="false">('Quarterly Data'!AD5-'Quarterly Data'!AD6)/'Quarterly Data'!AD59</f>
        <v>0.000319466946580563</v>
      </c>
      <c r="AE58" s="16" t="n">
        <f aca="false">('Quarterly Data'!AE5-'Quarterly Data'!AE6)/'Quarterly Data'!AE59</f>
        <v>0.00033531542003845</v>
      </c>
      <c r="AF58" s="16" t="n">
        <f aca="false">('Quarterly Data'!AF5-'Quarterly Data'!AF6)/'Quarterly Data'!AF59</f>
        <v>0.000305756966890888</v>
      </c>
      <c r="AG58" s="16" t="n">
        <f aca="false">('Quarterly Data'!AG5-'Quarterly Data'!AG6)/'Quarterly Data'!AG59</f>
        <v>0.000297999148573861</v>
      </c>
      <c r="AH58" s="16" t="n">
        <f aca="false">('Quarterly Data'!AH5-'Quarterly Data'!AH6)/'Quarterly Data'!AH59</f>
        <v>0.000291903838535477</v>
      </c>
      <c r="AI58" s="16" t="n">
        <f aca="false">('Quarterly Data'!AI5-'Quarterly Data'!AI6)/'Quarterly Data'!AI59</f>
        <v>0.000289585272520426</v>
      </c>
      <c r="AJ58" s="16" t="n">
        <f aca="false">('Quarterly Data'!AJ5-'Quarterly Data'!AJ6)/'Quarterly Data'!AJ59</f>
        <v>0.000285720116737076</v>
      </c>
      <c r="AK58" s="16" t="n">
        <f aca="false">('Quarterly Data'!AK5-'Quarterly Data'!AK6)/'Quarterly Data'!AK59</f>
        <v>0.000278114384473271</v>
      </c>
      <c r="AL58" s="16" t="n">
        <f aca="false">('Quarterly Data'!AL5-'Quarterly Data'!AL6)/'Quarterly Data'!AL59</f>
        <v>0.00026908587683555</v>
      </c>
      <c r="AM58" s="16" t="n">
        <f aca="false">('Quarterly Data'!AM5-'Quarterly Data'!AM6)/'Quarterly Data'!AM59</f>
        <v>0.000266265999733734</v>
      </c>
      <c r="AN58" s="16" t="n">
        <f aca="false">('Quarterly Data'!AN5-'Quarterly Data'!AN6)/'Quarterly Data'!AN59</f>
        <v>0.000262841694202463</v>
      </c>
      <c r="AO58" s="16" t="n">
        <f aca="false">('Quarterly Data'!AO5-'Quarterly Data'!AO6)/'Quarterly Data'!AO59</f>
        <v>0.000262255774310174</v>
      </c>
      <c r="AP58" s="16" t="n">
        <f aca="false">('Quarterly Data'!AP5-'Quarterly Data'!AP6)/'Quarterly Data'!AP59</f>
        <v>0</v>
      </c>
      <c r="AQ58" s="16" t="n">
        <f aca="false">('Quarterly Data'!AQ5-'Quarterly Data'!AQ6)/'Quarterly Data'!AQ59</f>
        <v>0</v>
      </c>
    </row>
    <row r="59" customFormat="false" ht="15" hidden="false" customHeight="true" outlineLevel="0" collapsed="false">
      <c r="A59" s="4" t="s">
        <v>139</v>
      </c>
      <c r="B59" s="16" t="n">
        <f aca="false">-'Quarterly Data'!B14/'Quarterly Data'!B59</f>
        <v>-0.000959544371188906</v>
      </c>
      <c r="C59" s="16" t="n">
        <f aca="false">-'Quarterly Data'!C14/'Quarterly Data'!C59</f>
        <v>-0.000955610357583231</v>
      </c>
      <c r="D59" s="16" t="n">
        <f aca="false">-'Quarterly Data'!D14/'Quarterly Data'!D59</f>
        <v>-0.000944459677665052</v>
      </c>
      <c r="E59" s="16" t="n">
        <f aca="false">-'Quarterly Data'!E14/'Quarterly Data'!E59</f>
        <v>-0.000940419851959714</v>
      </c>
      <c r="F59" s="16" t="n">
        <f aca="false">-'Quarterly Data'!F14/'Quarterly Data'!F59</f>
        <v>-0.000927893681343351</v>
      </c>
      <c r="G59" s="16" t="n">
        <f aca="false">-'Quarterly Data'!G14/'Quarterly Data'!G59</f>
        <v>-0.00091069330199765</v>
      </c>
      <c r="H59" s="16" t="n">
        <f aca="false">-'Quarterly Data'!H14/'Quarterly Data'!H59</f>
        <v>-0.000904053659959172</v>
      </c>
      <c r="I59" s="16" t="n">
        <f aca="false">-'Quarterly Data'!I14/'Quarterly Data'!I59</f>
        <v>-0.000898420518765396</v>
      </c>
      <c r="J59" s="16" t="n">
        <f aca="false">-'Quarterly Data'!J14/'Quarterly Data'!J59</f>
        <v>-0.000892445877475818</v>
      </c>
      <c r="K59" s="16" t="n">
        <f aca="false">-'Quarterly Data'!K14/'Quarterly Data'!K59</f>
        <v>-0.000879208145438044</v>
      </c>
      <c r="L59" s="16" t="n">
        <f aca="false">-'Quarterly Data'!L14/'Quarterly Data'!L59</f>
        <v>-0.000921839208894352</v>
      </c>
      <c r="M59" s="16" t="n">
        <f aca="false">-'Quarterly Data'!M14/'Quarterly Data'!M59</f>
        <v>-0.000910797085449327</v>
      </c>
      <c r="N59" s="16" t="n">
        <f aca="false">-'Quarterly Data'!N14/'Quarterly Data'!N59</f>
        <v>-0.000958221540820238</v>
      </c>
      <c r="O59" s="16" t="n">
        <f aca="false">-'Quarterly Data'!O14/'Quarterly Data'!O59</f>
        <v>-0.000945460439233907</v>
      </c>
      <c r="P59" s="16" t="n">
        <f aca="false">-'Quarterly Data'!P14/'Quarterly Data'!P59</f>
        <v>-0.000950645646835142</v>
      </c>
      <c r="Q59" s="16" t="n">
        <f aca="false">-'Quarterly Data'!Q14/'Quarterly Data'!Q59</f>
        <v>-0.000904696668131414</v>
      </c>
      <c r="R59" s="16" t="n">
        <f aca="false">-'Quarterly Data'!R14/'Quarterly Data'!R59</f>
        <v>-0.000898334231667565</v>
      </c>
      <c r="S59" s="16" t="n">
        <f aca="false">-'Quarterly Data'!S14/'Quarterly Data'!S59</f>
        <v>-0.000870077027407426</v>
      </c>
      <c r="T59" s="16" t="n">
        <f aca="false">-'Quarterly Data'!T14/'Quarterly Data'!T59</f>
        <v>-0.000861850443599493</v>
      </c>
      <c r="U59" s="16" t="n">
        <f aca="false">-'Quarterly Data'!U14/'Quarterly Data'!U59</f>
        <v>-0.000857438277053439</v>
      </c>
      <c r="V59" s="16" t="n">
        <f aca="false">-'Quarterly Data'!V14/'Quarterly Data'!V59</f>
        <v>-0.000855023261662266</v>
      </c>
      <c r="W59" s="16" t="n">
        <f aca="false">-'Quarterly Data'!W14/'Quarterly Data'!W59</f>
        <v>-0.000846508153865306</v>
      </c>
      <c r="X59" s="16" t="n">
        <f aca="false">-'Quarterly Data'!X14/'Quarterly Data'!X59</f>
        <v>-0.000838119653905884</v>
      </c>
      <c r="Y59" s="16" t="n">
        <f aca="false">-'Quarterly Data'!Y14/'Quarterly Data'!Y59</f>
        <v>-0.000829045865743337</v>
      </c>
      <c r="Z59" s="16" t="n">
        <f aca="false">-'Quarterly Data'!Z14/'Quarterly Data'!Z59</f>
        <v>-0.000749534563214778</v>
      </c>
      <c r="AA59" s="16" t="n">
        <f aca="false">-'Quarterly Data'!AA14/'Quarterly Data'!AA59</f>
        <v>-0.000732583419982985</v>
      </c>
      <c r="AB59" s="16" t="n">
        <f aca="false">-'Quarterly Data'!AB14/'Quarterly Data'!AB59</f>
        <v>-0.000711319152841835</v>
      </c>
      <c r="AC59" s="16" t="n">
        <f aca="false">-'Quarterly Data'!AC14/'Quarterly Data'!AC59</f>
        <v>-0.000711123345491249</v>
      </c>
      <c r="AD59" s="16" t="n">
        <f aca="false">-'Quarterly Data'!AD14/'Quarterly Data'!AD59</f>
        <v>-0.000707391095999818</v>
      </c>
      <c r="AE59" s="16" t="n">
        <f aca="false">-'Quarterly Data'!AE14/'Quarterly Data'!AE59</f>
        <v>-0.000692985201412796</v>
      </c>
      <c r="AF59" s="16" t="n">
        <f aca="false">-'Quarterly Data'!AF14/'Quarterly Data'!AF59</f>
        <v>-0.000677033283829824</v>
      </c>
      <c r="AG59" s="16" t="n">
        <f aca="false">-'Quarterly Data'!AG14/'Quarterly Data'!AG59</f>
        <v>-0.000659855257556407</v>
      </c>
      <c r="AH59" s="16" t="n">
        <f aca="false">-'Quarterly Data'!AH14/'Quarterly Data'!AH59</f>
        <v>-0.00064635849961427</v>
      </c>
      <c r="AI59" s="16" t="n">
        <f aca="false">-'Quarterly Data'!AI14/'Quarterly Data'!AI59</f>
        <v>-0.000641224532009515</v>
      </c>
      <c r="AJ59" s="16" t="n">
        <f aca="false">-'Quarterly Data'!AJ14/'Quarterly Data'!AJ59</f>
        <v>-0.000653074552541889</v>
      </c>
      <c r="AK59" s="16" t="n">
        <f aca="false">-'Quarterly Data'!AK14/'Quarterly Data'!AK59</f>
        <v>-0.000615824708476529</v>
      </c>
      <c r="AL59" s="16" t="n">
        <f aca="false">-'Quarterly Data'!AL14/'Quarterly Data'!AL59</f>
        <v>-0.000595833012993004</v>
      </c>
      <c r="AM59" s="16" t="n">
        <f aca="false">-'Quarterly Data'!AM14/'Quarterly Data'!AM59</f>
        <v>-0.000589588999410411</v>
      </c>
      <c r="AN59" s="16" t="n">
        <f aca="false">-'Quarterly Data'!AN14/'Quarterly Data'!AN59</f>
        <v>-0.000582006608591169</v>
      </c>
      <c r="AO59" s="16" t="n">
        <f aca="false">-'Quarterly Data'!AO14/'Quarterly Data'!AO59</f>
        <v>-0.000580709214543956</v>
      </c>
      <c r="AP59" s="16" t="n">
        <f aca="false">-'Quarterly Data'!AP14/'Quarterly Data'!AP59</f>
        <v>-0.000578941470884847</v>
      </c>
      <c r="AQ59" s="16" t="n">
        <f aca="false">-'Quarterly Data'!AQ14/'Quarterly Data'!AQ59</f>
        <v>-0.000576390309205511</v>
      </c>
    </row>
    <row r="60" customFormat="false" ht="15" hidden="false" customHeight="true" outlineLevel="0" collapsed="false">
      <c r="A60" s="4" t="s">
        <v>140</v>
      </c>
      <c r="B60" s="16" t="n">
        <f aca="false">-'Quarterly Data'!B22/'Quarterly Data'!B59</f>
        <v>0.00167146438852261</v>
      </c>
      <c r="C60" s="16" t="n">
        <f aca="false">-'Quarterly Data'!C22/'Quarterly Data'!C59</f>
        <v>0.00172626387176326</v>
      </c>
      <c r="D60" s="16" t="n">
        <f aca="false">-'Quarterly Data'!D22/'Quarterly Data'!D59</f>
        <v>0.00149285561953508</v>
      </c>
      <c r="E60" s="16" t="n">
        <f aca="false">-'Quarterly Data'!E22/'Quarterly Data'!E59</f>
        <v>0.00166848683412207</v>
      </c>
      <c r="F60" s="16" t="n">
        <f aca="false">-'Quarterly Data'!F22/'Quarterly Data'!F59</f>
        <v>0.00164626298302853</v>
      </c>
      <c r="G60" s="16" t="n">
        <f aca="false">-'Quarterly Data'!G22/'Quarterly Data'!G59</f>
        <v>0.00143948296122209</v>
      </c>
      <c r="H60" s="16" t="n">
        <f aca="false">-'Quarterly Data'!H22/'Quarterly Data'!H59</f>
        <v>0.00163312919218431</v>
      </c>
      <c r="I60" s="16" t="n">
        <f aca="false">-'Quarterly Data'!I22/'Quarterly Data'!I59</f>
        <v>0.00185480365164469</v>
      </c>
      <c r="J60" s="16" t="n">
        <f aca="false">-'Quarterly Data'!J22/'Quarterly Data'!J59</f>
        <v>0.00126669737448181</v>
      </c>
      <c r="K60" s="16" t="n">
        <f aca="false">-'Quarterly Data'!K22/'Quarterly Data'!K59</f>
        <v>0.00124790833546045</v>
      </c>
      <c r="L60" s="16" t="n">
        <f aca="false">-'Quarterly Data'!L22/'Quarterly Data'!L59</f>
        <v>0.00125705346667412</v>
      </c>
      <c r="M60" s="16" t="n">
        <f aca="false">-'Quarterly Data'!M22/'Quarterly Data'!M59</f>
        <v>0.00135239567233385</v>
      </c>
      <c r="N60" s="16" t="n">
        <f aca="false">-'Quarterly Data'!N22/'Quarterly Data'!N59</f>
        <v>0.00128675464053003</v>
      </c>
      <c r="O60" s="16" t="n">
        <f aca="false">-'Quarterly Data'!O22/'Quarterly Data'!O59</f>
        <v>0.00124260514870742</v>
      </c>
      <c r="P60" s="16" t="n">
        <f aca="false">-'Quarterly Data'!P22/'Quarterly Data'!P59</f>
        <v>0.00126752752911352</v>
      </c>
      <c r="Q60" s="16" t="n">
        <f aca="false">-'Quarterly Data'!Q22/'Quarterly Data'!Q59</f>
        <v>0.00116318143045467</v>
      </c>
      <c r="R60" s="16" t="n">
        <f aca="false">-'Quarterly Data'!R22/'Quarterly Data'!R59</f>
        <v>0.00107800107800108</v>
      </c>
      <c r="S60" s="16" t="n">
        <f aca="false">-'Quarterly Data'!S22/'Quarterly Data'!S59</f>
        <v>0.000946848529825729</v>
      </c>
      <c r="T60" s="16" t="n">
        <f aca="false">-'Quarterly Data'!T22/'Quarterly Data'!T59</f>
        <v>0.000887198986058302</v>
      </c>
      <c r="U60" s="16" t="n">
        <f aca="false">-'Quarterly Data'!U22/'Quarterly Data'!U59</f>
        <v>0.000706125639926361</v>
      </c>
      <c r="V60" s="16" t="n">
        <f aca="false">-'Quarterly Data'!V22/'Quarterly Data'!V59</f>
        <v>-0</v>
      </c>
      <c r="W60" s="16" t="n">
        <f aca="false">-'Quarterly Data'!W22/'Quarterly Data'!W59</f>
        <v>-0</v>
      </c>
      <c r="X60" s="16" t="n">
        <f aca="false">-'Quarterly Data'!X22/'Quarterly Data'!X59</f>
        <v>-0</v>
      </c>
      <c r="Y60" s="16" t="n">
        <f aca="false">-'Quarterly Data'!Y22/'Quarterly Data'!Y59</f>
        <v>-0</v>
      </c>
      <c r="Z60" s="16" t="n">
        <f aca="false">-'Quarterly Data'!Z22/'Quarterly Data'!Z59</f>
        <v>7.25356028917527E-005</v>
      </c>
      <c r="AA60" s="16" t="n">
        <f aca="false">-'Quarterly Data'!AA22/'Quarterly Data'!AA59</f>
        <v>0.000141790339351546</v>
      </c>
      <c r="AB60" s="16" t="n">
        <f aca="false">-'Quarterly Data'!AB22/'Quarterly Data'!AB59</f>
        <v>0.000114728895619651</v>
      </c>
      <c r="AC60" s="16" t="n">
        <f aca="false">-'Quarterly Data'!AC22/'Quarterly Data'!AC59</f>
        <v>6.88183882733466E-005</v>
      </c>
      <c r="AD60" s="16" t="n">
        <f aca="false">-'Quarterly Data'!AD22/'Quarterly Data'!AD59</f>
        <v>2.28190676128973E-005</v>
      </c>
      <c r="AE60" s="16" t="n">
        <f aca="false">-'Quarterly Data'!AE22/'Quarterly Data'!AE59</f>
        <v>2.23543613358966E-005</v>
      </c>
      <c r="AF60" s="16" t="n">
        <f aca="false">-'Quarterly Data'!AF22/'Quarterly Data'!AF59</f>
        <v>4.36795666986984E-005</v>
      </c>
      <c r="AG60" s="16" t="n">
        <f aca="false">-'Quarterly Data'!AG22/'Quarterly Data'!AG59</f>
        <v>2.12856534695615E-005</v>
      </c>
      <c r="AH60" s="16" t="n">
        <f aca="false">-'Quarterly Data'!AH22/'Quarterly Data'!AH59</f>
        <v>2.08502741811055E-005</v>
      </c>
      <c r="AI60" s="16" t="n">
        <f aca="false">-'Quarterly Data'!AI22/'Quarterly Data'!AI59</f>
        <v>2.06846623228876E-005</v>
      </c>
      <c r="AJ60" s="16" t="n">
        <f aca="false">-'Quarterly Data'!AJ22/'Quarterly Data'!AJ59</f>
        <v>4.0817159533868E-005</v>
      </c>
      <c r="AK60" s="16" t="n">
        <f aca="false">-'Quarterly Data'!AK22/'Quarterly Data'!AK59</f>
        <v>1.98653131766622E-005</v>
      </c>
      <c r="AL60" s="16" t="n">
        <f aca="false">-'Quarterly Data'!AL22/'Quarterly Data'!AL59</f>
        <v>1.92204197739679E-005</v>
      </c>
      <c r="AM60" s="16" t="n">
        <f aca="false">-'Quarterly Data'!AM22/'Quarterly Data'!AM59</f>
        <v>1.9018999980981E-005</v>
      </c>
      <c r="AN60" s="16" t="n">
        <f aca="false">-'Quarterly Data'!AN22/'Quarterly Data'!AN59</f>
        <v>3.75488134574947E-005</v>
      </c>
      <c r="AO60" s="16" t="n">
        <f aca="false">-'Quarterly Data'!AO22/'Quarterly Data'!AO59</f>
        <v>1.87325553078695E-005</v>
      </c>
      <c r="AP60" s="16" t="n">
        <f aca="false">-'Quarterly Data'!AP22/'Quarterly Data'!AP59</f>
        <v>1.8675531318866E-005</v>
      </c>
      <c r="AQ60" s="16" t="n">
        <f aca="false">-'Quarterly Data'!AQ22/'Quarterly Data'!AQ59</f>
        <v>-0</v>
      </c>
    </row>
    <row r="61" customFormat="false" ht="15" hidden="false" customHeight="true" outlineLevel="0" collapsed="false">
      <c r="A61" s="4" t="s">
        <v>257</v>
      </c>
      <c r="B61" s="16" t="n">
        <f aca="false">-'Quarterly Data'!B23/'Quarterly Data'!B59</f>
        <v>-0</v>
      </c>
      <c r="C61" s="16" t="n">
        <f aca="false">-'Quarterly Data'!C23/'Quarterly Data'!C59</f>
        <v>-0</v>
      </c>
      <c r="D61" s="16" t="n">
        <f aca="false">-'Quarterly Data'!D23/'Quarterly Data'!D59</f>
        <v>-0</v>
      </c>
      <c r="E61" s="16" t="n">
        <f aca="false">-'Quarterly Data'!E23/'Quarterly Data'!E59</f>
        <v>-0</v>
      </c>
      <c r="F61" s="16" t="n">
        <f aca="false">-'Quarterly Data'!F23/'Quarterly Data'!F59</f>
        <v>-0</v>
      </c>
      <c r="G61" s="16" t="n">
        <f aca="false">-'Quarterly Data'!G23/'Quarterly Data'!G59</f>
        <v>-0</v>
      </c>
      <c r="H61" s="16" t="n">
        <f aca="false">-'Quarterly Data'!H23/'Quarterly Data'!H59</f>
        <v>-0</v>
      </c>
      <c r="I61" s="16" t="n">
        <f aca="false">-'Quarterly Data'!I23/'Quarterly Data'!I59</f>
        <v>-0</v>
      </c>
      <c r="J61" s="16" t="n">
        <f aca="false">-'Quarterly Data'!J23/'Quarterly Data'!J59</f>
        <v>-0</v>
      </c>
      <c r="K61" s="16" t="n">
        <f aca="false">-'Quarterly Data'!K23/'Quarterly Data'!K59</f>
        <v>-0</v>
      </c>
      <c r="L61" s="16" t="n">
        <f aca="false">-'Quarterly Data'!L23/'Quarterly Data'!L59</f>
        <v>-0</v>
      </c>
      <c r="M61" s="16" t="n">
        <f aca="false">-'Quarterly Data'!M23/'Quarterly Data'!M59</f>
        <v>-0</v>
      </c>
      <c r="N61" s="16" t="n">
        <f aca="false">-'Quarterly Data'!N23/'Quarterly Data'!N59</f>
        <v>-0</v>
      </c>
      <c r="O61" s="16" t="n">
        <f aca="false">-'Quarterly Data'!O23/'Quarterly Data'!O59</f>
        <v>-0</v>
      </c>
      <c r="P61" s="16" t="n">
        <f aca="false">-'Quarterly Data'!P23/'Quarterly Data'!P59</f>
        <v>-0</v>
      </c>
      <c r="Q61" s="16" t="n">
        <f aca="false">-'Quarterly Data'!Q23/'Quarterly Data'!Q59</f>
        <v>-0.0431928037842169</v>
      </c>
      <c r="R61" s="16" t="n">
        <f aca="false">-'Quarterly Data'!R23/'Quarterly Data'!R59</f>
        <v>-0</v>
      </c>
      <c r="S61" s="16" t="n">
        <f aca="false">-'Quarterly Data'!S23/'Quarterly Data'!S59</f>
        <v>-0</v>
      </c>
      <c r="T61" s="16" t="n">
        <f aca="false">-'Quarterly Data'!T23/'Quarterly Data'!T59</f>
        <v>-0</v>
      </c>
      <c r="U61" s="16" t="n">
        <f aca="false">-'Quarterly Data'!U23/'Quarterly Data'!U59</f>
        <v>-0</v>
      </c>
      <c r="V61" s="16" t="n">
        <f aca="false">-'Quarterly Data'!V23/'Quarterly Data'!V59</f>
        <v>-0</v>
      </c>
      <c r="W61" s="16" t="n">
        <f aca="false">-'Quarterly Data'!W23/'Quarterly Data'!W59</f>
        <v>-0</v>
      </c>
      <c r="X61" s="16" t="n">
        <f aca="false">-'Quarterly Data'!X23/'Quarterly Data'!X59</f>
        <v>-0</v>
      </c>
      <c r="Y61" s="16" t="n">
        <f aca="false">-'Quarterly Data'!Y23/'Quarterly Data'!Y59</f>
        <v>-0</v>
      </c>
      <c r="Z61" s="16" t="n">
        <f aca="false">-'Quarterly Data'!Z23/'Quarterly Data'!Z59</f>
        <v>-0</v>
      </c>
      <c r="AA61" s="16" t="n">
        <f aca="false">-'Quarterly Data'!AA23/'Quarterly Data'!AA59</f>
        <v>-0</v>
      </c>
      <c r="AB61" s="16" t="n">
        <f aca="false">-'Quarterly Data'!AB23/'Quarterly Data'!AB59</f>
        <v>-0</v>
      </c>
      <c r="AC61" s="16" t="n">
        <f aca="false">-'Quarterly Data'!AC23/'Quarterly Data'!AC59</f>
        <v>-0</v>
      </c>
      <c r="AD61" s="16" t="n">
        <f aca="false">-'Quarterly Data'!AD23/'Quarterly Data'!AD59</f>
        <v>-0</v>
      </c>
      <c r="AE61" s="16" t="n">
        <f aca="false">-'Quarterly Data'!AE23/'Quarterly Data'!AE59</f>
        <v>-0</v>
      </c>
      <c r="AF61" s="16" t="n">
        <f aca="false">-'Quarterly Data'!AF23/'Quarterly Data'!AF59</f>
        <v>-0</v>
      </c>
      <c r="AG61" s="16" t="n">
        <f aca="false">-'Quarterly Data'!AG23/'Quarterly Data'!AG59</f>
        <v>-0</v>
      </c>
      <c r="AH61" s="16" t="n">
        <f aca="false">-'Quarterly Data'!AH23/'Quarterly Data'!AH59</f>
        <v>-0</v>
      </c>
      <c r="AI61" s="16" t="n">
        <f aca="false">-'Quarterly Data'!AI23/'Quarterly Data'!AI59</f>
        <v>-0</v>
      </c>
      <c r="AJ61" s="16" t="n">
        <f aca="false">-'Quarterly Data'!AJ23/'Quarterly Data'!AJ59</f>
        <v>-0</v>
      </c>
      <c r="AK61" s="16" t="n">
        <f aca="false">-'Quarterly Data'!AK23/'Quarterly Data'!AK59</f>
        <v>-0</v>
      </c>
      <c r="AL61" s="16" t="n">
        <f aca="false">-'Quarterly Data'!AL23/'Quarterly Data'!AL59</f>
        <v>-0</v>
      </c>
      <c r="AM61" s="16" t="n">
        <f aca="false">-'Quarterly Data'!AM23/'Quarterly Data'!AM59</f>
        <v>-0</v>
      </c>
      <c r="AN61" s="16" t="n">
        <f aca="false">-'Quarterly Data'!AN23/'Quarterly Data'!AN59</f>
        <v>-0</v>
      </c>
      <c r="AO61" s="16" t="n">
        <f aca="false">-'Quarterly Data'!AO23/'Quarterly Data'!AO59</f>
        <v>-0</v>
      </c>
      <c r="AP61" s="16" t="n">
        <f aca="false">-'Quarterly Data'!AP23/'Quarterly Data'!AP59</f>
        <v>-0</v>
      </c>
      <c r="AQ61" s="16" t="n">
        <f aca="false">-'Quarterly Data'!AQ23/'Quarterly Data'!AQ59</f>
        <v>-0</v>
      </c>
    </row>
    <row r="62" customFormat="false" ht="15" hidden="false" customHeight="true" outlineLevel="0" collapsed="false">
      <c r="A62" s="4" t="s">
        <v>141</v>
      </c>
      <c r="B62" s="16" t="n">
        <f aca="false">'Quarterly Data'!B43/'Quarterly Data'!B59</f>
        <v>0.0863589934070016</v>
      </c>
      <c r="C62" s="16" t="n">
        <f aca="false">'Quarterly Data'!C43/'Quarterly Data'!C59</f>
        <v>0.0164611590628853</v>
      </c>
      <c r="D62" s="16" t="n">
        <f aca="false">'Quarterly Data'!D43/'Quarterly Data'!D59</f>
        <v>0.0193461901715261</v>
      </c>
      <c r="E62" s="16" t="n">
        <f aca="false">'Quarterly Data'!E43/'Quarterly Data'!E59</f>
        <v>0.0191420944060187</v>
      </c>
      <c r="F62" s="16" t="n">
        <f aca="false">'Quarterly Data'!F43/'Quarterly Data'!F59</f>
        <v>0.0705498518363315</v>
      </c>
      <c r="G62" s="16" t="n">
        <f aca="false">'Quarterly Data'!G43/'Quarterly Data'!G59</f>
        <v>0.0214453584018801</v>
      </c>
      <c r="H62" s="16" t="n">
        <f aca="false">'Quarterly Data'!H43/'Quarterly Data'!H59</f>
        <v>0.0343832020997375</v>
      </c>
      <c r="I62" s="16" t="n">
        <f aca="false">'Quarterly Data'!I43/'Quarterly Data'!I59</f>
        <v>0.0363715403564701</v>
      </c>
      <c r="J62" s="16" t="n">
        <f aca="false">'Quarterly Data'!J43/'Quarterly Data'!J59</f>
        <v>0.0340856748042377</v>
      </c>
      <c r="K62" s="16" t="n">
        <f aca="false">'Quarterly Data'!K43/'Quarterly Data'!K59</f>
        <v>0.0464845854959018</v>
      </c>
      <c r="L62" s="16" t="n">
        <f aca="false">'Quarterly Data'!L43/'Quarterly Data'!L59</f>
        <v>0.0338007709927929</v>
      </c>
      <c r="M62" s="16" t="n">
        <f aca="false">'Quarterly Data'!M43/'Quarterly Data'!M59</f>
        <v>0.0344998896003533</v>
      </c>
      <c r="N62" s="16" t="n">
        <f aca="false">'Quarterly Data'!N43/'Quarterly Data'!N59</f>
        <v>0.0291573125992444</v>
      </c>
      <c r="O62" s="16" t="n">
        <f aca="false">'Quarterly Data'!O43/'Quarterly Data'!O59</f>
        <v>0.0511899294956644</v>
      </c>
      <c r="P62" s="16" t="n">
        <f aca="false">'Quarterly Data'!P43/'Quarterly Data'!P59</f>
        <v>0.0321371042277324</v>
      </c>
      <c r="Q62" s="16" t="n">
        <f aca="false">'Quarterly Data'!Q43/'Quarterly Data'!Q59</f>
        <v>0.0687827952542198</v>
      </c>
      <c r="R62" s="16" t="n">
        <f aca="false">'Quarterly Data'!R43/'Quarterly Data'!R59</f>
        <v>0.0314673648006981</v>
      </c>
      <c r="S62" s="16" t="n">
        <f aca="false">'Quarterly Data'!S43/'Quarterly Data'!S59</f>
        <v>0.0561711492693912</v>
      </c>
      <c r="T62" s="16" t="n">
        <f aca="false">'Quarterly Data'!T43/'Quarterly Data'!T59</f>
        <v>0.0408618504435995</v>
      </c>
      <c r="U62" s="16" t="n">
        <f aca="false">'Quarterly Data'!U43/'Quarterly Data'!U59</f>
        <v>0.0389882228330769</v>
      </c>
      <c r="V62" s="16" t="n">
        <f aca="false">'Quarterly Data'!V43/'Quarterly Data'!V59</f>
        <v>0.0401609455551364</v>
      </c>
      <c r="W62" s="16" t="n">
        <f aca="false">'Quarterly Data'!W43/'Quarterly Data'!W59</f>
        <v>0.0601020789244367</v>
      </c>
      <c r="X62" s="16" t="n">
        <f aca="false">'Quarterly Data'!X43/'Quarterly Data'!X59</f>
        <v>0.0450859072645254</v>
      </c>
      <c r="Y62" s="16" t="n">
        <f aca="false">'Quarterly Data'!Y43/'Quarterly Data'!Y59</f>
        <v>0.0407451659310917</v>
      </c>
      <c r="Z62" s="16" t="n">
        <f aca="false">'Quarterly Data'!Z43/'Quarterly Data'!Z59</f>
        <v>0.0460117507676685</v>
      </c>
      <c r="AA62" s="16" t="n">
        <f aca="false">'Quarterly Data'!AA43/'Quarterly Data'!AA59</f>
        <v>0.0571178750354476</v>
      </c>
      <c r="AB62" s="16" t="n">
        <f aca="false">'Quarterly Data'!AB43/'Quarterly Data'!AB59</f>
        <v>0.0507101718638856</v>
      </c>
      <c r="AC62" s="16" t="n">
        <f aca="false">'Quarterly Data'!AC43/'Quarterly Data'!AC59</f>
        <v>0.0404193333792123</v>
      </c>
      <c r="AD62" s="16" t="n">
        <f aca="false">'Quarterly Data'!AD43/'Quarterly Data'!AD59</f>
        <v>0.0635282842343062</v>
      </c>
      <c r="AE62" s="16" t="n">
        <f aca="false">'Quarterly Data'!AE43/'Quarterly Data'!AE59</f>
        <v>0.0485089640988957</v>
      </c>
      <c r="AF62" s="16" t="n">
        <f aca="false">'Quarterly Data'!AF43/'Quarterly Data'!AF59</f>
        <v>0.0410806324801258</v>
      </c>
      <c r="AG62" s="16" t="n">
        <f aca="false">'Quarterly Data'!AG43/'Quarterly Data'!AG59</f>
        <v>0.045338441890166</v>
      </c>
      <c r="AH62" s="16" t="n">
        <f aca="false">'Quarterly Data'!AH43/'Quarterly Data'!AH59</f>
        <v>0.0731219115531369</v>
      </c>
      <c r="AI62" s="16" t="n">
        <f aca="false">'Quarterly Data'!AI43/'Quarterly Data'!AI59</f>
        <v>0.0464163822525597</v>
      </c>
      <c r="AJ62" s="16" t="n">
        <f aca="false">'Quarterly Data'!AJ43/'Quarterly Data'!AJ59</f>
        <v>0.0515520724912753</v>
      </c>
      <c r="AK62" s="16" t="n">
        <f aca="false">'Quarterly Data'!AK43/'Quarterly Data'!AK59</f>
        <v>0.0436838236754802</v>
      </c>
      <c r="AL62" s="16" t="n">
        <f aca="false">'Quarterly Data'!AL43/'Quarterly Data'!AL59</f>
        <v>0.081340816483432</v>
      </c>
      <c r="AM62" s="16" t="n">
        <f aca="false">'Quarterly Data'!AM43/'Quarterly Data'!AM59</f>
        <v>0.0438007569561992</v>
      </c>
      <c r="AN62" s="16" t="n">
        <f aca="false">'Quarterly Data'!AN43/'Quarterly Data'!AN59</f>
        <v>0.0493766896966056</v>
      </c>
      <c r="AO62" s="16" t="n">
        <f aca="false">'Quarterly Data'!AO43/'Quarterly Data'!AO59</f>
        <v>0.0492291553490812</v>
      </c>
      <c r="AP62" s="16" t="n">
        <f aca="false">'Quarterly Data'!AP43/'Quarterly Data'!AP59</f>
        <v>0.0776715347551638</v>
      </c>
      <c r="AQ62" s="16" t="n">
        <f aca="false">'Quarterly Data'!AQ43/'Quarterly Data'!AQ59</f>
        <v>0.0519309075358385</v>
      </c>
    </row>
    <row r="63" customFormat="false" ht="15" hidden="false" customHeight="true" outlineLevel="0" collapsed="false">
      <c r="A63" s="4" t="s">
        <v>258</v>
      </c>
      <c r="B63" s="16" t="n">
        <f aca="false">'Quarterly Data'!B55/'Quarterly Data'!B59</f>
        <v>0</v>
      </c>
      <c r="C63" s="16" t="n">
        <f aca="false">'Quarterly Data'!C55/'Quarterly Data'!C59</f>
        <v>0</v>
      </c>
      <c r="D63" s="16" t="n">
        <f aca="false">'Quarterly Data'!D55/'Quarterly Data'!D59</f>
        <v>0</v>
      </c>
      <c r="E63" s="16" t="n">
        <f aca="false">'Quarterly Data'!E55/'Quarterly Data'!E59</f>
        <v>0</v>
      </c>
      <c r="F63" s="16" t="n">
        <f aca="false">'Quarterly Data'!F55/'Quarterly Data'!F59</f>
        <v>0</v>
      </c>
      <c r="G63" s="16" t="n">
        <f aca="false">'Quarterly Data'!G55/'Quarterly Data'!G59</f>
        <v>0</v>
      </c>
      <c r="H63" s="16" t="n">
        <f aca="false">'Quarterly Data'!H55/'Quarterly Data'!H59</f>
        <v>0</v>
      </c>
      <c r="I63" s="16" t="n">
        <f aca="false">'Quarterly Data'!I55/'Quarterly Data'!I59</f>
        <v>0</v>
      </c>
      <c r="J63" s="16" t="n">
        <f aca="false">'Quarterly Data'!J55/'Quarterly Data'!J59</f>
        <v>0</v>
      </c>
      <c r="K63" s="16" t="n">
        <f aca="false">'Quarterly Data'!K55/'Quarterly Data'!K59</f>
        <v>-0.0326157860404436</v>
      </c>
      <c r="L63" s="16" t="n">
        <f aca="false">'Quarterly Data'!L55/'Quarterly Data'!L59</f>
        <v>0</v>
      </c>
      <c r="M63" s="16" t="n">
        <f aca="false">'Quarterly Data'!M55/'Quarterly Data'!M59</f>
        <v>-0.00262199160962685</v>
      </c>
      <c r="N63" s="16" t="n">
        <f aca="false">'Quarterly Data'!N55/'Quarterly Data'!N59</f>
        <v>-0.00273777583091497</v>
      </c>
      <c r="O63" s="16" t="n">
        <f aca="false">'Quarterly Data'!O55/'Quarterly Data'!O59</f>
        <v>0</v>
      </c>
      <c r="P63" s="16" t="n">
        <f aca="false">'Quarterly Data'!P55/'Quarterly Data'!P59</f>
        <v>0</v>
      </c>
      <c r="Q63" s="16" t="n">
        <f aca="false">'Quarterly Data'!Q55/'Quarterly Data'!Q59</f>
        <v>-0.00206787809858609</v>
      </c>
      <c r="R63" s="16" t="n">
        <f aca="false">'Quarterly Data'!R55/'Quarterly Data'!R59</f>
        <v>0</v>
      </c>
      <c r="S63" s="16" t="n">
        <f aca="false">'Quarterly Data'!S55/'Quarterly Data'!S59</f>
        <v>-0.00412007062978223</v>
      </c>
      <c r="T63" s="16" t="n">
        <f aca="false">'Quarterly Data'!T55/'Quarterly Data'!T59</f>
        <v>0</v>
      </c>
      <c r="U63" s="16" t="n">
        <f aca="false">'Quarterly Data'!U55/'Quarterly Data'!U59</f>
        <v>0</v>
      </c>
      <c r="V63" s="16" t="n">
        <f aca="false">'Quarterly Data'!V55/'Quarterly Data'!V59</f>
        <v>0</v>
      </c>
      <c r="W63" s="16" t="n">
        <f aca="false">'Quarterly Data'!W55/'Quarterly Data'!W59</f>
        <v>0</v>
      </c>
      <c r="X63" s="16" t="n">
        <f aca="false">'Quarterly Data'!X55/'Quarterly Data'!X59</f>
        <v>0</v>
      </c>
      <c r="Y63" s="16" t="n">
        <f aca="false">'Quarterly Data'!Y55/'Quarterly Data'!Y59</f>
        <v>0</v>
      </c>
      <c r="Z63" s="16" t="n">
        <f aca="false">'Quarterly Data'!Z55/'Quarterly Data'!Z59</f>
        <v>0</v>
      </c>
      <c r="AA63" s="16" t="n">
        <f aca="false">'Quarterly Data'!AA55/'Quarterly Data'!AA59</f>
        <v>0</v>
      </c>
      <c r="AB63" s="16" t="n">
        <f aca="false">'Quarterly Data'!AB55/'Quarterly Data'!AB59</f>
        <v>0</v>
      </c>
      <c r="AC63" s="16" t="n">
        <f aca="false">'Quarterly Data'!AC55/'Quarterly Data'!AC59</f>
        <v>0</v>
      </c>
      <c r="AD63" s="16" t="n">
        <f aca="false">'Quarterly Data'!AD55/'Quarterly Data'!AD59</f>
        <v>-0.0234351824384456</v>
      </c>
      <c r="AE63" s="16" t="n">
        <f aca="false">'Quarterly Data'!AE55/'Quarterly Data'!AE59</f>
        <v>-0.0232932445120043</v>
      </c>
      <c r="AF63" s="16" t="n">
        <f aca="false">'Quarterly Data'!AF55/'Quarterly Data'!AF59</f>
        <v>-0.0462566611339216</v>
      </c>
      <c r="AG63" s="16" t="n">
        <f aca="false">'Quarterly Data'!AG55/'Quarterly Data'!AG59</f>
        <v>0</v>
      </c>
      <c r="AH63" s="16" t="n">
        <f aca="false">'Quarterly Data'!AH55/'Quarterly Data'!AH59</f>
        <v>0</v>
      </c>
      <c r="AI63" s="16" t="n">
        <f aca="false">'Quarterly Data'!AI55/'Quarterly Data'!AI59</f>
        <v>-0.035329403247492</v>
      </c>
      <c r="AJ63" s="16" t="n">
        <f aca="false">'Quarterly Data'!AJ55/'Quarterly Data'!AJ59</f>
        <v>0</v>
      </c>
      <c r="AK63" s="16" t="n">
        <f aca="false">'Quarterly Data'!AK55/'Quarterly Data'!AK59</f>
        <v>0</v>
      </c>
      <c r="AL63" s="16" t="n">
        <f aca="false">'Quarterly Data'!AL55/'Quarterly Data'!AL59</f>
        <v>-0.0338856000615053</v>
      </c>
      <c r="AM63" s="16" t="n">
        <f aca="false">'Quarterly Data'!AM55/'Quarterly Data'!AM59</f>
        <v>0</v>
      </c>
      <c r="AN63" s="16" t="n">
        <f aca="false">'Quarterly Data'!AN55/'Quarterly Data'!AN59</f>
        <v>0</v>
      </c>
      <c r="AO63" s="16" t="n">
        <f aca="false">'Quarterly Data'!AO55/'Quarterly Data'!AO59</f>
        <v>0</v>
      </c>
      <c r="AP63" s="16" t="n">
        <f aca="false">'Quarterly Data'!AP55/'Quarterly Data'!AP59</f>
        <v>-0.0364172860717887</v>
      </c>
      <c r="AQ63" s="16" t="n">
        <f aca="false">'Quarterly Data'!AQ55/'Quarterly Data'!AQ59</f>
        <v>0</v>
      </c>
    </row>
    <row r="64" customFormat="false" ht="15" hidden="false" customHeight="true" outlineLevel="0" collapsed="false">
      <c r="A64" s="4" t="s">
        <v>259</v>
      </c>
      <c r="B64" s="16" t="n">
        <f aca="false">'Quarterly Data'!B56/'Quarterly Data'!B59</f>
        <v>-0.000309530442319002</v>
      </c>
      <c r="C64" s="16" t="n">
        <f aca="false">'Quarterly Data'!C56/'Quarterly Data'!C59</f>
        <v>-0.00409987669543773</v>
      </c>
      <c r="D64" s="16" t="n">
        <f aca="false">'Quarterly Data'!D56/'Quarterly Data'!D59</f>
        <v>-0.017975200316851</v>
      </c>
      <c r="E64" s="16" t="n">
        <f aca="false">'Quarterly Data'!E56/'Quarterly Data'!E59</f>
        <v>0</v>
      </c>
      <c r="F64" s="16" t="n">
        <f aca="false">'Quarterly Data'!F56/'Quarterly Data'!F59</f>
        <v>0.00119728216947529</v>
      </c>
      <c r="G64" s="16" t="n">
        <f aca="false">'Quarterly Data'!G56/'Quarterly Data'!G59</f>
        <v>0</v>
      </c>
      <c r="H64" s="16" t="n">
        <f aca="false">'Quarterly Data'!H56/'Quarterly Data'!H59</f>
        <v>0</v>
      </c>
      <c r="I64" s="16" t="n">
        <f aca="false">'Quarterly Data'!I56/'Quarterly Data'!I59</f>
        <v>-0.00965077524996377</v>
      </c>
      <c r="J64" s="16" t="n">
        <f aca="false">'Quarterly Data'!J56/'Quarterly Data'!J59</f>
        <v>-0.00247581759557807</v>
      </c>
      <c r="K64" s="16" t="n">
        <f aca="false">'Quarterly Data'!K56/'Quarterly Data'!K59</f>
        <v>0</v>
      </c>
      <c r="L64" s="16" t="n">
        <f aca="false">'Quarterly Data'!L56/'Quarterly Data'!L59</f>
        <v>0</v>
      </c>
      <c r="M64" s="16" t="n">
        <f aca="false">'Quarterly Data'!M56/'Quarterly Data'!M59</f>
        <v>0</v>
      </c>
      <c r="N64" s="16" t="n">
        <f aca="false">'Quarterly Data'!N56/'Quarterly Data'!N59</f>
        <v>0</v>
      </c>
      <c r="O64" s="16" t="n">
        <f aca="false">'Quarterly Data'!O56/'Quarterly Data'!O59</f>
        <v>0</v>
      </c>
      <c r="P64" s="16" t="n">
        <f aca="false">'Quarterly Data'!P56/'Quarterly Data'!P59</f>
        <v>0</v>
      </c>
      <c r="Q64" s="16" t="n">
        <f aca="false">'Quarterly Data'!Q56/'Quarterly Data'!Q59</f>
        <v>0</v>
      </c>
      <c r="R64" s="16" t="n">
        <f aca="false">'Quarterly Data'!R56/'Quarterly Data'!R59</f>
        <v>0</v>
      </c>
      <c r="S64" s="16" t="n">
        <f aca="false">'Quarterly Data'!S56/'Quarterly Data'!S59</f>
        <v>0</v>
      </c>
      <c r="T64" s="16" t="n">
        <f aca="false">'Quarterly Data'!T56/'Quarterly Data'!T59</f>
        <v>0</v>
      </c>
      <c r="U64" s="16" t="n">
        <f aca="false">'Quarterly Data'!U56/'Quarterly Data'!U59</f>
        <v>0</v>
      </c>
      <c r="V64" s="16" t="n">
        <f aca="false">'Quarterly Data'!V56/'Quarterly Data'!V59</f>
        <v>0</v>
      </c>
      <c r="W64" s="16" t="n">
        <f aca="false">'Quarterly Data'!W56/'Quarterly Data'!W59</f>
        <v>0</v>
      </c>
      <c r="X64" s="16" t="n">
        <f aca="false">'Quarterly Data'!X56/'Quarterly Data'!X59</f>
        <v>0</v>
      </c>
      <c r="Y64" s="16" t="n">
        <f aca="false">'Quarterly Data'!Y56/'Quarterly Data'!Y59</f>
        <v>0</v>
      </c>
      <c r="Z64" s="16" t="n">
        <f aca="false">'Quarterly Data'!Z56/'Quarterly Data'!Z59</f>
        <v>0</v>
      </c>
      <c r="AA64" s="16" t="n">
        <f aca="false">'Quarterly Data'!AA56/'Quarterly Data'!AA59</f>
        <v>0</v>
      </c>
      <c r="AB64" s="16" t="n">
        <f aca="false">'Quarterly Data'!AB56/'Quarterly Data'!AB59</f>
        <v>0</v>
      </c>
      <c r="AC64" s="16" t="n">
        <f aca="false">'Quarterly Data'!AC56/'Quarterly Data'!AC59</f>
        <v>0</v>
      </c>
      <c r="AD64" s="16" t="n">
        <f aca="false">'Quarterly Data'!AD56/'Quarterly Data'!AD59</f>
        <v>0</v>
      </c>
      <c r="AE64" s="16" t="n">
        <f aca="false">'Quarterly Data'!AE56/'Quarterly Data'!AE59</f>
        <v>0</v>
      </c>
      <c r="AF64" s="16" t="n">
        <f aca="false">'Quarterly Data'!AF56/'Quarterly Data'!AF59</f>
        <v>0</v>
      </c>
      <c r="AG64" s="16" t="n">
        <f aca="false">'Quarterly Data'!AG56/'Quarterly Data'!AG59</f>
        <v>0</v>
      </c>
      <c r="AH64" s="16" t="n">
        <f aca="false">'Quarterly Data'!AH56/'Quarterly Data'!AH59</f>
        <v>0</v>
      </c>
      <c r="AI64" s="16" t="n">
        <f aca="false">'Quarterly Data'!AI56/'Quarterly Data'!AI59</f>
        <v>0</v>
      </c>
      <c r="AJ64" s="16" t="n">
        <f aca="false">'Quarterly Data'!AJ56/'Quarterly Data'!AJ59</f>
        <v>0</v>
      </c>
      <c r="AK64" s="16" t="n">
        <f aca="false">'Quarterly Data'!AK56/'Quarterly Data'!AK59</f>
        <v>0</v>
      </c>
      <c r="AL64" s="16" t="n">
        <f aca="false">'Quarterly Data'!AL56/'Quarterly Data'!AL59</f>
        <v>0</v>
      </c>
      <c r="AM64" s="16" t="n">
        <f aca="false">'Quarterly Data'!AM56/'Quarterly Data'!AM59</f>
        <v>0</v>
      </c>
      <c r="AN64" s="16" t="n">
        <f aca="false">'Quarterly Data'!AN56/'Quarterly Data'!AN59</f>
        <v>0</v>
      </c>
      <c r="AO64" s="16" t="n">
        <f aca="false">'Quarterly Data'!AO56/'Quarterly Data'!AO59</f>
        <v>0</v>
      </c>
      <c r="AP64" s="16" t="n">
        <f aca="false">'Quarterly Data'!AP56/'Quarterly Data'!AP59</f>
        <v>0</v>
      </c>
      <c r="AQ64" s="16" t="n">
        <f aca="false">'Quarterly Data'!AQ56/'Quarterly Data'!AQ59</f>
        <v>0</v>
      </c>
    </row>
    <row r="65" customFormat="false" ht="15" hidden="false" customHeight="true" outlineLevel="0" collapsed="false">
      <c r="A65" s="4" t="s">
        <v>143</v>
      </c>
      <c r="B65" s="16" t="n">
        <f aca="false">'Quarterly Data'!B45/'Quarterly Data'!B59</f>
        <v>0.0465533785247779</v>
      </c>
      <c r="C65" s="16" t="n">
        <f aca="false">'Quarterly Data'!C45/'Quarterly Data'!C59</f>
        <v>0.0522194821208385</v>
      </c>
      <c r="D65" s="16" t="n">
        <f aca="false">'Quarterly Data'!D45/'Quarterly Data'!D59</f>
        <v>-0.0346403436614569</v>
      </c>
      <c r="E65" s="16" t="n">
        <f aca="false">'Quarterly Data'!E45/'Quarterly Data'!E59</f>
        <v>-0.149981798325446</v>
      </c>
      <c r="F65" s="16" t="n">
        <f aca="false">'Quarterly Data'!F45/'Quarterly Data'!F59</f>
        <v>0.0486395881349337</v>
      </c>
      <c r="G65" s="16" t="n">
        <f aca="false">'Quarterly Data'!G45/'Quarterly Data'!G59</f>
        <v>-0.00252643948296122</v>
      </c>
      <c r="H65" s="16" t="n">
        <f aca="false">'Quarterly Data'!H45/'Quarterly Data'!H59</f>
        <v>-0.0191892680081656</v>
      </c>
      <c r="I65" s="16" t="n">
        <f aca="false">'Quarterly Data'!I45/'Quarterly Data'!I59</f>
        <v>-0.171424431241849</v>
      </c>
      <c r="J65" s="16" t="n">
        <f aca="false">'Quarterly Data'!J45/'Quarterly Data'!J59</f>
        <v>0.0644576232151082</v>
      </c>
      <c r="K65" s="16" t="n">
        <f aca="false">'Quarterly Data'!K45/'Quarterly Data'!K59</f>
        <v>-0.00363027879406676</v>
      </c>
      <c r="L65" s="16" t="n">
        <f aca="false">'Quarterly Data'!L45/'Quarterly Data'!L59</f>
        <v>-0.0414268953572825</v>
      </c>
      <c r="M65" s="16" t="n">
        <f aca="false">'Quarterly Data'!M45/'Quarterly Data'!M59</f>
        <v>-0.130243983219254</v>
      </c>
      <c r="N65" s="16" t="n">
        <f aca="false">'Quarterly Data'!N45/'Quarterly Data'!N59</f>
        <v>0.0589443136395992</v>
      </c>
      <c r="O65" s="16" t="n">
        <f aca="false">'Quarterly Data'!O45/'Quarterly Data'!O59</f>
        <v>0.000378184175693563</v>
      </c>
      <c r="P65" s="16" t="n">
        <f aca="false">'Quarterly Data'!P45/'Quarterly Data'!P59</f>
        <v>-0.000792204705695952</v>
      </c>
      <c r="Q65" s="16" t="n">
        <f aca="false">'Quarterly Data'!Q45/'Quarterly Data'!Q59</f>
        <v>-0.198904024607749</v>
      </c>
      <c r="R65" s="16" t="n">
        <f aca="false">'Quarterly Data'!R45/'Quarterly Data'!R59</f>
        <v>0.0279766946433613</v>
      </c>
      <c r="S65" s="16" t="n">
        <f aca="false">'Quarterly Data'!S45/'Quarterly Data'!S59</f>
        <v>-0.0133070604191724</v>
      </c>
      <c r="T65" s="16" t="n">
        <f aca="false">'Quarterly Data'!T45/'Quarterly Data'!T59</f>
        <v>0.00948035487959442</v>
      </c>
      <c r="U65" s="16" t="n">
        <f aca="false">'Quarterly Data'!U45/'Quarterly Data'!U59</f>
        <v>-0.140191158298237</v>
      </c>
      <c r="V65" s="16" t="n">
        <f aca="false">'Quarterly Data'!V45/'Quarterly Data'!V59</f>
        <v>0.0145102477052685</v>
      </c>
      <c r="W65" s="16" t="n">
        <f aca="false">'Quarterly Data'!W45/'Quarterly Data'!W59</f>
        <v>-0.0997634756628906</v>
      </c>
      <c r="X65" s="16" t="n">
        <f aca="false">'Quarterly Data'!X45/'Quarterly Data'!X59</f>
        <v>0.0182907289175931</v>
      </c>
      <c r="Y65" s="16" t="n">
        <f aca="false">'Quarterly Data'!Y45/'Quarterly Data'!Y59</f>
        <v>-0.216624807978347</v>
      </c>
      <c r="Z65" s="16" t="n">
        <f aca="false">'Quarterly Data'!Z45/'Quarterly Data'!Z59</f>
        <v>0.0331729490558282</v>
      </c>
      <c r="AA65" s="16" t="n">
        <f aca="false">'Quarterly Data'!AA45/'Quarterly Data'!AA59</f>
        <v>-0.0182909537763494</v>
      </c>
      <c r="AB65" s="16" t="n">
        <f aca="false">'Quarterly Data'!AB45/'Quarterly Data'!AB59</f>
        <v>-0.0766618480530506</v>
      </c>
      <c r="AC65" s="16" t="n">
        <f aca="false">'Quarterly Data'!AC45/'Quarterly Data'!AC59</f>
        <v>-0.150207602137958</v>
      </c>
      <c r="AD65" s="16" t="n">
        <f aca="false">'Quarterly Data'!AD45/'Quarterly Data'!AD59</f>
        <v>0.0229331629509618</v>
      </c>
      <c r="AE65" s="16" t="n">
        <f aca="false">'Quarterly Data'!AE45/'Quarterly Data'!AE59</f>
        <v>-0.313162247954576</v>
      </c>
      <c r="AF65" s="16" t="n">
        <f aca="false">'Quarterly Data'!AF45/'Quarterly Data'!AF59</f>
        <v>0.0222328994496375</v>
      </c>
      <c r="AG65" s="16" t="n">
        <f aca="false">'Quarterly Data'!AG45/'Quarterly Data'!AG59</f>
        <v>-0.0729885057471264</v>
      </c>
      <c r="AH65" s="16" t="n">
        <f aca="false">'Quarterly Data'!AH45/'Quarterly Data'!AH59</f>
        <v>0.0935134797022581</v>
      </c>
      <c r="AI65" s="16" t="n">
        <f aca="false">'Quarterly Data'!AI45/'Quarterly Data'!AI59</f>
        <v>-0.295894094528907</v>
      </c>
      <c r="AJ65" s="16" t="n">
        <f aca="false">'Quarterly Data'!AJ45/'Quarterly Data'!AJ59</f>
        <v>-0.0165309496112166</v>
      </c>
      <c r="AK65" s="16" t="n">
        <f aca="false">'Quarterly Data'!AK45/'Quarterly Data'!AK59</f>
        <v>-0.055225570631121</v>
      </c>
      <c r="AL65" s="16" t="n">
        <f aca="false">'Quarterly Data'!AL45/'Quarterly Data'!AL59</f>
        <v>0.0032290305220266</v>
      </c>
      <c r="AM65" s="16" t="n">
        <f aca="false">'Quarterly Data'!AM45/'Quarterly Data'!AM59</f>
        <v>0.0671751079328249</v>
      </c>
      <c r="AN65" s="16" t="n">
        <f aca="false">'Quarterly Data'!AN45/'Quarterly Data'!AN59</f>
        <v>-0.277842445178732</v>
      </c>
      <c r="AO65" s="16" t="n">
        <f aca="false">'Quarterly Data'!AO45/'Quarterly Data'!AO59</f>
        <v>-0.139857257928554</v>
      </c>
      <c r="AP65" s="16" t="n">
        <f aca="false">'Quarterly Data'!AP45/'Quarterly Data'!AP59</f>
        <v>0.182422589922683</v>
      </c>
      <c r="AQ65" s="16" t="n">
        <f aca="false">'Quarterly Data'!AQ45/'Quarterly Data'!AQ59</f>
        <v>0.0539017905286057</v>
      </c>
    </row>
    <row r="66" customFormat="false" ht="15" hidden="false" customHeight="true" outlineLevel="0" collapsed="false">
      <c r="A66" s="4" t="s">
        <v>144</v>
      </c>
      <c r="B66" s="16" t="n">
        <f aca="false">'Quarterly Data'!B47/'Quarterly Data'!B59</f>
        <v>-0.472560126288421</v>
      </c>
      <c r="C66" s="16" t="n">
        <f aca="false">'Quarterly Data'!C47/'Quarterly Data'!C59</f>
        <v>0.342725030826141</v>
      </c>
      <c r="D66" s="16" t="n">
        <f aca="false">'Quarterly Data'!D47/'Quarterly Data'!D59</f>
        <v>0.285470554184566</v>
      </c>
      <c r="E66" s="16" t="n">
        <f aca="false">'Quarterly Data'!E47/'Quarterly Data'!E59</f>
        <v>0.015623103992234</v>
      </c>
      <c r="F66" s="16" t="n">
        <f aca="false">'Quarterly Data'!F47/'Quarterly Data'!F59</f>
        <v>-0.409201113472418</v>
      </c>
      <c r="G66" s="16" t="n">
        <f aca="false">'Quarterly Data'!G47/'Quarterly Data'!G59</f>
        <v>0.18686839012926</v>
      </c>
      <c r="H66" s="16" t="n">
        <f aca="false">'Quarterly Data'!H47/'Quarterly Data'!H59</f>
        <v>0.521901428988043</v>
      </c>
      <c r="I66" s="16" t="n">
        <f aca="false">'Quarterly Data'!I47/'Quarterly Data'!I59</f>
        <v>-0.0652948847993045</v>
      </c>
      <c r="J66" s="16" t="n">
        <f aca="false">'Quarterly Data'!J47/'Quarterly Data'!J59</f>
        <v>-0.642273146015661</v>
      </c>
      <c r="K66" s="16" t="n">
        <f aca="false">'Quarterly Data'!K47/'Quarterly Data'!K59</f>
        <v>0.290280495759948</v>
      </c>
      <c r="L66" s="16" t="n">
        <f aca="false">'Quarterly Data'!L47/'Quarterly Data'!L59</f>
        <v>0.728308844069501</v>
      </c>
      <c r="M66" s="16" t="n">
        <f aca="false">'Quarterly Data'!M47/'Quarterly Data'!M59</f>
        <v>-0.460338926915434</v>
      </c>
      <c r="N66" s="16" t="n">
        <f aca="false">'Quarterly Data'!N47/'Quarterly Data'!N59</f>
        <v>-0.162048951431857</v>
      </c>
      <c r="O66" s="16" t="n">
        <f aca="false">'Quarterly Data'!O47/'Quarterly Data'!O59</f>
        <v>0.262324752154299</v>
      </c>
      <c r="P66" s="16" t="n">
        <f aca="false">'Quarterly Data'!P47/'Quarterly Data'!P59</f>
        <v>0.574480445747181</v>
      </c>
      <c r="Q66" s="16" t="n">
        <f aca="false">'Quarterly Data'!Q47/'Quarterly Data'!Q59</f>
        <v>-0.491974048129863</v>
      </c>
      <c r="R66" s="16" t="n">
        <f aca="false">'Quarterly Data'!R47/'Quarterly Data'!R59</f>
        <v>-0.0660147326813994</v>
      </c>
      <c r="S66" s="16" t="n">
        <f aca="false">'Quarterly Data'!S47/'Quarterly Data'!S59</f>
        <v>0.282314404892904</v>
      </c>
      <c r="T66" s="16" t="n">
        <f aca="false">'Quarterly Data'!T47/'Quarterly Data'!T59</f>
        <v>0.182053231939164</v>
      </c>
      <c r="U66" s="16" t="n">
        <f aca="false">'Quarterly Data'!U47/'Quarterly Data'!U59</f>
        <v>-0.869871132070713</v>
      </c>
      <c r="V66" s="16" t="n">
        <f aca="false">'Quarterly Data'!V47/'Quarterly Data'!V59</f>
        <v>0.473833773418836</v>
      </c>
      <c r="W66" s="16" t="n">
        <f aca="false">'Quarterly Data'!W47/'Quarterly Data'!W59</f>
        <v>0.0234283580231545</v>
      </c>
      <c r="X66" s="16" t="n">
        <f aca="false">'Quarterly Data'!X47/'Quarterly Data'!X59</f>
        <v>0.919860970739764</v>
      </c>
      <c r="Y66" s="16" t="n">
        <f aca="false">'Quarterly Data'!Y47/'Quarterly Data'!Y59</f>
        <v>-1.06803052839482</v>
      </c>
      <c r="Z66" s="16" t="n">
        <f aca="false">'Quarterly Data'!Z47/'Quarterly Data'!Z59</f>
        <v>0.226794651708213</v>
      </c>
      <c r="AA66" s="16" t="n">
        <f aca="false">'Quarterly Data'!AA47/'Quarterly Data'!AA59</f>
        <v>0.442480385669723</v>
      </c>
      <c r="AB66" s="16" t="n">
        <f aca="false">'Quarterly Data'!AB47/'Quarterly Data'!AB59</f>
        <v>0.559693444390904</v>
      </c>
      <c r="AC66" s="16" t="n">
        <f aca="false">'Quarterly Data'!AC47/'Quarterly Data'!AC59</f>
        <v>-0.810221824604868</v>
      </c>
      <c r="AD66" s="16" t="n">
        <f aca="false">'Quarterly Data'!AD47/'Quarterly Data'!AD59</f>
        <v>0.220751660087169</v>
      </c>
      <c r="AE66" s="16" t="n">
        <f aca="false">'Quarterly Data'!AE47/'Quarterly Data'!AE59</f>
        <v>0.282044976975008</v>
      </c>
      <c r="AF66" s="16" t="n">
        <f aca="false">'Quarterly Data'!AF47/'Quarterly Data'!AF59</f>
        <v>0.614637022800734</v>
      </c>
      <c r="AG66" s="16" t="n">
        <f aca="false">'Quarterly Data'!AG47/'Quarterly Data'!AG59</f>
        <v>-1.19957428693061</v>
      </c>
      <c r="AH66" s="16" t="n">
        <f aca="false">'Quarterly Data'!AH47/'Quarterly Data'!AH59</f>
        <v>0.288797147682492</v>
      </c>
      <c r="AI66" s="16" t="n">
        <f aca="false">'Quarterly Data'!AI47/'Quarterly Data'!AI59</f>
        <v>0.719205708966801</v>
      </c>
      <c r="AJ66" s="16" t="n">
        <f aca="false">'Quarterly Data'!AJ47/'Quarterly Data'!AJ59</f>
        <v>0.334700708177718</v>
      </c>
      <c r="AK66" s="16" t="n">
        <f aca="false">'Quarterly Data'!AK47/'Quarterly Data'!AK59</f>
        <v>-1.0705615924035</v>
      </c>
      <c r="AL66" s="16" t="n">
        <f aca="false">'Quarterly Data'!AL47/'Quarterly Data'!AL59</f>
        <v>0.357557469055124</v>
      </c>
      <c r="AM66" s="16" t="n">
        <f aca="false">'Quarterly Data'!AM47/'Quarterly Data'!AM59</f>
        <v>0.388196808611803</v>
      </c>
      <c r="AN66" s="16" t="n">
        <f aca="false">'Quarterly Data'!AN47/'Quarterly Data'!AN59</f>
        <v>0.552925052568339</v>
      </c>
      <c r="AO66" s="16" t="n">
        <f aca="false">'Quarterly Data'!AO47/'Quarterly Data'!AO59</f>
        <v>-1.0428413539891</v>
      </c>
      <c r="AP66" s="16" t="n">
        <f aca="false">'Quarterly Data'!AP47/'Quarterly Data'!AP59</f>
        <v>0.0834235984013745</v>
      </c>
      <c r="AQ66" s="16" t="n">
        <f aca="false">'Quarterly Data'!AQ47/'Quarterly Data'!AQ59</f>
        <v>0.490768458434821</v>
      </c>
    </row>
    <row r="67" customFormat="false" ht="15" hidden="false" customHeight="true" outlineLevel="0" collapsed="false">
      <c r="A67" s="4" t="s">
        <v>145</v>
      </c>
      <c r="B67" s="37" t="n">
        <f aca="false">'Quarterly Data'!B49/'Quarterly Data'!B59</f>
        <v>-0.000742873061565605</v>
      </c>
      <c r="C67" s="37" t="n">
        <f aca="false">'Quarterly Data'!C49/'Quarterly Data'!C59</f>
        <v>0.00644266337854501</v>
      </c>
      <c r="D67" s="37" t="n">
        <f aca="false">'Quarterly Data'!D49/'Quarterly Data'!D59</f>
        <v>0.00283337903299516</v>
      </c>
      <c r="E67" s="37" t="n">
        <f aca="false">'Quarterly Data'!E49/'Quarterly Data'!E59</f>
        <v>0.000515714112365004</v>
      </c>
      <c r="F67" s="37" t="n">
        <f aca="false">'Quarterly Data'!F49/'Quarterly Data'!F59</f>
        <v>0.00790206231853692</v>
      </c>
      <c r="G67" s="37" t="n">
        <f aca="false">'Quarterly Data'!G49/'Quarterly Data'!G59</f>
        <v>0.0114571092831962</v>
      </c>
      <c r="H67" s="37" t="n">
        <f aca="false">'Quarterly Data'!H49/'Quarterly Data'!H59</f>
        <v>0.00323709536307962</v>
      </c>
      <c r="I67" s="37" t="n">
        <f aca="false">'Quarterly Data'!I49/'Quarterly Data'!I59</f>
        <v>0.0033038690044921</v>
      </c>
      <c r="J67" s="37" t="n">
        <f aca="false">'Quarterly Data'!J49/'Quarterly Data'!J59</f>
        <v>0.0137033625057577</v>
      </c>
      <c r="K67" s="37" t="n">
        <f aca="false">'Quarterly Data'!K49/'Quarterly Data'!K59</f>
        <v>0.0099832666836836</v>
      </c>
      <c r="L67" s="37" t="n">
        <f aca="false">'Quarterly Data'!L49/'Quarterly Data'!L59</f>
        <v>0.0140231297837868</v>
      </c>
      <c r="M67" s="37" t="n">
        <f aca="false">'Quarterly Data'!M49/'Quarterly Data'!M59</f>
        <v>0.00427798631044381</v>
      </c>
      <c r="N67" s="37" t="n">
        <f aca="false">'Quarterly Data'!N49/'Quarterly Data'!N59</f>
        <v>0.00897990472540108</v>
      </c>
      <c r="O67" s="37" t="n">
        <f aca="false">'Quarterly Data'!O49/'Quarterly Data'!O59</f>
        <v>0.00340365758124207</v>
      </c>
      <c r="P67" s="37" t="n">
        <f aca="false">'Quarterly Data'!P49/'Quarterly Data'!P59</f>
        <v>0.0211782724656051</v>
      </c>
      <c r="Q67" s="37" t="n">
        <f aca="false">'Quarterly Data'!Q49/'Quarterly Data'!Q59</f>
        <v>0.00333445343397007</v>
      </c>
      <c r="R67" s="37" t="n">
        <f aca="false">'Quarterly Data'!R49/'Quarterly Data'!R59</f>
        <v>0.0129616796283463</v>
      </c>
      <c r="S67" s="37" t="n">
        <f aca="false">'Quarterly Data'!S49/'Quarterly Data'!S59</f>
        <v>0.0163779205159045</v>
      </c>
      <c r="T67" s="37" t="n">
        <f aca="false">'Quarterly Data'!T49/'Quarterly Data'!T59</f>
        <v>0.00342205323193916</v>
      </c>
      <c r="U67" s="37" t="n">
        <f aca="false">'Quarterly Data'!U49/'Quarterly Data'!U59</f>
        <v>0.0112980102388218</v>
      </c>
      <c r="V67" s="37" t="n">
        <f aca="false">'Quarterly Data'!V49/'Quarterly Data'!V59</f>
        <v>0.00342009304664906</v>
      </c>
      <c r="W67" s="37" t="n">
        <f aca="false">'Quarterly Data'!W49/'Quarterly Data'!W59</f>
        <v>0.0143906386157102</v>
      </c>
      <c r="X67" s="37" t="n">
        <f aca="false">'Quarterly Data'!X49/'Quarterly Data'!X59</f>
        <v>0.0135331673527744</v>
      </c>
      <c r="Y67" s="37" t="n">
        <f aca="false">'Quarterly Data'!Y49/'Quarterly Data'!Y59</f>
        <v>0.00277974202043354</v>
      </c>
      <c r="Z67" s="37" t="n">
        <f aca="false">'Quarterly Data'!Z49/'Quarterly Data'!Z59</f>
        <v>0.000386856548756014</v>
      </c>
      <c r="AA67" s="37" t="n">
        <f aca="false">'Quarterly Data'!AA49/'Quarterly Data'!AA59</f>
        <v>0.0128083939880896</v>
      </c>
      <c r="AB67" s="37" t="n">
        <f aca="false">'Quarterly Data'!AB49/'Quarterly Data'!AB59</f>
        <v>0.00100961428145293</v>
      </c>
      <c r="AC67" s="37" t="n">
        <f aca="false">'Quarterly Data'!AC49/'Quarterly Data'!AC59</f>
        <v>0.0185580253710458</v>
      </c>
      <c r="AD67" s="37" t="n">
        <f aca="false">'Quarterly Data'!AD49/'Quarterly Data'!AD59</f>
        <v>0.00449535631974078</v>
      </c>
      <c r="AE67" s="37" t="n">
        <f aca="false">'Quarterly Data'!AE49/'Quarterly Data'!AE59</f>
        <v>0.00418026556981267</v>
      </c>
      <c r="AF67" s="37" t="n">
        <f aca="false">'Quarterly Data'!AF49/'Quarterly Data'!AF59</f>
        <v>0.021075390932122</v>
      </c>
      <c r="AG67" s="37" t="n">
        <f aca="false">'Quarterly Data'!AG49/'Quarterly Data'!AG59</f>
        <v>0.00419327373350362</v>
      </c>
      <c r="AH67" s="37" t="n">
        <f aca="false">'Quarterly Data'!AH49/'Quarterly Data'!AH59</f>
        <v>0.00423260565876441</v>
      </c>
      <c r="AI67" s="37" t="n">
        <f aca="false">'Quarterly Data'!AI49/'Quarterly Data'!AI59</f>
        <v>0.0185334574413073</v>
      </c>
      <c r="AJ67" s="37" t="n">
        <f aca="false">'Quarterly Data'!AJ49/'Quarterly Data'!AJ59</f>
        <v>0.0143880487356885</v>
      </c>
      <c r="AK67" s="37" t="n">
        <f aca="false">'Quarterly Data'!AK49/'Quarterly Data'!AK59</f>
        <v>0.00377440950356582</v>
      </c>
      <c r="AL67" s="37" t="n">
        <f aca="false">'Quarterly Data'!AL49/'Quarterly Data'!AL59</f>
        <v>0.00982163450449758</v>
      </c>
      <c r="AM67" s="37" t="n">
        <f aca="false">'Quarterly Data'!AM49/'Quarterly Data'!AM59</f>
        <v>0.0152532379847468</v>
      </c>
      <c r="AN67" s="37" t="n">
        <f aca="false">'Quarterly Data'!AN49/'Quarterly Data'!AN59</f>
        <v>0.0100443075998798</v>
      </c>
      <c r="AO67" s="37" t="n">
        <f aca="false">'Quarterly Data'!AO49/'Quarterly Data'!AO59</f>
        <v>0.00816739411423112</v>
      </c>
      <c r="AP67" s="37" t="n">
        <f aca="false">'Quarterly Data'!AP49/'Quarterly Data'!AP59</f>
        <v>0.0124379038583648</v>
      </c>
      <c r="AQ67" s="37" t="n">
        <f aca="false">'Quarterly Data'!AQ49/'Quarterly Data'!AQ59</f>
        <v>0.0142610118438912</v>
      </c>
    </row>
    <row r="68" customFormat="false" ht="15" hidden="false" customHeight="true" outlineLevel="0" collapsed="false">
      <c r="A68" s="6" t="s">
        <v>146</v>
      </c>
      <c r="B68" s="38" t="n">
        <f aca="false">'Quarterly Data'!B57/'Quarterly Data'!B59</f>
        <v>0.577367134057635</v>
      </c>
      <c r="C68" s="38" t="n">
        <f aca="false">'Quarterly Data'!C57/'Quarterly Data'!C59</f>
        <v>1.41081997533909</v>
      </c>
      <c r="D68" s="38" t="n">
        <f aca="false">'Quarterly Data'!D57/'Quarterly Data'!D59</f>
        <v>1.29579867775645</v>
      </c>
      <c r="E68" s="38" t="n">
        <f aca="false">'Quarterly Data'!E57/'Quarterly Data'!E59</f>
        <v>0.968086397281883</v>
      </c>
      <c r="F68" s="38" t="n">
        <f aca="false">'Quarterly Data'!F57/'Quarterly Data'!F59</f>
        <v>0.712772007542878</v>
      </c>
      <c r="G68" s="38" t="n">
        <f aca="false">'Quarterly Data'!G57/'Quarterly Data'!G59</f>
        <v>1.27444183313749</v>
      </c>
      <c r="H68" s="38" t="n">
        <f aca="false">'Quarterly Data'!H57/'Quarterly Data'!H59</f>
        <v>1.61886847477399</v>
      </c>
      <c r="I68" s="38" t="n">
        <f aca="false">'Quarterly Data'!I57/'Quarterly Data'!I59</f>
        <v>0.936328068395885</v>
      </c>
      <c r="J68" s="38" t="n">
        <f aca="false">'Quarterly Data'!J57/'Quarterly Data'!J59</f>
        <v>0.625115154306771</v>
      </c>
      <c r="K68" s="38" t="n">
        <f aca="false">'Quarterly Data'!K57/'Quarterly Data'!K59</f>
        <v>1.4753679911512</v>
      </c>
      <c r="L68" s="38" t="n">
        <f aca="false">'Quarterly Data'!L57/'Quarterly Data'!L59</f>
        <v>1.90683837085871</v>
      </c>
      <c r="M68" s="38" t="n">
        <f aca="false">'Quarterly Data'!M57/'Quarterly Data'!M59</f>
        <v>0.627511591962906</v>
      </c>
      <c r="N68" s="38" t="n">
        <f aca="false">'Quarterly Data'!N57/'Quarterly Data'!N59</f>
        <v>1.13568417018015</v>
      </c>
      <c r="O68" s="38" t="n">
        <f aca="false">'Quarterly Data'!O57/'Quarterly Data'!O59</f>
        <v>1.5371836084173</v>
      </c>
      <c r="P68" s="38" t="n">
        <f aca="false">'Quarterly Data'!P57/'Quarterly Data'!P59</f>
        <v>1.90945100213895</v>
      </c>
      <c r="Q68" s="38" t="n">
        <f aca="false">'Quarterly Data'!Q57/'Quarterly Data'!Q59</f>
        <v>0.651795176674335</v>
      </c>
      <c r="R68" s="38" t="n">
        <f aca="false">'Quarterly Data'!R57/'Quarterly Data'!R59</f>
        <v>1.32026898693565</v>
      </c>
      <c r="S68" s="38" t="n">
        <f aca="false">'Quarterly Data'!S57/'Quarterly Data'!S59</f>
        <v>1.66960104409243</v>
      </c>
      <c r="T68" s="38" t="n">
        <f aca="false">'Quarterly Data'!T57/'Quarterly Data'!T59</f>
        <v>1.59505703422053</v>
      </c>
      <c r="U68" s="38" t="n">
        <f aca="false">'Quarterly Data'!U57/'Quarterly Data'!U59</f>
        <v>0.420598693667566</v>
      </c>
      <c r="V68" s="38" t="n">
        <f aca="false">'Quarterly Data'!V57/'Quarterly Data'!V59</f>
        <v>1.98219539796303</v>
      </c>
      <c r="W68" s="38" t="n">
        <f aca="false">'Quarterly Data'!W57/'Quarterly Data'!W59</f>
        <v>1.4652807170422</v>
      </c>
      <c r="X68" s="38" t="n">
        <f aca="false">'Quarterly Data'!X57/'Quarterly Data'!X59</f>
        <v>2.55111297359923</v>
      </c>
      <c r="Y68" s="38" t="n">
        <f aca="false">'Quarterly Data'!Y57/'Quarterly Data'!Y59</f>
        <v>0.373704615834776</v>
      </c>
      <c r="Z68" s="38" t="n">
        <f aca="false">'Quarterly Data'!Z57/'Quarterly Data'!Z59</f>
        <v>1.98902294542905</v>
      </c>
      <c r="AA68" s="38" t="n">
        <f aca="false">'Quarterly Data'!AA57/'Quarterly Data'!AA59</f>
        <v>2.21873523017298</v>
      </c>
      <c r="AB68" s="38" t="n">
        <f aca="false">'Quarterly Data'!AB57/'Quarterly Data'!AB59</f>
        <v>2.30373327826346</v>
      </c>
      <c r="AC68" s="38" t="n">
        <f aca="false">'Quarterly Data'!AC57/'Quarterly Data'!AC59</f>
        <v>0.916431537173399</v>
      </c>
      <c r="AD68" s="38" t="n">
        <f aca="false">'Quarterly Data'!AD57/'Quarterly Data'!AD59</f>
        <v>2.132692878169</v>
      </c>
      <c r="AE68" s="38" t="n">
        <f aca="false">'Quarterly Data'!AE57/'Quarterly Data'!AE59</f>
        <v>1.90722940045603</v>
      </c>
      <c r="AF68" s="38" t="n">
        <f aca="false">'Quarterly Data'!AF57/'Quarterly Data'!AF59</f>
        <v>2.64960251594304</v>
      </c>
      <c r="AG68" s="38" t="n">
        <f aca="false">'Quarterly Data'!AG57/'Quarterly Data'!AG59</f>
        <v>0.811047254150702</v>
      </c>
      <c r="AH68" s="38" t="n">
        <f aca="false">'Quarterly Data'!AH57/'Quarterly Data'!AH59</f>
        <v>2.43739705177123</v>
      </c>
      <c r="AI68" s="38" t="n">
        <f aca="false">'Quarterly Data'!AI57/'Quarterly Data'!AI59</f>
        <v>2.54133829765229</v>
      </c>
      <c r="AJ68" s="38" t="n">
        <f aca="false">'Quarterly Data'!AJ57/'Quarterly Data'!AJ59</f>
        <v>2.50886752790873</v>
      </c>
      <c r="AK68" s="38" t="n">
        <f aca="false">'Quarterly Data'!AK57/'Quarterly Data'!AK59</f>
        <v>1.07062118834303</v>
      </c>
      <c r="AL68" s="38" t="n">
        <f aca="false">'Quarterly Data'!AL57/'Quarterly Data'!AL59</f>
        <v>2.5699238871377</v>
      </c>
      <c r="AM68" s="38" t="n">
        <f aca="false">'Quarterly Data'!AM57/'Quarterly Data'!AM59</f>
        <v>2.72681108427319</v>
      </c>
      <c r="AN68" s="38" t="n">
        <f aca="false">'Quarterly Data'!AN57/'Quarterly Data'!AN59</f>
        <v>2.60785896665665</v>
      </c>
      <c r="AO68" s="38" t="n">
        <f aca="false">'Quarterly Data'!AO57/'Quarterly Data'!AO59</f>
        <v>1.21289549107394</v>
      </c>
      <c r="AP68" s="38" t="n">
        <f aca="false">'Quarterly Data'!AP57/'Quarterly Data'!AP59</f>
        <v>2.6583871811153</v>
      </c>
      <c r="AQ68" s="38" t="n">
        <f aca="false">'Quarterly Data'!AQ57/'Quarterly Data'!AQ59</f>
        <v>2.96736887120466</v>
      </c>
    </row>
    <row r="69" customFormat="false" ht="15" hidden="false" customHeight="true" outlineLevel="0" collapsed="false">
      <c r="A69" s="4" t="s">
        <v>260</v>
      </c>
      <c r="B69" s="16" t="n">
        <f aca="false">'Quarterly Data'!B40/'Quarterly Data'!B59</f>
        <v>0.577367134057635</v>
      </c>
      <c r="C69" s="16" t="n">
        <f aca="false">'Quarterly Data'!C40/'Quarterly Data'!C59</f>
        <v>1.98581997533909</v>
      </c>
      <c r="D69" s="16" t="n">
        <f aca="false">'Quarterly Data'!D40/'Quarterly Data'!D59</f>
        <v>3.25844682082686</v>
      </c>
      <c r="E69" s="16" t="n">
        <f aca="false">'Quarterly Data'!E40/'Quarterly Data'!E59</f>
        <v>4.21259555879141</v>
      </c>
      <c r="F69" s="16" t="n">
        <f aca="false">'Quarterly Data'!F40/'Quarterly Data'!F59</f>
        <v>0.712772007542878</v>
      </c>
      <c r="G69" s="16" t="n">
        <f aca="false">'Quarterly Data'!G40/'Quarterly Data'!G59</f>
        <v>1.97400117508813</v>
      </c>
      <c r="H69" s="16" t="n">
        <f aca="false">'Quarterly Data'!H40/'Quarterly Data'!H59</f>
        <v>3.57847769028871</v>
      </c>
      <c r="I69" s="16" t="n">
        <f aca="false">'Quarterly Data'!I40/'Quarterly Data'!I59</f>
        <v>4.49250833212578</v>
      </c>
      <c r="J69" s="16" t="n">
        <f aca="false">'Quarterly Data'!J40/'Quarterly Data'!J59</f>
        <v>0.625115154306771</v>
      </c>
      <c r="K69" s="16" t="n">
        <f aca="false">'Quarterly Data'!K40/'Quarterly Data'!K59</f>
        <v>2.09121075470093</v>
      </c>
      <c r="L69" s="16" t="n">
        <f aca="false">'Quarterly Data'!L40/'Quarterly Data'!L59</f>
        <v>3.96656237778647</v>
      </c>
      <c r="M69" s="16" t="n">
        <f aca="false">'Quarterly Data'!M40/'Quarterly Data'!M59</f>
        <v>4.54656105100464</v>
      </c>
      <c r="N69" s="16" t="n">
        <f aca="false">'Quarterly Data'!N40/'Quarterly Data'!N59</f>
        <v>1.13568417018015</v>
      </c>
      <c r="O69" s="16" t="n">
        <f aca="false">'Quarterly Data'!O40/'Quarterly Data'!O59</f>
        <v>2.65774332099733</v>
      </c>
      <c r="P69" s="16" t="n">
        <f aca="false">'Quarterly Data'!P40/'Quarterly Data'!P59</f>
        <v>4.50753914811587</v>
      </c>
      <c r="Q69" s="16" t="n">
        <f aca="false">'Quarterly Data'!Q40/'Quarterly Data'!Q59</f>
        <v>5.06402667562747</v>
      </c>
      <c r="R69" s="16" t="n">
        <f aca="false">'Quarterly Data'!R40/'Quarterly Data'!R59</f>
        <v>1.32026898693565</v>
      </c>
      <c r="S69" s="16" t="n">
        <f aca="false">'Quarterly Data'!S40/'Quarterly Data'!S59</f>
        <v>2.98595081505745</v>
      </c>
      <c r="T69" s="16" t="n">
        <f aca="false">'Quarterly Data'!T40/'Quarterly Data'!T59</f>
        <v>4.55277566539924</v>
      </c>
      <c r="U69" s="16" t="n">
        <f aca="false">'Quarterly Data'!U40/'Quarterly Data'!U59</f>
        <v>4.95006682974807</v>
      </c>
      <c r="V69" s="16" t="n">
        <f aca="false">'Quarterly Data'!V40/'Quarterly Data'!V59</f>
        <v>1.98219539796303</v>
      </c>
      <c r="W69" s="16" t="n">
        <f aca="false">'Quarterly Data'!W40/'Quarterly Data'!W59</f>
        <v>3.42773559068841</v>
      </c>
      <c r="X69" s="16" t="n">
        <f aca="false">'Quarterly Data'!X40/'Quarterly Data'!X59</f>
        <v>5.94488130746666</v>
      </c>
      <c r="Y69" s="16" t="n">
        <f aca="false">'Quarterly Data'!Y40/'Quarterly Data'!Y59</f>
        <v>6.25422447636</v>
      </c>
      <c r="Z69" s="16" t="n">
        <f aca="false">'Quarterly Data'!Z40/'Quarterly Data'!Z59</f>
        <v>1.98902294542905</v>
      </c>
      <c r="AA69" s="16" t="n">
        <f aca="false">'Quarterly Data'!AA40/'Quarterly Data'!AA59</f>
        <v>4.16277530957557</v>
      </c>
      <c r="AB69" s="16" t="n">
        <f aca="false">'Quarterly Data'!AB40/'Quarterly Data'!AB59</f>
        <v>6.34567816250201</v>
      </c>
      <c r="AC69" s="16" t="n">
        <f aca="false">'Quarterly Data'!AC40/'Quarterly Data'!AC59</f>
        <v>7.26036290230083</v>
      </c>
      <c r="AD69" s="16" t="n">
        <f aca="false">'Quarterly Data'!AD40/'Quarterly Data'!AD59</f>
        <v>2.132692878169</v>
      </c>
      <c r="AE69" s="16" t="n">
        <f aca="false">'Quarterly Data'!AE40/'Quarterly Data'!AE59</f>
        <v>3.99649036527026</v>
      </c>
      <c r="AF69" s="16" t="n">
        <f aca="false">'Quarterly Data'!AF40/'Quarterly Data'!AF59</f>
        <v>6.55409714335634</v>
      </c>
      <c r="AG69" s="16" t="n">
        <f aca="false">'Quarterly Data'!AG40/'Quarterly Data'!AG59</f>
        <v>7.19885057471264</v>
      </c>
      <c r="AH69" s="16" t="n">
        <f aca="false">'Quarterly Data'!AH40/'Quarterly Data'!AH59</f>
        <v>2.43739705177123</v>
      </c>
      <c r="AI69" s="16" t="n">
        <f aca="false">'Quarterly Data'!AI40/'Quarterly Data'!AI59</f>
        <v>4.95937532319785</v>
      </c>
      <c r="AJ69" s="16" t="n">
        <f aca="false">'Quarterly Data'!AJ40/'Quarterly Data'!AJ59</f>
        <v>7.4020490214086</v>
      </c>
      <c r="AK69" s="16" t="n">
        <f aca="false">'Quarterly Data'!AK40/'Quarterly Data'!AK59</f>
        <v>8.27563122032619</v>
      </c>
      <c r="AL69" s="16" t="n">
        <f aca="false">'Quarterly Data'!AL40/'Quarterly Data'!AL59</f>
        <v>2.5699238871377</v>
      </c>
      <c r="AM69" s="16" t="n">
        <f aca="false">'Quarterly Data'!AM40/'Quarterly Data'!AM59</f>
        <v>5.2698035337302</v>
      </c>
      <c r="AN69" s="16" t="n">
        <f aca="false">'Quarterly Data'!AN40/'Quarterly Data'!AN59</f>
        <v>7.8098903574647</v>
      </c>
      <c r="AO69" s="16" t="n">
        <f aca="false">'Quarterly Data'!AO40/'Quarterly Data'!AO59</f>
        <v>9.00537624337336</v>
      </c>
      <c r="AP69" s="16" t="n">
        <f aca="false">'Quarterly Data'!AP40/'Quarterly Data'!AP59</f>
        <v>2.6583871811153</v>
      </c>
      <c r="AQ69" s="16" t="n">
        <f aca="false">'Quarterly Data'!AQ40/'Quarterly Data'!AQ59</f>
        <v>5.61404161166168</v>
      </c>
    </row>
    <row r="70" customFormat="false" ht="15" hidden="false" customHeight="true" outlineLevel="0" collapsed="false">
      <c r="A70" s="4" t="s">
        <v>261</v>
      </c>
      <c r="B70" s="37" t="n">
        <f aca="false">'Quarterly Data'!B41/'Quarterly Data'!B59</f>
        <v>0.577367134057635</v>
      </c>
      <c r="C70" s="37" t="n">
        <f aca="false">'Quarterly Data'!C41/'Quarterly Data'!C59</f>
        <v>1.41081997533909</v>
      </c>
      <c r="D70" s="37" t="n">
        <f aca="false">'Quarterly Data'!D41/'Quarterly Data'!D59</f>
        <v>1.29579867775645</v>
      </c>
      <c r="E70" s="37" t="n">
        <f aca="false">'Quarterly Data'!E41/'Quarterly Data'!E59</f>
        <v>0.968086397281883</v>
      </c>
      <c r="F70" s="37" t="n">
        <f aca="false">'Quarterly Data'!F41/'Quarterly Data'!F59</f>
        <v>0.712772007542878</v>
      </c>
      <c r="G70" s="37" t="n">
        <f aca="false">'Quarterly Data'!G41/'Quarterly Data'!G59</f>
        <v>1.27444183313749</v>
      </c>
      <c r="H70" s="37" t="n">
        <f aca="false">'Quarterly Data'!H41/'Quarterly Data'!H59</f>
        <v>1.61886847477399</v>
      </c>
      <c r="I70" s="37" t="n">
        <f aca="false">'Quarterly Data'!I41/'Quarterly Data'!I59</f>
        <v>0.936328068395885</v>
      </c>
      <c r="J70" s="37" t="n">
        <f aca="false">'Quarterly Data'!J41/'Quarterly Data'!J59</f>
        <v>0.625115154306771</v>
      </c>
      <c r="K70" s="37" t="n">
        <f aca="false">'Quarterly Data'!K41/'Quarterly Data'!K59</f>
        <v>1.4753679911512</v>
      </c>
      <c r="L70" s="37" t="n">
        <f aca="false">'Quarterly Data'!L41/'Quarterly Data'!L59</f>
        <v>1.90683837085871</v>
      </c>
      <c r="M70" s="37" t="n">
        <f aca="false">'Quarterly Data'!M41/'Quarterly Data'!M59</f>
        <v>0.627511591962906</v>
      </c>
      <c r="N70" s="37" t="n">
        <f aca="false">'Quarterly Data'!N41/'Quarterly Data'!N59</f>
        <v>1.13568417018015</v>
      </c>
      <c r="O70" s="37" t="n">
        <f aca="false">'Quarterly Data'!O41/'Quarterly Data'!O59</f>
        <v>1.5371836084173</v>
      </c>
      <c r="P70" s="37" t="n">
        <f aca="false">'Quarterly Data'!P41/'Quarterly Data'!P59</f>
        <v>1.90945100213895</v>
      </c>
      <c r="Q70" s="37" t="n">
        <f aca="false">'Quarterly Data'!Q41/'Quarterly Data'!Q59</f>
        <v>0.651795176674335</v>
      </c>
      <c r="R70" s="37" t="n">
        <f aca="false">'Quarterly Data'!R41/'Quarterly Data'!R59</f>
        <v>1.32026898693565</v>
      </c>
      <c r="S70" s="37" t="n">
        <f aca="false">'Quarterly Data'!S41/'Quarterly Data'!S59</f>
        <v>1.66960104409243</v>
      </c>
      <c r="T70" s="37" t="n">
        <f aca="false">'Quarterly Data'!T41/'Quarterly Data'!T59</f>
        <v>1.59505703422053</v>
      </c>
      <c r="U70" s="37" t="n">
        <f aca="false">'Quarterly Data'!U41/'Quarterly Data'!U59</f>
        <v>0.420598693667566</v>
      </c>
      <c r="V70" s="37" t="n">
        <f aca="false">'Quarterly Data'!V41/'Quarterly Data'!V59</f>
        <v>1.98219539796303</v>
      </c>
      <c r="W70" s="37" t="n">
        <f aca="false">'Quarterly Data'!W41/'Quarterly Data'!W59</f>
        <v>1.4652807170422</v>
      </c>
      <c r="X70" s="37" t="n">
        <f aca="false">'Quarterly Data'!X41/'Quarterly Data'!X59</f>
        <v>2.55111297359923</v>
      </c>
      <c r="Y70" s="37" t="n">
        <f aca="false">'Quarterly Data'!Y41/'Quarterly Data'!Y59</f>
        <v>0.373704615834776</v>
      </c>
      <c r="Z70" s="37" t="n">
        <f aca="false">'Quarterly Data'!Z41/'Quarterly Data'!Z59</f>
        <v>1.98902294542905</v>
      </c>
      <c r="AA70" s="37" t="n">
        <f aca="false">'Quarterly Data'!AA41/'Quarterly Data'!AA59</f>
        <v>2.21873523017298</v>
      </c>
      <c r="AB70" s="37" t="n">
        <f aca="false">'Quarterly Data'!AB41/'Quarterly Data'!AB59</f>
        <v>2.30373327826346</v>
      </c>
      <c r="AC70" s="37" t="n">
        <f aca="false">'Quarterly Data'!AC41/'Quarterly Data'!AC59</f>
        <v>0.916431537173399</v>
      </c>
      <c r="AD70" s="37" t="n">
        <f aca="false">'Quarterly Data'!AD41/'Quarterly Data'!AD59</f>
        <v>2.132692878169</v>
      </c>
      <c r="AE70" s="37" t="n">
        <f aca="false">'Quarterly Data'!AE41/'Quarterly Data'!AE59</f>
        <v>1.90722940045603</v>
      </c>
      <c r="AF70" s="37" t="n">
        <f aca="false">'Quarterly Data'!AF41/'Quarterly Data'!AF59</f>
        <v>2.64960251594304</v>
      </c>
      <c r="AG70" s="37" t="n">
        <f aca="false">'Quarterly Data'!AG41/'Quarterly Data'!AG59</f>
        <v>0.811047254150702</v>
      </c>
      <c r="AH70" s="37" t="n">
        <f aca="false">'Quarterly Data'!AH41/'Quarterly Data'!AH59</f>
        <v>2.43739705177123</v>
      </c>
      <c r="AI70" s="37" t="n">
        <f aca="false">'Quarterly Data'!AI41/'Quarterly Data'!AI59</f>
        <v>2.54133829765229</v>
      </c>
      <c r="AJ70" s="37" t="n">
        <f aca="false">'Quarterly Data'!AJ41/'Quarterly Data'!AJ59</f>
        <v>2.50886752790873</v>
      </c>
      <c r="AK70" s="37" t="n">
        <f aca="false">'Quarterly Data'!AK41/'Quarterly Data'!AK59</f>
        <v>1.07062118834303</v>
      </c>
      <c r="AL70" s="37" t="n">
        <f aca="false">'Quarterly Data'!AL41/'Quarterly Data'!AL59</f>
        <v>2.5699238871377</v>
      </c>
      <c r="AM70" s="37" t="n">
        <f aca="false">'Quarterly Data'!AM41/'Quarterly Data'!AM59</f>
        <v>2.72681108427319</v>
      </c>
      <c r="AN70" s="37" t="n">
        <f aca="false">'Quarterly Data'!AN41/'Quarterly Data'!AN59</f>
        <v>2.60785896665665</v>
      </c>
      <c r="AO70" s="37" t="n">
        <f aca="false">'Quarterly Data'!AO41/'Quarterly Data'!AO59</f>
        <v>1.21289549107394</v>
      </c>
      <c r="AP70" s="37" t="n">
        <f aca="false">'Quarterly Data'!AP41/'Quarterly Data'!AP59</f>
        <v>2.6583871811153</v>
      </c>
      <c r="AQ70" s="37" t="n">
        <f aca="false">'Quarterly Data'!AQ41/'Quarterly Data'!AQ59</f>
        <v>2.96736887120466</v>
      </c>
    </row>
    <row r="71" customFormat="false" ht="15" hidden="false" customHeight="true" outlineLevel="0" collapsed="false">
      <c r="A71" s="18" t="s">
        <v>262</v>
      </c>
      <c r="B71" s="39" t="n">
        <f aca="false">B70*4/B8</f>
        <v>0.0382552349880825</v>
      </c>
      <c r="C71" s="39" t="n">
        <f aca="false">C70*4/C8</f>
        <v>0.0818816004259482</v>
      </c>
      <c r="D71" s="39" t="n">
        <f aca="false">D70*4/D8</f>
        <v>0.0704621358214492</v>
      </c>
      <c r="E71" s="39" t="n">
        <f aca="false">E70*4/E8</f>
        <v>0.0524423833847174</v>
      </c>
      <c r="F71" s="39" t="n">
        <f aca="false">F70*4/F8</f>
        <v>0.0387744870144364</v>
      </c>
      <c r="G71" s="39" t="n">
        <f aca="false">G70*4/G8</f>
        <v>0.0608325457344862</v>
      </c>
      <c r="H71" s="39" t="n">
        <f aca="false">H70*4/H8</f>
        <v>0.0734847242294138</v>
      </c>
      <c r="I71" s="39" t="n">
        <f aca="false">I70*4/I8</f>
        <v>0.042377373541339</v>
      </c>
      <c r="J71" s="39" t="n">
        <f aca="false">J70*4/J8</f>
        <v>0.0302499469783098</v>
      </c>
      <c r="K71" s="39" t="n">
        <f aca="false">K70*4/K8</f>
        <v>0.0617567179217746</v>
      </c>
      <c r="L71" s="39" t="n">
        <f aca="false">L70*4/L8</f>
        <v>0.0797673445245224</v>
      </c>
      <c r="M71" s="39" t="n">
        <f aca="false">M70*4/M8</f>
        <v>0.0273634183784108</v>
      </c>
      <c r="N71" s="39" t="n">
        <f aca="false">N70*4/N8</f>
        <v>0.0406909412461536</v>
      </c>
      <c r="O71" s="39" t="n">
        <f aca="false">O70*4/O8</f>
        <v>0.0530154719233419</v>
      </c>
      <c r="P71" s="39" t="n">
        <f aca="false">P70*4/P8</f>
        <v>0.0610926572432876</v>
      </c>
      <c r="Q71" s="39" t="n">
        <f aca="false">Q70*4/Q8</f>
        <v>0.0196516221202784</v>
      </c>
      <c r="R71" s="39" t="n">
        <f aca="false">R70*4/R8</f>
        <v>0.0505462858704308</v>
      </c>
      <c r="S71" s="39" t="n">
        <f aca="false">S70*4/S8</f>
        <v>0.0563055743729005</v>
      </c>
      <c r="T71" s="39" t="n">
        <f aca="false">T70*4/T8</f>
        <v>0.0493329323195092</v>
      </c>
      <c r="U71" s="39" t="n">
        <f aca="false">U70*4/U8</f>
        <v>0.0121859682360587</v>
      </c>
      <c r="V71" s="39" t="n">
        <f aca="false">V70*4/V8</f>
        <v>0.0553376716349255</v>
      </c>
      <c r="W71" s="39" t="n">
        <f aca="false">W70*4/W8</f>
        <v>0.0356407593078067</v>
      </c>
      <c r="X71" s="39" t="n">
        <f aca="false">X70*4/X8</f>
        <v>0.0612401842069071</v>
      </c>
      <c r="Y71" s="39" t="n">
        <f aca="false">Y70*4/Y8</f>
        <v>0.00656053747350935</v>
      </c>
      <c r="Z71" s="39" t="n">
        <f aca="false">Z70*4/Z8</f>
        <v>0.0391385860965968</v>
      </c>
      <c r="AA71" s="39" t="n">
        <f aca="false">AA70*4/AA8</f>
        <v>0.0575062588005698</v>
      </c>
      <c r="AB71" s="39" t="n">
        <f aca="false">AB70*4/AB8</f>
        <v>0.063841853353567</v>
      </c>
      <c r="AC71" s="39" t="n">
        <f aca="false">AC70*4/AC8</f>
        <v>0.0247583827414129</v>
      </c>
      <c r="AD71" s="39" t="n">
        <f aca="false">AD70*4/AD8</f>
        <v>0.0516015697597144</v>
      </c>
      <c r="AE71" s="39" t="n">
        <f aca="false">AE70*4/AE8</f>
        <v>0.0439453778906919</v>
      </c>
      <c r="AF71" s="39" t="n">
        <f aca="false">AF70*4/AF8</f>
        <v>0.0636426473534628</v>
      </c>
      <c r="AG71" s="39" t="n">
        <f aca="false">AG70*4/AG8</f>
        <v>0.0176756511746911</v>
      </c>
      <c r="AH71" s="39" t="n">
        <f aca="false">AH70*4/AH8</f>
        <v>0.0542336775161869</v>
      </c>
      <c r="AI71" s="39" t="n">
        <f aca="false">AI70*4/AI8</f>
        <v>0.0597610416849451</v>
      </c>
      <c r="AJ71" s="39" t="n">
        <f aca="false">AJ70*4/AJ8</f>
        <v>0.0537173220834757</v>
      </c>
      <c r="AK71" s="39" t="n">
        <f aca="false">AK70*4/AK8</f>
        <v>0.0266838105388008</v>
      </c>
      <c r="AL71" s="39" t="n">
        <f aca="false">AL70*4/AL8</f>
        <v>0.0583576244595559</v>
      </c>
      <c r="AM71" s="39" t="n">
        <f aca="false">AM70*4/AM8</f>
        <v>0.0652659426585253</v>
      </c>
      <c r="AN71" s="39" t="n">
        <f aca="false">AN70*4/AN8</f>
        <v>0.0615605539488145</v>
      </c>
      <c r="AO71" s="39" t="n">
        <f aca="false">AO70*4/AO8</f>
        <v>0.0272346579336238</v>
      </c>
      <c r="AP71" s="39" t="n">
        <f aca="false">AP70*4/AP8</f>
        <v>0.0574506927681734</v>
      </c>
      <c r="AQ71" s="39" t="n">
        <f aca="false">AQ70*4/AQ8</f>
        <v>0.0586060113801344</v>
      </c>
    </row>
    <row r="72" customFormat="false" ht="15" hidden="false" customHeight="true" outlineLevel="0" collapsed="false">
      <c r="A72" s="22" t="s">
        <v>164</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row>
    <row r="73" customFormat="false" ht="15" hidden="false" customHeight="true" outlineLevel="0" collapsed="false"/>
    <row r="74" customFormat="false" ht="15" hidden="false" customHeight="true" outlineLevel="0" collapsed="false">
      <c r="A74" s="6" t="s">
        <v>150</v>
      </c>
    </row>
    <row r="75" customFormat="false" ht="15" hidden="false" customHeight="true" outlineLevel="0" collapsed="false">
      <c r="A75" s="4" t="s">
        <v>109</v>
      </c>
      <c r="B75" s="16" t="n">
        <f aca="false">'Quarterly Data'!B5/'Quarterly Data'!B59</f>
        <v>0.675704955582382</v>
      </c>
      <c r="C75" s="16" t="n">
        <f aca="false">'Quarterly Data'!C5/'Quarterly Data'!C59</f>
        <v>1.35921701602959</v>
      </c>
      <c r="D75" s="16" t="n">
        <f aca="false">'Quarterly Data'!D5/'Quarterly Data'!D59</f>
        <v>0.450903329982025</v>
      </c>
      <c r="E75" s="16" t="n">
        <f aca="false">'Quarterly Data'!E5/'Quarterly Data'!E59</f>
        <v>0.466296565950734</v>
      </c>
      <c r="F75" s="16" t="n">
        <f aca="false">'Quarterly Data'!F5/'Quarterly Data'!F59</f>
        <v>0.388308539615074</v>
      </c>
      <c r="G75" s="16" t="n">
        <f aca="false">'Quarterly Data'!G5/'Quarterly Data'!G59</f>
        <v>1.08628084606345</v>
      </c>
      <c r="H75" s="16" t="n">
        <f aca="false">'Quarterly Data'!H5/'Quarterly Data'!H59</f>
        <v>0.465791776027997</v>
      </c>
      <c r="I75" s="16" t="n">
        <f aca="false">'Quarterly Data'!I5/'Quarterly Data'!I59</f>
        <v>0.512012751775105</v>
      </c>
      <c r="J75" s="16" t="n">
        <f aca="false">'Quarterly Data'!J5/'Quarterly Data'!J59</f>
        <v>0.827614002763703</v>
      </c>
      <c r="K75" s="16" t="n">
        <f aca="false">'Quarterly Data'!K5/'Quarterly Data'!K59</f>
        <v>0.517995405428401</v>
      </c>
      <c r="L75" s="16" t="n">
        <f aca="false">'Quarterly Data'!L5/'Quarterly Data'!L59</f>
        <v>0.643639309458629</v>
      </c>
      <c r="M75" s="16" t="n">
        <f aca="false">'Quarterly Data'!M5/'Quarterly Data'!M59</f>
        <v>0.512889158754692</v>
      </c>
      <c r="N75" s="16" t="n">
        <f aca="false">'Quarterly Data'!N5/'Quarterly Data'!N59</f>
        <v>0.616930405738378</v>
      </c>
      <c r="O75" s="16" t="n">
        <f aca="false">'Quarterly Data'!O5/'Quarterly Data'!O59</f>
        <v>0.727977525054702</v>
      </c>
      <c r="P75" s="16" t="n">
        <f aca="false">'Quarterly Data'!P5/'Quarterly Data'!P59</f>
        <v>0.596134041036204</v>
      </c>
      <c r="Q75" s="16" t="n">
        <f aca="false">'Quarterly Data'!Q5/'Quarterly Data'!Q59</f>
        <v>1.32556155814615</v>
      </c>
      <c r="R75" s="16" t="n">
        <f aca="false">'Quarterly Data'!R5/'Quarterly Data'!R59</f>
        <v>0.597982597982598</v>
      </c>
      <c r="S75" s="16" t="n">
        <f aca="false">'Quarterly Data'!S5/'Quarterly Data'!S59</f>
        <v>0.601044092432889</v>
      </c>
      <c r="T75" s="16" t="n">
        <f aca="false">'Quarterly Data'!T5/'Quarterly Data'!T59</f>
        <v>0.618783269961977</v>
      </c>
      <c r="U75" s="16" t="n">
        <f aca="false">'Quarterly Data'!U5/'Quarterly Data'!U59</f>
        <v>0.938012256323607</v>
      </c>
      <c r="V75" s="16" t="n">
        <f aca="false">'Quarterly Data'!V5/'Quarterly Data'!V59</f>
        <v>0.687966804979253</v>
      </c>
      <c r="W75" s="16" t="n">
        <f aca="false">'Quarterly Data'!W5/'Quarterly Data'!W59</f>
        <v>0.686617701979335</v>
      </c>
      <c r="X75" s="16" t="n">
        <f aca="false">'Quarterly Data'!X5/'Quarterly Data'!X59</f>
        <v>0.759040599502058</v>
      </c>
      <c r="Y75" s="16" t="n">
        <f aca="false">'Quarterly Data'!Y5/'Quarterly Data'!Y59</f>
        <v>1.75345638974909</v>
      </c>
      <c r="Z75" s="16" t="n">
        <f aca="false">'Quarterly Data'!Z5/'Quarterly Data'!Z59</f>
        <v>1.53785149544235</v>
      </c>
      <c r="AA75" s="16" t="n">
        <f aca="false">'Quarterly Data'!AA5/'Quarterly Data'!AA59</f>
        <v>1.09095850269402</v>
      </c>
      <c r="AB75" s="16" t="n">
        <f aca="false">'Quarterly Data'!AB5/'Quarterly Data'!AB59</f>
        <v>0.867740529129667</v>
      </c>
      <c r="AC75" s="16" t="n">
        <f aca="false">'Quarterly Data'!AC5/'Quarterly Data'!AC59</f>
        <v>0.887481935173078</v>
      </c>
      <c r="AD75" s="16" t="n">
        <f aca="false">'Quarterly Data'!AD5/'Quarterly Data'!AD59</f>
        <v>1.02010359856696</v>
      </c>
      <c r="AE75" s="16" t="n">
        <f aca="false">'Quarterly Data'!AE5/'Quarterly Data'!AE59</f>
        <v>0.971632315464747</v>
      </c>
      <c r="AF75" s="16" t="n">
        <f aca="false">'Quarterly Data'!AF5/'Quarterly Data'!AF59</f>
        <v>1.06818380361667</v>
      </c>
      <c r="AG75" s="16" t="n">
        <f aca="false">'Quarterly Data'!AG5/'Quarterly Data'!AG59</f>
        <v>1.3509791400596</v>
      </c>
      <c r="AH75" s="16" t="n">
        <f aca="false">'Quarterly Data'!AH5/'Quarterly Data'!AH59</f>
        <v>1.22303538291529</v>
      </c>
      <c r="AI75" s="16" t="n">
        <f aca="false">'Quarterly Data'!AI5/'Quarterly Data'!AI59</f>
        <v>1.14388251111801</v>
      </c>
      <c r="AJ75" s="16" t="n">
        <f aca="false">'Quarterly Data'!AJ5/'Quarterly Data'!AJ59</f>
        <v>1.12643115165616</v>
      </c>
      <c r="AK75" s="16" t="n">
        <f aca="false">'Quarterly Data'!AK5/'Quarterly Data'!AK59</f>
        <v>1.16518007906395</v>
      </c>
      <c r="AL75" s="16" t="n">
        <f aca="false">'Quarterly Data'!AL5/'Quarterly Data'!AL59</f>
        <v>1.14240409010533</v>
      </c>
      <c r="AM75" s="16" t="n">
        <f aca="false">'Quarterly Data'!AM5/'Quarterly Data'!AM59</f>
        <v>1.20414994579585</v>
      </c>
      <c r="AN75" s="16" t="n">
        <f aca="false">'Quarterly Data'!AN5/'Quarterly Data'!AN59</f>
        <v>1.25707795133674</v>
      </c>
      <c r="AO75" s="16" t="n">
        <f aca="false">'Quarterly Data'!AO5/'Quarterly Data'!AO59</f>
        <v>1.26914935466347</v>
      </c>
      <c r="AP75" s="16" t="n">
        <f aca="false">'Quarterly Data'!AP5/'Quarterly Data'!AP59</f>
        <v>1.76715347551638</v>
      </c>
      <c r="AQ75" s="16" t="n">
        <f aca="false">'Quarterly Data'!AQ5/'Quarterly Data'!AQ59</f>
        <v>1.40421694587509</v>
      </c>
    </row>
    <row r="76" customFormat="false" ht="15" hidden="false" customHeight="true" outlineLevel="0" collapsed="false">
      <c r="A76" s="4" t="s">
        <v>117</v>
      </c>
      <c r="B76" s="37" t="n">
        <f aca="false">'Quarterly Data'!B15/'Quarterly Data'!B59</f>
        <v>0.280589345962175</v>
      </c>
      <c r="C76" s="37" t="n">
        <f aca="false">'Quarterly Data'!C15/'Quarterly Data'!C59</f>
        <v>0.282737361282367</v>
      </c>
      <c r="D76" s="37" t="n">
        <f aca="false">'Quarterly Data'!D15/'Quarterly Data'!D59</f>
        <v>0.26935380678183</v>
      </c>
      <c r="E76" s="37" t="n">
        <f aca="false">'Quarterly Data'!E15/'Quarterly Data'!E59</f>
        <v>0.246784370828783</v>
      </c>
      <c r="F76" s="37" t="n">
        <f aca="false">'Quarterly Data'!F15/'Quarterly Data'!F59</f>
        <v>0.259989823101559</v>
      </c>
      <c r="G76" s="37" t="n">
        <f aca="false">'Quarterly Data'!G15/'Quarterly Data'!G59</f>
        <v>0.264835487661575</v>
      </c>
      <c r="H76" s="37" t="n">
        <f aca="false">'Quarterly Data'!H15/'Quarterly Data'!H59</f>
        <v>0.253834937299504</v>
      </c>
      <c r="I76" s="37" t="n">
        <f aca="false">'Quarterly Data'!I15/'Quarterly Data'!I59</f>
        <v>0.242573540066657</v>
      </c>
      <c r="J76" s="37" t="n">
        <f aca="false">'Quarterly Data'!J15/'Quarterly Data'!J59</f>
        <v>0.247783279594657</v>
      </c>
      <c r="K76" s="37" t="n">
        <f aca="false">'Quarterly Data'!K15/'Quarterly Data'!K59</f>
        <v>0.250772852321393</v>
      </c>
      <c r="L76" s="37" t="n">
        <f aca="false">'Quarterly Data'!L15/'Quarterly Data'!L59</f>
        <v>0.24593552712442</v>
      </c>
      <c r="M76" s="37" t="n">
        <f aca="false">'Quarterly Data'!M15/'Quarterly Data'!M59</f>
        <v>0.244342018105542</v>
      </c>
      <c r="N76" s="37" t="n">
        <f aca="false">'Quarterly Data'!N15/'Quarterly Data'!N59</f>
        <v>0.242183650002738</v>
      </c>
      <c r="O76" s="37" t="n">
        <f aca="false">'Quarterly Data'!O15/'Quarterly Data'!O59</f>
        <v>0.238958372727518</v>
      </c>
      <c r="P76" s="37" t="n">
        <f aca="false">'Quarterly Data'!P15/'Quarterly Data'!P59</f>
        <v>0.225038950064697</v>
      </c>
      <c r="Q76" s="37" t="n">
        <f aca="false">'Quarterly Data'!Q15/'Quarterly Data'!Q59</f>
        <v>0.213224080440458</v>
      </c>
      <c r="R76" s="37" t="n">
        <f aca="false">'Quarterly Data'!R15/'Quarterly Data'!R59</f>
        <v>0.217063217063217</v>
      </c>
      <c r="S76" s="37" t="n">
        <f aca="false">'Quarterly Data'!S15/'Quarterly Data'!S59</f>
        <v>0.213578319727717</v>
      </c>
      <c r="T76" s="37" t="n">
        <f aca="false">'Quarterly Data'!T15/'Quarterly Data'!T59</f>
        <v>0.211584283903676</v>
      </c>
      <c r="U76" s="37" t="n">
        <f aca="false">'Quarterly Data'!U15/'Quarterly Data'!U59</f>
        <v>0.22134516934406</v>
      </c>
      <c r="V76" s="37" t="n">
        <f aca="false">'Quarterly Data'!V15/'Quarterly Data'!V59</f>
        <v>0.208122720985792</v>
      </c>
      <c r="W76" s="37" t="n">
        <f aca="false">'Quarterly Data'!W15/'Quarterly Data'!W59</f>
        <v>0.203684800199178</v>
      </c>
      <c r="X76" s="37" t="n">
        <f aca="false">'Quarterly Data'!X15/'Quarterly Data'!X59</f>
        <v>0.207459264919762</v>
      </c>
      <c r="Y76" s="37" t="n">
        <f aca="false">'Quarterly Data'!Y15/'Quarterly Data'!Y59</f>
        <v>0.196825242008242</v>
      </c>
      <c r="Z76" s="37" t="n">
        <f aca="false">'Quarterly Data'!Z15/'Quarterly Data'!Z59</f>
        <v>0.196087913150705</v>
      </c>
      <c r="AA76" s="37" t="n">
        <f aca="false">'Quarterly Data'!AA15/'Quarterly Data'!AA59</f>
        <v>0.211976557330561</v>
      </c>
      <c r="AB76" s="37" t="n">
        <f aca="false">'Quarterly Data'!AB15/'Quarterly Data'!AB59</f>
        <v>0.224203207819922</v>
      </c>
      <c r="AC76" s="37" t="n">
        <f aca="false">'Quarterly Data'!AC15/'Quarterly Data'!AC59</f>
        <v>0.267198862202647</v>
      </c>
      <c r="AD76" s="37" t="n">
        <f aca="false">'Quarterly Data'!AD15/'Quarterly Data'!AD59</f>
        <v>0.297218355657988</v>
      </c>
      <c r="AE76" s="37" t="n">
        <f aca="false">'Quarterly Data'!AE15/'Quarterly Data'!AE59</f>
        <v>0.2811060937989</v>
      </c>
      <c r="AF76" s="37" t="n">
        <f aca="false">'Quarterly Data'!AF15/'Quarterly Data'!AF59</f>
        <v>0.246527474447454</v>
      </c>
      <c r="AG76" s="37" t="n">
        <f aca="false">'Quarterly Data'!AG15/'Quarterly Data'!AG59</f>
        <v>0.236441038739889</v>
      </c>
      <c r="AH76" s="37" t="n">
        <f aca="false">'Quarterly Data'!AH15/'Quarterly Data'!AH59</f>
        <v>0.209774608536102</v>
      </c>
      <c r="AI76" s="37" t="n">
        <f aca="false">'Quarterly Data'!AI15/'Quarterly Data'!AI59</f>
        <v>0.203371599958631</v>
      </c>
      <c r="AJ76" s="37" t="n">
        <f aca="false">'Quarterly Data'!AJ15/'Quarterly Data'!AJ59</f>
        <v>0.201453090879406</v>
      </c>
      <c r="AK76" s="37" t="n">
        <f aca="false">'Quarterly Data'!AK15/'Quarterly Data'!AK59</f>
        <v>0.182601958719879</v>
      </c>
      <c r="AL76" s="37" t="n">
        <f aca="false">'Quarterly Data'!AL15/'Quarterly Data'!AL59</f>
        <v>0.154243868686092</v>
      </c>
      <c r="AM76" s="37" t="n">
        <f aca="false">'Quarterly Data'!AM15/'Quarterly Data'!AM59</f>
        <v>0.146256109853744</v>
      </c>
      <c r="AN76" s="37" t="n">
        <f aca="false">'Quarterly Data'!AN15/'Quarterly Data'!AN59</f>
        <v>0.144281315710424</v>
      </c>
      <c r="AO76" s="37" t="n">
        <f aca="false">'Quarterly Data'!AO15/'Quarterly Data'!AO59</f>
        <v>0.163216754397467</v>
      </c>
      <c r="AP76" s="37" t="n">
        <f aca="false">'Quarterly Data'!AP15/'Quarterly Data'!AP59</f>
        <v>0.169555148843985</v>
      </c>
      <c r="AQ76" s="37" t="n">
        <f aca="false">'Quarterly Data'!AQ15/'Quarterly Data'!AQ59</f>
        <v>0.167153189669598</v>
      </c>
    </row>
    <row r="77" customFormat="false" ht="15" hidden="false" customHeight="true" outlineLevel="0" collapsed="false">
      <c r="A77" s="4" t="s">
        <v>115</v>
      </c>
      <c r="B77" s="16" t="n">
        <f aca="false">'Quarterly Data'!B13/'Quarterly Data'!B59</f>
        <v>0.593122233571672</v>
      </c>
      <c r="C77" s="16" t="n">
        <f aca="false">'Quarterly Data'!C13/'Quarterly Data'!C59</f>
        <v>0.592879161528977</v>
      </c>
      <c r="D77" s="16" t="n">
        <f aca="false">'Quarterly Data'!D13/'Quarterly Data'!D59</f>
        <v>0.589860768363647</v>
      </c>
      <c r="E77" s="16" t="n">
        <f aca="false">'Quarterly Data'!E13/'Quarterly Data'!E59</f>
        <v>0.61215265137726</v>
      </c>
      <c r="F77" s="16" t="n">
        <f aca="false">'Quarterly Data'!F13/'Quarterly Data'!F59</f>
        <v>0.605375796940944</v>
      </c>
      <c r="G77" s="16" t="n">
        <f aca="false">'Quarterly Data'!G13/'Quarterly Data'!G59</f>
        <v>0.612955346650999</v>
      </c>
      <c r="H77" s="16" t="n">
        <f aca="false">'Quarterly Data'!H13/'Quarterly Data'!H59</f>
        <v>0.612744240303295</v>
      </c>
      <c r="I77" s="16" t="n">
        <f aca="false">'Quarterly Data'!I13/'Quarterly Data'!I59</f>
        <v>0.631009998550935</v>
      </c>
      <c r="J77" s="16" t="n">
        <f aca="false">'Quarterly Data'!J13/'Quarterly Data'!J59</f>
        <v>0.624280285582681</v>
      </c>
      <c r="K77" s="16" t="n">
        <f aca="false">'Quarterly Data'!K13/'Quarterly Data'!K59</f>
        <v>0.646870302617771</v>
      </c>
      <c r="L77" s="16" t="n">
        <f aca="false">'Quarterly Data'!L13/'Quarterly Data'!L59</f>
        <v>0.641655958433432</v>
      </c>
      <c r="M77" s="16" t="n">
        <f aca="false">'Quarterly Data'!M13/'Quarterly Data'!M59</f>
        <v>0.669049459041731</v>
      </c>
      <c r="N77" s="16" t="n">
        <f aca="false">'Quarterly Data'!N13/'Quarterly Data'!N59</f>
        <v>0.650112248809068</v>
      </c>
      <c r="O77" s="16" t="n">
        <f aca="false">'Quarterly Data'!O13/'Quarterly Data'!O59</f>
        <v>0.737216024203787</v>
      </c>
      <c r="P77" s="16" t="n">
        <f aca="false">'Quarterly Data'!P13/'Quarterly Data'!P59</f>
        <v>0.686313343367926</v>
      </c>
      <c r="Q77" s="16" t="n">
        <f aca="false">'Quarterly Data'!Q13/'Quarterly Data'!Q59</f>
        <v>0.715925246206736</v>
      </c>
      <c r="R77" s="16" t="n">
        <f aca="false">'Quarterly Data'!R13/'Quarterly Data'!R59</f>
        <v>0.715895382562049</v>
      </c>
      <c r="S77" s="16" t="n">
        <f aca="false">'Quarterly Data'!S13/'Quarterly Data'!S59</f>
        <v>0.731120608030299</v>
      </c>
      <c r="T77" s="16" t="n">
        <f aca="false">'Quarterly Data'!T13/'Quarterly Data'!T59</f>
        <v>0.740456273764259</v>
      </c>
      <c r="U77" s="16" t="n">
        <f aca="false">'Quarterly Data'!U13/'Quarterly Data'!U59</f>
        <v>0.773863263813583</v>
      </c>
      <c r="V77" s="16" t="n">
        <f aca="false">'Quarterly Data'!V13/'Quarterly Data'!V59</f>
        <v>0.76230353325789</v>
      </c>
      <c r="W77" s="16" t="n">
        <f aca="false">'Quarterly Data'!W13/'Quarterly Data'!W59</f>
        <v>0.780505415162455</v>
      </c>
      <c r="X77" s="16" t="n">
        <f aca="false">'Quarterly Data'!X13/'Quarterly Data'!X59</f>
        <v>0.795301599822516</v>
      </c>
      <c r="Y77" s="16" t="n">
        <f aca="false">'Quarterly Data'!Y13/'Quarterly Data'!Y59</f>
        <v>0.808904927946161</v>
      </c>
      <c r="Z77" s="16" t="n">
        <f aca="false">'Quarterly Data'!Z13/'Quarterly Data'!Z59</f>
        <v>0.878672114896395</v>
      </c>
      <c r="AA77" s="16" t="n">
        <f aca="false">'Quarterly Data'!AA13/'Quarterly Data'!AA59</f>
        <v>0.885267983741374</v>
      </c>
      <c r="AB77" s="16" t="n">
        <f aca="false">'Quarterly Data'!AB13/'Quarterly Data'!AB59</f>
        <v>0.901241366650605</v>
      </c>
      <c r="AC77" s="16" t="n">
        <f aca="false">'Quarterly Data'!AC13/'Quarterly Data'!AC59</f>
        <v>0.930401669992889</v>
      </c>
      <c r="AD77" s="16" t="n">
        <f aca="false">'Quarterly Data'!AD13/'Quarterly Data'!AD59</f>
        <v>0.935901239075371</v>
      </c>
      <c r="AE77" s="16" t="n">
        <f aca="false">'Quarterly Data'!AE13/'Quarterly Data'!AE59</f>
        <v>0.945477712701748</v>
      </c>
      <c r="AF77" s="16" t="n">
        <f aca="false">'Quarterly Data'!AF13/'Quarterly Data'!AF59</f>
        <v>0.928649427797676</v>
      </c>
      <c r="AG77" s="16" t="n">
        <f aca="false">'Quarterly Data'!AG13/'Quarterly Data'!AG59</f>
        <v>0.963133248190719</v>
      </c>
      <c r="AH77" s="16" t="n">
        <f aca="false">'Quarterly Data'!AH13/'Quarterly Data'!AH59</f>
        <v>0.941786034486354</v>
      </c>
      <c r="AI77" s="16" t="n">
        <f aca="false">'Quarterly Data'!AI13/'Quarterly Data'!AI59</f>
        <v>0.944523735650016</v>
      </c>
      <c r="AJ77" s="16" t="n">
        <f aca="false">'Quarterly Data'!AJ13/'Quarterly Data'!AJ59</f>
        <v>0.998326496459111</v>
      </c>
      <c r="AK77" s="16" t="n">
        <f aca="false">'Quarterly Data'!AK13/'Quarterly Data'!AK59</f>
        <v>0.9865511829794</v>
      </c>
      <c r="AL77" s="16" t="n">
        <f aca="false">'Quarterly Data'!AL13/'Quarterly Data'!AL59</f>
        <v>1.00945644652879</v>
      </c>
      <c r="AM77" s="16" t="n">
        <f aca="false">'Quarterly Data'!AM13/'Quarterly Data'!AM59</f>
        <v>1.00823522699176</v>
      </c>
      <c r="AN77" s="16" t="n">
        <f aca="false">'Quarterly Data'!AN13/'Quarterly Data'!AN59</f>
        <v>1.01627741063382</v>
      </c>
      <c r="AO77" s="16" t="n">
        <f aca="false">'Quarterly Data'!AO13/'Quarterly Data'!AO59</f>
        <v>1.06904819886481</v>
      </c>
      <c r="AP77" s="16" t="n">
        <f aca="false">'Quarterly Data'!AP13/'Quarterly Data'!AP59</f>
        <v>1.03643596160311</v>
      </c>
      <c r="AQ77" s="16" t="n">
        <f aca="false">'Quarterly Data'!AQ13/'Quarterly Data'!AQ59</f>
        <v>1.0487700574531</v>
      </c>
    </row>
    <row r="78" customFormat="false" ht="15" hidden="false" customHeight="true" outlineLevel="0" collapsed="false">
      <c r="A78" s="4" t="s">
        <v>116</v>
      </c>
      <c r="B78" s="16" t="n">
        <f aca="false">'Quarterly Data'!B14/'Quarterly Data'!B59</f>
        <v>0.000959544371188906</v>
      </c>
      <c r="C78" s="16" t="n">
        <f aca="false">'Quarterly Data'!C14/'Quarterly Data'!C59</f>
        <v>0.000955610357583231</v>
      </c>
      <c r="D78" s="16" t="n">
        <f aca="false">'Quarterly Data'!D14/'Quarterly Data'!D59</f>
        <v>0.000944459677665052</v>
      </c>
      <c r="E78" s="16" t="n">
        <f aca="false">'Quarterly Data'!E14/'Quarterly Data'!E59</f>
        <v>0.000940419851959714</v>
      </c>
      <c r="F78" s="16" t="n">
        <f aca="false">'Quarterly Data'!F14/'Quarterly Data'!F59</f>
        <v>0.000927893681343351</v>
      </c>
      <c r="G78" s="16" t="n">
        <f aca="false">'Quarterly Data'!G14/'Quarterly Data'!G59</f>
        <v>0.00091069330199765</v>
      </c>
      <c r="H78" s="16" t="n">
        <f aca="false">'Quarterly Data'!H14/'Quarterly Data'!H59</f>
        <v>0.000904053659959172</v>
      </c>
      <c r="I78" s="16" t="n">
        <f aca="false">'Quarterly Data'!I14/'Quarterly Data'!I59</f>
        <v>0.000898420518765396</v>
      </c>
      <c r="J78" s="16" t="n">
        <f aca="false">'Quarterly Data'!J14/'Quarterly Data'!J59</f>
        <v>0.000892445877475818</v>
      </c>
      <c r="K78" s="16" t="n">
        <f aca="false">'Quarterly Data'!K14/'Quarterly Data'!K59</f>
        <v>0.000879208145438044</v>
      </c>
      <c r="L78" s="16" t="n">
        <f aca="false">'Quarterly Data'!L14/'Quarterly Data'!L59</f>
        <v>0.000921839208894352</v>
      </c>
      <c r="M78" s="16" t="n">
        <f aca="false">'Quarterly Data'!M14/'Quarterly Data'!M59</f>
        <v>0.000910797085449327</v>
      </c>
      <c r="N78" s="16" t="n">
        <f aca="false">'Quarterly Data'!N14/'Quarterly Data'!N59</f>
        <v>0.000958221540820238</v>
      </c>
      <c r="O78" s="16" t="n">
        <f aca="false">'Quarterly Data'!O14/'Quarterly Data'!O59</f>
        <v>0.000945460439233907</v>
      </c>
      <c r="P78" s="16" t="n">
        <f aca="false">'Quarterly Data'!P14/'Quarterly Data'!P59</f>
        <v>0.000950645646835142</v>
      </c>
      <c r="Q78" s="16" t="n">
        <f aca="false">'Quarterly Data'!Q14/'Quarterly Data'!Q59</f>
        <v>0.000904696668131414</v>
      </c>
      <c r="R78" s="16" t="n">
        <f aca="false">'Quarterly Data'!R14/'Quarterly Data'!R59</f>
        <v>0.000898334231667565</v>
      </c>
      <c r="S78" s="16" t="n">
        <f aca="false">'Quarterly Data'!S14/'Quarterly Data'!S59</f>
        <v>0.000870077027407426</v>
      </c>
      <c r="T78" s="16" t="n">
        <f aca="false">'Quarterly Data'!T14/'Quarterly Data'!T59</f>
        <v>0.000861850443599493</v>
      </c>
      <c r="U78" s="16" t="n">
        <f aca="false">'Quarterly Data'!U14/'Quarterly Data'!U59</f>
        <v>0.000857438277053439</v>
      </c>
      <c r="V78" s="16" t="n">
        <f aca="false">'Quarterly Data'!V14/'Quarterly Data'!V59</f>
        <v>0.000855023261662266</v>
      </c>
      <c r="W78" s="16" t="n">
        <f aca="false">'Quarterly Data'!W14/'Quarterly Data'!W59</f>
        <v>0.000846508153865306</v>
      </c>
      <c r="X78" s="16" t="n">
        <f aca="false">'Quarterly Data'!X14/'Quarterly Data'!X59</f>
        <v>0.000838119653905884</v>
      </c>
      <c r="Y78" s="16" t="n">
        <f aca="false">'Quarterly Data'!Y14/'Quarterly Data'!Y59</f>
        <v>0.000829045865743337</v>
      </c>
      <c r="Z78" s="16" t="n">
        <f aca="false">'Quarterly Data'!Z14/'Quarterly Data'!Z59</f>
        <v>0.000749534563214778</v>
      </c>
      <c r="AA78" s="16" t="n">
        <f aca="false">'Quarterly Data'!AA14/'Quarterly Data'!AA59</f>
        <v>0.000732583419982985</v>
      </c>
      <c r="AB78" s="16" t="n">
        <f aca="false">'Quarterly Data'!AB14/'Quarterly Data'!AB59</f>
        <v>0.000711319152841835</v>
      </c>
      <c r="AC78" s="16" t="n">
        <f aca="false">'Quarterly Data'!AC14/'Quarterly Data'!AC59</f>
        <v>0.000711123345491249</v>
      </c>
      <c r="AD78" s="16" t="n">
        <f aca="false">'Quarterly Data'!AD14/'Quarterly Data'!AD59</f>
        <v>0.000707391095999818</v>
      </c>
      <c r="AE78" s="16" t="n">
        <f aca="false">'Quarterly Data'!AE14/'Quarterly Data'!AE59</f>
        <v>0.000692985201412796</v>
      </c>
      <c r="AF78" s="16" t="n">
        <f aca="false">'Quarterly Data'!AF14/'Quarterly Data'!AF59</f>
        <v>0.000677033283829824</v>
      </c>
      <c r="AG78" s="16" t="n">
        <f aca="false">'Quarterly Data'!AG14/'Quarterly Data'!AG59</f>
        <v>0.000659855257556407</v>
      </c>
      <c r="AH78" s="16" t="n">
        <f aca="false">'Quarterly Data'!AH14/'Quarterly Data'!AH59</f>
        <v>0.00064635849961427</v>
      </c>
      <c r="AI78" s="16" t="n">
        <f aca="false">'Quarterly Data'!AI14/'Quarterly Data'!AI59</f>
        <v>0.000641224532009515</v>
      </c>
      <c r="AJ78" s="16" t="n">
        <f aca="false">'Quarterly Data'!AJ14/'Quarterly Data'!AJ59</f>
        <v>0.000653074552541889</v>
      </c>
      <c r="AK78" s="16" t="n">
        <f aca="false">'Quarterly Data'!AK14/'Quarterly Data'!AK59</f>
        <v>0.000615824708476529</v>
      </c>
      <c r="AL78" s="16" t="n">
        <f aca="false">'Quarterly Data'!AL14/'Quarterly Data'!AL59</f>
        <v>0.000595833012993004</v>
      </c>
      <c r="AM78" s="16" t="n">
        <f aca="false">'Quarterly Data'!AM14/'Quarterly Data'!AM59</f>
        <v>0.000589588999410411</v>
      </c>
      <c r="AN78" s="16" t="n">
        <f aca="false">'Quarterly Data'!AN14/'Quarterly Data'!AN59</f>
        <v>0.000582006608591169</v>
      </c>
      <c r="AO78" s="16" t="n">
        <f aca="false">'Quarterly Data'!AO14/'Quarterly Data'!AO59</f>
        <v>0.000580709214543956</v>
      </c>
      <c r="AP78" s="16" t="n">
        <f aca="false">'Quarterly Data'!AP14/'Quarterly Data'!AP59</f>
        <v>0.000578941470884847</v>
      </c>
      <c r="AQ78" s="16" t="n">
        <f aca="false">'Quarterly Data'!AQ14/'Quarterly Data'!AQ59</f>
        <v>0.000576390309205511</v>
      </c>
    </row>
    <row r="79" customFormat="false" ht="15" hidden="false" customHeight="true" outlineLevel="0" collapsed="false">
      <c r="A79" s="6" t="s">
        <v>151</v>
      </c>
      <c r="B79" s="38" t="n">
        <f aca="false">'Quarterly Data'!B34/'Quarterly Data'!B59</f>
        <v>1.55037607948742</v>
      </c>
      <c r="C79" s="38" t="n">
        <f aca="false">'Quarterly Data'!C34/'Quarterly Data'!C59</f>
        <v>2.23578914919852</v>
      </c>
      <c r="D79" s="38" t="n">
        <f aca="false">'Quarterly Data'!D34/'Quarterly Data'!D59</f>
        <v>1.31106236480517</v>
      </c>
      <c r="E79" s="38" t="n">
        <f aca="false">'Quarterly Data'!E34/'Quarterly Data'!E59</f>
        <v>1.32617400800874</v>
      </c>
      <c r="F79" s="38" t="n">
        <f aca="false">'Quarterly Data'!F34/'Quarterly Data'!F59</f>
        <v>1.25460205333892</v>
      </c>
      <c r="G79" s="38" t="n">
        <f aca="false">'Quarterly Data'!G34/'Quarterly Data'!G59</f>
        <v>1.96498237367803</v>
      </c>
      <c r="H79" s="38" t="n">
        <f aca="false">'Quarterly Data'!H34/'Quarterly Data'!H59</f>
        <v>1.33327500729076</v>
      </c>
      <c r="I79" s="38" t="n">
        <f aca="false">'Quarterly Data'!I34/'Quarterly Data'!I59</f>
        <v>1.38649471091146</v>
      </c>
      <c r="J79" s="38" t="n">
        <f aca="false">'Quarterly Data'!J34/'Quarterly Data'!J59</f>
        <v>1.70057001381852</v>
      </c>
      <c r="K79" s="38" t="n">
        <f aca="false">'Quarterly Data'!K34/'Quarterly Data'!K59</f>
        <v>1.416517768513</v>
      </c>
      <c r="L79" s="38" t="n">
        <f aca="false">'Quarterly Data'!L34/'Quarterly Data'!L59</f>
        <v>1.53215263422538</v>
      </c>
      <c r="M79" s="38" t="n">
        <f aca="false">'Quarterly Data'!M34/'Quarterly Data'!M59</f>
        <v>1.42719143298741</v>
      </c>
      <c r="N79" s="38" t="n">
        <f aca="false">'Quarterly Data'!N34/'Quarterly Data'!N59</f>
        <v>1.510184526091</v>
      </c>
      <c r="O79" s="38" t="n">
        <f aca="false">'Quarterly Data'!O34/'Quarterly Data'!O59</f>
        <v>1.70509738242524</v>
      </c>
      <c r="P79" s="38" t="n">
        <f aca="false">'Quarterly Data'!P34/'Quarterly Data'!P59</f>
        <v>1.50843698011566</v>
      </c>
      <c r="Q79" s="38" t="n">
        <f aca="false">'Quarterly Data'!Q34/'Quarterly Data'!Q59</f>
        <v>2.25561558146147</v>
      </c>
      <c r="R79" s="38" t="n">
        <f aca="false">'Quarterly Data'!R34/'Quarterly Data'!R59</f>
        <v>1.53183953183953</v>
      </c>
      <c r="S79" s="38" t="n">
        <f aca="false">'Quarterly Data'!S34/'Quarterly Data'!S59</f>
        <v>1.54661309721831</v>
      </c>
      <c r="T79" s="38" t="n">
        <f aca="false">'Quarterly Data'!T34/'Quarterly Data'!T59</f>
        <v>1.57168567807351</v>
      </c>
      <c r="U79" s="38" t="n">
        <f aca="false">'Quarterly Data'!U34/'Quarterly Data'!U59</f>
        <v>1.9340781277583</v>
      </c>
      <c r="V79" s="38" t="n">
        <f aca="false">'Quarterly Data'!V34/'Quarterly Data'!V59</f>
        <v>1.6592480824846</v>
      </c>
      <c r="W79" s="38" t="n">
        <f aca="false">'Quarterly Data'!W34/'Quarterly Data'!W59</f>
        <v>1.67165442549483</v>
      </c>
      <c r="X79" s="38" t="n">
        <f aca="false">'Quarterly Data'!X34/'Quarterly Data'!X59</f>
        <v>1.76263958389824</v>
      </c>
      <c r="Y79" s="38" t="n">
        <f aca="false">'Quarterly Data'!Y34/'Quarterly Data'!Y59</f>
        <v>2.76001560556924</v>
      </c>
      <c r="Z79" s="38" t="n">
        <f aca="false">'Quarterly Data'!Z34/'Quarterly Data'!Z59</f>
        <v>2.61336105805266</v>
      </c>
      <c r="AA79" s="38" t="n">
        <f aca="false">'Quarterly Data'!AA34/'Quarterly Data'!AA59</f>
        <v>2.18893562718593</v>
      </c>
      <c r="AB79" s="38" t="n">
        <f aca="false">'Quarterly Data'!AB34/'Quarterly Data'!AB59</f>
        <v>1.99389642275303</v>
      </c>
      <c r="AC79" s="38" t="n">
        <f aca="false">'Quarterly Data'!AC34/'Quarterly Data'!AC59</f>
        <v>2.08579359071411</v>
      </c>
      <c r="AD79" s="38" t="n">
        <f aca="false">'Quarterly Data'!AD34/'Quarterly Data'!AD59</f>
        <v>2.25393058439632</v>
      </c>
      <c r="AE79" s="38" t="n">
        <f aca="false">'Quarterly Data'!AE34/'Quarterly Data'!AE59</f>
        <v>2.19890910716681</v>
      </c>
      <c r="AF79" s="38" t="n">
        <f aca="false">'Quarterly Data'!AF34/'Quarterly Data'!AF59</f>
        <v>2.24403773914563</v>
      </c>
      <c r="AG79" s="38" t="n">
        <f aca="false">'Quarterly Data'!AG34/'Quarterly Data'!AG59</f>
        <v>2.55121328224777</v>
      </c>
      <c r="AH79" s="38" t="n">
        <f aca="false">'Quarterly Data'!AH34/'Quarterly Data'!AH59</f>
        <v>2.37524238443736</v>
      </c>
      <c r="AI79" s="38" t="n">
        <f aca="false">'Quarterly Data'!AI34/'Quarterly Data'!AI59</f>
        <v>2.29241907125866</v>
      </c>
      <c r="AJ79" s="38" t="n">
        <f aca="false">'Quarterly Data'!AJ34/'Quarterly Data'!AJ59</f>
        <v>2.32686381354722</v>
      </c>
      <c r="AK79" s="38" t="n">
        <f aca="false">'Quarterly Data'!AK34/'Quarterly Data'!AK59</f>
        <v>2.3349490454717</v>
      </c>
      <c r="AL79" s="38" t="n">
        <f aca="false">'Quarterly Data'!AL34/'Quarterly Data'!AL59</f>
        <v>2.30670023833321</v>
      </c>
      <c r="AM79" s="38" t="n">
        <f aca="false">'Quarterly Data'!AM34/'Quarterly Data'!AM59</f>
        <v>2.35923087164077</v>
      </c>
      <c r="AN79" s="38" t="n">
        <f aca="false">'Quarterly Data'!AN34/'Quarterly Data'!AN59</f>
        <v>2.41821868428958</v>
      </c>
      <c r="AO79" s="38" t="n">
        <f aca="false">'Quarterly Data'!AO34/'Quarterly Data'!AO59</f>
        <v>2.50199501714029</v>
      </c>
      <c r="AP79" s="38" t="n">
        <f aca="false">'Quarterly Data'!AP34/'Quarterly Data'!AP59</f>
        <v>2.97372352743436</v>
      </c>
      <c r="AQ79" s="38" t="n">
        <f aca="false">'Quarterly Data'!AQ34/'Quarterly Data'!AQ59</f>
        <v>2.62071658330699</v>
      </c>
    </row>
    <row r="80" customFormat="false" ht="15" hidden="false" customHeight="true" outlineLevel="0" collapsed="false">
      <c r="A80" s="4" t="s">
        <v>110</v>
      </c>
      <c r="B80" s="16" t="n">
        <f aca="false">'Quarterly Data'!B7/'Quarterly Data'!B59</f>
        <v>-0.350759897235893</v>
      </c>
      <c r="C80" s="16" t="n">
        <f aca="false">'Quarterly Data'!C7/'Quarterly Data'!C59</f>
        <v>-0.955024660912454</v>
      </c>
      <c r="D80" s="16" t="n">
        <f aca="false">'Quarterly Data'!D7/'Quarterly Data'!D59</f>
        <v>0</v>
      </c>
      <c r="E80" s="16" t="n">
        <f aca="false">'Quarterly Data'!E7/'Quarterly Data'!E59</f>
        <v>0.00433806576871739</v>
      </c>
      <c r="F80" s="16" t="n">
        <f aca="false">'Quarterly Data'!F7/'Quarterly Data'!F59</f>
        <v>0</v>
      </c>
      <c r="G80" s="16" t="n">
        <f aca="false">'Quarterly Data'!G7/'Quarterly Data'!G59</f>
        <v>-0.642038777908343</v>
      </c>
      <c r="H80" s="16" t="n">
        <f aca="false">'Quarterly Data'!H7/'Quarterly Data'!H59</f>
        <v>0</v>
      </c>
      <c r="I80" s="16" t="n">
        <f aca="false">'Quarterly Data'!I7/'Quarterly Data'!I59</f>
        <v>0</v>
      </c>
      <c r="J80" s="16" t="n">
        <f aca="false">'Quarterly Data'!J7/'Quarterly Data'!J59</f>
        <v>-0.294276830953478</v>
      </c>
      <c r="K80" s="16" t="n">
        <f aca="false">'Quarterly Data'!K7/'Quarterly Data'!K59</f>
        <v>0</v>
      </c>
      <c r="L80" s="16" t="n">
        <f aca="false">'Quarterly Data'!L7/'Quarterly Data'!L59</f>
        <v>-0.113162746522152</v>
      </c>
      <c r="M80" s="16" t="n">
        <f aca="false">'Quarterly Data'!M7/'Quarterly Data'!M59</f>
        <v>0</v>
      </c>
      <c r="N80" s="16" t="n">
        <f aca="false">'Quarterly Data'!N7/'Quarterly Data'!N59</f>
        <v>-0.0636532880687729</v>
      </c>
      <c r="O80" s="16" t="n">
        <f aca="false">'Quarterly Data'!O7/'Quarterly Data'!O59</f>
        <v>-0.245306464248089</v>
      </c>
      <c r="P80" s="16" t="n">
        <f aca="false">'Quarterly Data'!P7/'Quarterly Data'!P59</f>
        <v>0</v>
      </c>
      <c r="Q80" s="16" t="n">
        <f aca="false">'Quarterly Data'!Q7/'Quarterly Data'!Q59</f>
        <v>-0.766717502003257</v>
      </c>
      <c r="R80" s="16" t="n">
        <f aca="false">'Quarterly Data'!R7/'Quarterly Data'!R59</f>
        <v>0</v>
      </c>
      <c r="S80" s="16" t="n">
        <f aca="false">'Quarterly Data'!S7/'Quarterly Data'!S59</f>
        <v>0</v>
      </c>
      <c r="T80" s="16" t="n">
        <f aca="false">'Quarterly Data'!T7/'Quarterly Data'!T59</f>
        <v>0</v>
      </c>
      <c r="U80" s="16" t="n">
        <f aca="false">'Quarterly Data'!U7/'Quarterly Data'!U59</f>
        <v>-0.331500769172572</v>
      </c>
      <c r="V80" s="16" t="n">
        <f aca="false">'Quarterly Data'!V7/'Quarterly Data'!V59</f>
        <v>0</v>
      </c>
      <c r="W80" s="16" t="n">
        <f aca="false">'Quarterly Data'!W7/'Quarterly Data'!W59</f>
        <v>0</v>
      </c>
      <c r="X80" s="16" t="n">
        <f aca="false">'Quarterly Data'!X7/'Quarterly Data'!X59</f>
        <v>0</v>
      </c>
      <c r="Y80" s="16" t="n">
        <f aca="false">'Quarterly Data'!Y7/'Quarterly Data'!Y59</f>
        <v>-0.947526273438833</v>
      </c>
      <c r="Z80" s="16" t="n">
        <f aca="false">'Quarterly Data'!Z7/'Quarterly Data'!Z59</f>
        <v>-0.733866872990159</v>
      </c>
      <c r="AA80" s="16" t="n">
        <f aca="false">'Quarterly Data'!AA7/'Quarterly Data'!AA59</f>
        <v>-0.251606957179318</v>
      </c>
      <c r="AB80" s="16" t="n">
        <f aca="false">'Quarterly Data'!AB7/'Quarterly Data'!AB59</f>
        <v>0</v>
      </c>
      <c r="AC80" s="16" t="n">
        <f aca="false">'Quarterly Data'!AC7/'Quarterly Data'!AC59</f>
        <v>0</v>
      </c>
      <c r="AD80" s="16" t="n">
        <f aca="false">'Quarterly Data'!AD7/'Quarterly Data'!AD59</f>
        <v>-0.109736896150423</v>
      </c>
      <c r="AE80" s="16" t="n">
        <f aca="false">'Quarterly Data'!AE7/'Quarterly Data'!AE59</f>
        <v>0</v>
      </c>
      <c r="AF80" s="16" t="n">
        <f aca="false">'Quarterly Data'!AF7/'Quarterly Data'!AF59</f>
        <v>0</v>
      </c>
      <c r="AG80" s="16" t="n">
        <f aca="false">'Quarterly Data'!AG7/'Quarterly Data'!AG59</f>
        <v>-0.280034057045551</v>
      </c>
      <c r="AH80" s="16" t="n">
        <f aca="false">'Quarterly Data'!AH7/'Quarterly Data'!AH59</f>
        <v>-0.182460749358854</v>
      </c>
      <c r="AI80" s="16" t="n">
        <f aca="false">'Quarterly Data'!AI7/'Quarterly Data'!AI59</f>
        <v>0</v>
      </c>
      <c r="AJ80" s="16" t="n">
        <f aca="false">'Quarterly Data'!AJ7/'Quarterly Data'!AJ59</f>
        <v>0</v>
      </c>
      <c r="AK80" s="16" t="n">
        <f aca="false">'Quarterly Data'!AK7/'Quarterly Data'!AK59</f>
        <v>0</v>
      </c>
      <c r="AL80" s="16" t="n">
        <f aca="false">'Quarterly Data'!AL7/'Quarterly Data'!AL59</f>
        <v>0</v>
      </c>
      <c r="AM80" s="16" t="n">
        <f aca="false">'Quarterly Data'!AM7/'Quarterly Data'!AM59</f>
        <v>0</v>
      </c>
      <c r="AN80" s="16" t="n">
        <f aca="false">'Quarterly Data'!AN7/'Quarterly Data'!AN59</f>
        <v>0</v>
      </c>
      <c r="AO80" s="16" t="n">
        <f aca="false">'Quarterly Data'!AO7/'Quarterly Data'!AO59</f>
        <v>0</v>
      </c>
      <c r="AP80" s="16" t="n">
        <f aca="false">'Quarterly Data'!AP7/'Quarterly Data'!AP59</f>
        <v>-0.464740596869981</v>
      </c>
      <c r="AQ80" s="16" t="n">
        <f aca="false">'Quarterly Data'!AQ7/'Quarterly Data'!AQ59</f>
        <v>-0.0964803004666902</v>
      </c>
    </row>
    <row r="81" customFormat="false" ht="15" hidden="false" customHeight="true" outlineLevel="0" collapsed="false">
      <c r="A81" s="4" t="s">
        <v>124</v>
      </c>
      <c r="B81" s="16" t="n">
        <f aca="false">'Quarterly Data'!B8/'Quarterly Data'!B59</f>
        <v>0</v>
      </c>
      <c r="C81" s="16" t="n">
        <f aca="false">'Quarterly Data'!C8/'Quarterly Data'!C59</f>
        <v>0</v>
      </c>
      <c r="D81" s="16" t="n">
        <f aca="false">'Quarterly Data'!D8/'Quarterly Data'!D59</f>
        <v>0</v>
      </c>
      <c r="E81" s="16" t="n">
        <f aca="false">'Quarterly Data'!E8/'Quarterly Data'!E59</f>
        <v>0</v>
      </c>
      <c r="F81" s="16" t="n">
        <f aca="false">'Quarterly Data'!F8/'Quarterly Data'!F59</f>
        <v>0</v>
      </c>
      <c r="G81" s="16" t="n">
        <f aca="false">'Quarterly Data'!G8/'Quarterly Data'!G59</f>
        <v>0</v>
      </c>
      <c r="H81" s="16" t="n">
        <f aca="false">'Quarterly Data'!H8/'Quarterly Data'!H59</f>
        <v>0</v>
      </c>
      <c r="I81" s="16" t="n">
        <f aca="false">'Quarterly Data'!I8/'Quarterly Data'!I59</f>
        <v>0</v>
      </c>
      <c r="J81" s="16" t="n">
        <f aca="false">'Quarterly Data'!J8/'Quarterly Data'!J59</f>
        <v>0</v>
      </c>
      <c r="K81" s="16" t="n">
        <f aca="false">'Quarterly Data'!K8/'Quarterly Data'!K59</f>
        <v>0</v>
      </c>
      <c r="L81" s="16" t="n">
        <f aca="false">'Quarterly Data'!L8/'Quarterly Data'!L59</f>
        <v>0</v>
      </c>
      <c r="M81" s="16" t="n">
        <f aca="false">'Quarterly Data'!M8/'Quarterly Data'!M59</f>
        <v>0</v>
      </c>
      <c r="N81" s="16" t="n">
        <f aca="false">'Quarterly Data'!N8/'Quarterly Data'!N59</f>
        <v>0</v>
      </c>
      <c r="O81" s="16" t="n">
        <f aca="false">'Quarterly Data'!O8/'Quarterly Data'!O59</f>
        <v>0</v>
      </c>
      <c r="P81" s="16" t="n">
        <f aca="false">'Quarterly Data'!P8/'Quarterly Data'!P59</f>
        <v>0</v>
      </c>
      <c r="Q81" s="16" t="n">
        <f aca="false">'Quarterly Data'!Q8/'Quarterly Data'!Q59</f>
        <v>-0.00214542352728307</v>
      </c>
      <c r="R81" s="16" t="n">
        <f aca="false">'Quarterly Data'!R8/'Quarterly Data'!R59</f>
        <v>0</v>
      </c>
      <c r="S81" s="16" t="n">
        <f aca="false">'Quarterly Data'!S8/'Quarterly Data'!S59</f>
        <v>0</v>
      </c>
      <c r="T81" s="16" t="n">
        <f aca="false">'Quarterly Data'!T8/'Quarterly Data'!T59</f>
        <v>0</v>
      </c>
      <c r="U81" s="16" t="n">
        <f aca="false">'Quarterly Data'!U8/'Quarterly Data'!U59</f>
        <v>0</v>
      </c>
      <c r="V81" s="16" t="n">
        <f aca="false">'Quarterly Data'!V8/'Quarterly Data'!V59</f>
        <v>0</v>
      </c>
      <c r="W81" s="16" t="n">
        <f aca="false">'Quarterly Data'!W8/'Quarterly Data'!W59</f>
        <v>0</v>
      </c>
      <c r="X81" s="16" t="n">
        <f aca="false">'Quarterly Data'!X8/'Quarterly Data'!X59</f>
        <v>0</v>
      </c>
      <c r="Y81" s="16" t="n">
        <f aca="false">'Quarterly Data'!Y8/'Quarterly Data'!Y59</f>
        <v>0</v>
      </c>
      <c r="Z81" s="16" t="n">
        <f aca="false">'Quarterly Data'!Z8/'Quarterly Data'!Z59</f>
        <v>0</v>
      </c>
      <c r="AA81" s="16" t="n">
        <f aca="false">'Quarterly Data'!AA8/'Quarterly Data'!AA59</f>
        <v>0</v>
      </c>
      <c r="AB81" s="16" t="n">
        <f aca="false">'Quarterly Data'!AB8/'Quarterly Data'!AB59</f>
        <v>0</v>
      </c>
      <c r="AC81" s="16" t="n">
        <f aca="false">'Quarterly Data'!AC8/'Quarterly Data'!AC59</f>
        <v>0</v>
      </c>
      <c r="AD81" s="16" t="n">
        <f aca="false">'Quarterly Data'!AD8/'Quarterly Data'!AD59</f>
        <v>-0.00184834447664468</v>
      </c>
      <c r="AE81" s="16" t="n">
        <f aca="false">'Quarterly Data'!AE8/'Quarterly Data'!AE59</f>
        <v>-0.00815934188760227</v>
      </c>
      <c r="AF81" s="16" t="n">
        <f aca="false">'Quarterly Data'!AF8/'Quarterly Data'!AF59</f>
        <v>0</v>
      </c>
      <c r="AG81" s="16" t="n">
        <f aca="false">'Quarterly Data'!AG8/'Quarterly Data'!AG59</f>
        <v>0</v>
      </c>
      <c r="AH81" s="16" t="n">
        <f aca="false">'Quarterly Data'!AH8/'Quarterly Data'!AH59</f>
        <v>-0.00462876086820542</v>
      </c>
      <c r="AI81" s="16" t="n">
        <f aca="false">'Quarterly Data'!AI8/'Quarterly Data'!AI59</f>
        <v>0</v>
      </c>
      <c r="AJ81" s="16" t="n">
        <f aca="false">'Quarterly Data'!AJ8/'Quarterly Data'!AJ59</f>
        <v>0</v>
      </c>
      <c r="AK81" s="16" t="n">
        <f aca="false">'Quarterly Data'!AK8/'Quarterly Data'!AK59</f>
        <v>-0.00278114384473271</v>
      </c>
      <c r="AL81" s="16" t="n">
        <f aca="false">'Quarterly Data'!AL8/'Quarterly Data'!AL59</f>
        <v>0</v>
      </c>
      <c r="AM81" s="16" t="n">
        <f aca="false">'Quarterly Data'!AM8/'Quarterly Data'!AM59</f>
        <v>0</v>
      </c>
      <c r="AN81" s="16" t="n">
        <f aca="false">'Quarterly Data'!AN8/'Quarterly Data'!AN59</f>
        <v>0</v>
      </c>
      <c r="AO81" s="16" t="n">
        <f aca="false">'Quarterly Data'!AO8/'Quarterly Data'!AO59</f>
        <v>0</v>
      </c>
      <c r="AP81" s="16" t="n">
        <f aca="false">'Quarterly Data'!AP8/'Quarterly Data'!AP59</f>
        <v>0</v>
      </c>
      <c r="AQ81" s="16" t="n">
        <f aca="false">'Quarterly Data'!AQ8/'Quarterly Data'!AQ59</f>
        <v>0</v>
      </c>
    </row>
    <row r="82" customFormat="false" ht="15" hidden="false" customHeight="true" outlineLevel="0" collapsed="false">
      <c r="A82" s="6" t="s">
        <v>97</v>
      </c>
      <c r="B82" s="38" t="n">
        <f aca="false">'Quarterly Data'!B37/'Quarterly Data'!B59</f>
        <v>1.19961618225152</v>
      </c>
      <c r="C82" s="38" t="n">
        <f aca="false">'Quarterly Data'!C37/'Quarterly Data'!C59</f>
        <v>1.28076448828607</v>
      </c>
      <c r="D82" s="38" t="n">
        <f aca="false">'Quarterly Data'!D37/'Quarterly Data'!D59</f>
        <v>1.31106236480517</v>
      </c>
      <c r="E82" s="38" t="n">
        <f aca="false">'Quarterly Data'!E37/'Quarterly Data'!E59</f>
        <v>1.33051207377745</v>
      </c>
      <c r="F82" s="38" t="n">
        <f aca="false">'Quarterly Data'!F37/'Quarterly Data'!F59</f>
        <v>1.25460205333892</v>
      </c>
      <c r="G82" s="38" t="n">
        <f aca="false">'Quarterly Data'!G37/'Quarterly Data'!G59</f>
        <v>1.32294359576968</v>
      </c>
      <c r="H82" s="38" t="n">
        <f aca="false">'Quarterly Data'!H37/'Quarterly Data'!H59</f>
        <v>1.33327500729076</v>
      </c>
      <c r="I82" s="38" t="n">
        <f aca="false">'Quarterly Data'!I37/'Quarterly Data'!I59</f>
        <v>1.38649471091146</v>
      </c>
      <c r="J82" s="38" t="n">
        <f aca="false">'Quarterly Data'!J37/'Quarterly Data'!J59</f>
        <v>1.40629318286504</v>
      </c>
      <c r="K82" s="38" t="n">
        <f aca="false">'Quarterly Data'!K37/'Quarterly Data'!K59</f>
        <v>1.416517768513</v>
      </c>
      <c r="L82" s="38" t="n">
        <f aca="false">'Quarterly Data'!L37/'Quarterly Data'!L59</f>
        <v>1.41898988770322</v>
      </c>
      <c r="M82" s="38" t="n">
        <f aca="false">'Quarterly Data'!M37/'Quarterly Data'!M59</f>
        <v>1.42719143298741</v>
      </c>
      <c r="N82" s="38" t="n">
        <f aca="false">'Quarterly Data'!N37/'Quarterly Data'!N59</f>
        <v>1.44653123802223</v>
      </c>
      <c r="O82" s="38" t="n">
        <f aca="false">'Quarterly Data'!O37/'Quarterly Data'!O59</f>
        <v>1.45979091817715</v>
      </c>
      <c r="P82" s="38" t="n">
        <f aca="false">'Quarterly Data'!P37/'Quarterly Data'!P59</f>
        <v>1.50843698011566</v>
      </c>
      <c r="Q82" s="38" t="n">
        <f aca="false">'Quarterly Data'!Q37/'Quarterly Data'!Q59</f>
        <v>1.48675265593093</v>
      </c>
      <c r="R82" s="38" t="n">
        <f aca="false">'Quarterly Data'!R37/'Quarterly Data'!R59</f>
        <v>1.53183953183953</v>
      </c>
      <c r="S82" s="38" t="n">
        <f aca="false">'Quarterly Data'!S37/'Quarterly Data'!S59</f>
        <v>1.54661309721831</v>
      </c>
      <c r="T82" s="38" t="n">
        <f aca="false">'Quarterly Data'!T37/'Quarterly Data'!T59</f>
        <v>1.57168567807351</v>
      </c>
      <c r="U82" s="38" t="n">
        <f aca="false">'Quarterly Data'!U37/'Quarterly Data'!U59</f>
        <v>1.60257735858573</v>
      </c>
      <c r="V82" s="38" t="n">
        <f aca="false">'Quarterly Data'!V37/'Quarterly Data'!V59</f>
        <v>1.6592480824846</v>
      </c>
      <c r="W82" s="38" t="n">
        <f aca="false">'Quarterly Data'!W37/'Quarterly Data'!W59</f>
        <v>1.67165442549483</v>
      </c>
      <c r="X82" s="38" t="n">
        <f aca="false">'Quarterly Data'!X37/'Quarterly Data'!X59</f>
        <v>1.76263958389824</v>
      </c>
      <c r="Y82" s="38" t="n">
        <f aca="false">'Quarterly Data'!Y37/'Quarterly Data'!Y59</f>
        <v>1.8124893321304</v>
      </c>
      <c r="Z82" s="38" t="n">
        <f aca="false">'Quarterly Data'!Z37/'Quarterly Data'!Z59</f>
        <v>1.8794941850625</v>
      </c>
      <c r="AA82" s="38" t="n">
        <f aca="false">'Quarterly Data'!AA37/'Quarterly Data'!AA59</f>
        <v>1.93732867000662</v>
      </c>
      <c r="AB82" s="38" t="n">
        <f aca="false">'Quarterly Data'!AB37/'Quarterly Data'!AB59</f>
        <v>1.99389642275303</v>
      </c>
      <c r="AC82" s="38" t="n">
        <f aca="false">'Quarterly Data'!AC37/'Quarterly Data'!AC59</f>
        <v>2.08579359071411</v>
      </c>
      <c r="AD82" s="38" t="n">
        <f aca="false">'Quarterly Data'!AD37/'Quarterly Data'!AD59</f>
        <v>2.14234534376925</v>
      </c>
      <c r="AE82" s="38" t="n">
        <f aca="false">'Quarterly Data'!AE37/'Quarterly Data'!AE59</f>
        <v>2.19074976527921</v>
      </c>
      <c r="AF82" s="38" t="n">
        <f aca="false">'Quarterly Data'!AF37/'Quarterly Data'!AF59</f>
        <v>2.24403773914563</v>
      </c>
      <c r="AG82" s="38" t="n">
        <f aca="false">'Quarterly Data'!AG37/'Quarterly Data'!AG59</f>
        <v>2.27117922520221</v>
      </c>
      <c r="AH82" s="38" t="n">
        <f aca="false">'Quarterly Data'!AH37/'Quarterly Data'!AH59</f>
        <v>2.1881528742103</v>
      </c>
      <c r="AI82" s="38" t="n">
        <f aca="false">'Quarterly Data'!AI37/'Quarterly Data'!AI59</f>
        <v>2.29241907125866</v>
      </c>
      <c r="AJ82" s="38" t="n">
        <f aca="false">'Quarterly Data'!AJ37/'Quarterly Data'!AJ59</f>
        <v>2.32686381354722</v>
      </c>
      <c r="AK82" s="38" t="n">
        <f aca="false">'Quarterly Data'!AK37/'Quarterly Data'!AK59</f>
        <v>2.33216790162697</v>
      </c>
      <c r="AL82" s="38" t="n">
        <f aca="false">'Quarterly Data'!AL37/'Quarterly Data'!AL59</f>
        <v>2.30670023833321</v>
      </c>
      <c r="AM82" s="38" t="n">
        <f aca="false">'Quarterly Data'!AM37/'Quarterly Data'!AM59</f>
        <v>2.35923087164077</v>
      </c>
      <c r="AN82" s="38" t="n">
        <f aca="false">'Quarterly Data'!AN37/'Quarterly Data'!AN59</f>
        <v>2.41821868428958</v>
      </c>
      <c r="AO82" s="38" t="n">
        <f aca="false">'Quarterly Data'!AO37/'Quarterly Data'!AO59</f>
        <v>2.50199501714029</v>
      </c>
      <c r="AP82" s="38" t="n">
        <f aca="false">'Quarterly Data'!AP37/'Quarterly Data'!AP59</f>
        <v>2.50898293056437</v>
      </c>
      <c r="AQ82" s="38" t="n">
        <f aca="false">'Quarterly Data'!AQ37/'Quarterly Data'!AQ59</f>
        <v>2.5242362828403</v>
      </c>
    </row>
    <row r="83" customFormat="false" ht="15" hidden="false" customHeight="true" outlineLevel="0" collapsed="false">
      <c r="A83" s="18" t="s">
        <v>263</v>
      </c>
      <c r="B83" s="39" t="n">
        <f aca="false">B82*4/B10</f>
        <v>0.0518470231250119</v>
      </c>
      <c r="C83" s="39" t="n">
        <f aca="false">C82*4/C10</f>
        <v>0.052002769756355</v>
      </c>
      <c r="D83" s="39" t="n">
        <f aca="false">D82*4/D10</f>
        <v>0.0501024575326992</v>
      </c>
      <c r="E83" s="39" t="n">
        <f aca="false">E82*4/E10</f>
        <v>0.0497343372593934</v>
      </c>
      <c r="F83" s="39" t="n">
        <f aca="false">F82*4/F10</f>
        <v>0.0472166572032581</v>
      </c>
      <c r="G83" s="39" t="n">
        <f aca="false">G82*4/G10</f>
        <v>0.0459670460881176</v>
      </c>
      <c r="H83" s="39" t="n">
        <f aca="false">H82*4/H10</f>
        <v>0.0446803588310718</v>
      </c>
      <c r="I83" s="39" t="n">
        <f aca="false">I82*4/I10</f>
        <v>0.0460768588127417</v>
      </c>
      <c r="J83" s="39" t="n">
        <f aca="false">J82*4/J10</f>
        <v>0.049103089809299</v>
      </c>
      <c r="K83" s="39" t="n">
        <f aca="false">K82*4/K10</f>
        <v>0.0448556947471379</v>
      </c>
      <c r="L83" s="39" t="n">
        <f aca="false">L82*4/L10</f>
        <v>0.0451147149640698</v>
      </c>
      <c r="M83" s="39" t="n">
        <f aca="false">M82*4/M10</f>
        <v>0.0467420239593531</v>
      </c>
      <c r="N83" s="39" t="n">
        <f aca="false">N82*4/N10</f>
        <v>0.0406835492758608</v>
      </c>
      <c r="O83" s="39" t="n">
        <f aca="false">O82*4/O10</f>
        <v>0.0399120324397401</v>
      </c>
      <c r="P83" s="39" t="n">
        <f aca="false">P82*4/P10</f>
        <v>0.0391627955184418</v>
      </c>
      <c r="Q83" s="39" t="n">
        <f aca="false">Q82*4/Q10</f>
        <v>0.0364530839138359</v>
      </c>
      <c r="R83" s="39" t="n">
        <f aca="false">R82*4/R10</f>
        <v>0.0448584926079312</v>
      </c>
      <c r="S83" s="39" t="n">
        <f aca="false">S82*4/S10</f>
        <v>0.0412304615329939</v>
      </c>
      <c r="T83" s="39" t="n">
        <f aca="false">T82*4/T10</f>
        <v>0.0392863260312376</v>
      </c>
      <c r="U83" s="39" t="n">
        <f aca="false">U82*4/U10</f>
        <v>0.0374477739641128</v>
      </c>
      <c r="V83" s="39" t="n">
        <f aca="false">V82*4/V10</f>
        <v>0.0378194934979679</v>
      </c>
      <c r="W83" s="39" t="n">
        <f aca="false">W82*4/W10</f>
        <v>0.0339155160167632</v>
      </c>
      <c r="X83" s="39" t="n">
        <f aca="false">X82*4/X10</f>
        <v>0.0353228055774438</v>
      </c>
      <c r="Y83" s="39" t="n">
        <f aca="false">Y82*4/Y10</f>
        <v>0.0275517407327031</v>
      </c>
      <c r="Z83" s="39" t="n">
        <f aca="false">Z82*4/Z10</f>
        <v>0.0315172962006894</v>
      </c>
      <c r="AA83" s="39" t="n">
        <f aca="false">AA82*4/AA10</f>
        <v>0.0404219697704171</v>
      </c>
      <c r="AB83" s="39" t="n">
        <f aca="false">AB82*4/AB10</f>
        <v>0.043482182275593</v>
      </c>
      <c r="AC83" s="39" t="n">
        <f aca="false">AC82*4/AC10</f>
        <v>0.0437030313177109</v>
      </c>
      <c r="AD83" s="39" t="n">
        <f aca="false">AD82*4/AD10</f>
        <v>0.04157956773341</v>
      </c>
      <c r="AE83" s="39" t="n">
        <f aca="false">AE82*4/AE10</f>
        <v>0.0413712937079913</v>
      </c>
      <c r="AF83" s="39" t="n">
        <f aca="false">AF82*4/AF10</f>
        <v>0.0442538794560889</v>
      </c>
      <c r="AG83" s="39" t="n">
        <f aca="false">AG82*4/AG10</f>
        <v>0.0415282726434271</v>
      </c>
      <c r="AH83" s="39" t="n">
        <f aca="false">AH82*4/AH10</f>
        <v>0.0407548857603481</v>
      </c>
      <c r="AI83" s="39" t="n">
        <f aca="false">AI82*4/AI10</f>
        <v>0.0448108791907595</v>
      </c>
      <c r="AJ83" s="39" t="n">
        <f aca="false">AJ82*4/AJ10</f>
        <v>0.0423170001762635</v>
      </c>
      <c r="AK83" s="39" t="n">
        <f aca="false">AK82*4/AK10</f>
        <v>0.0491950905319372</v>
      </c>
      <c r="AL83" s="39" t="n">
        <f aca="false">AL82*4/AL10</f>
        <v>0.0452107263797457</v>
      </c>
      <c r="AM83" s="39" t="n">
        <f aca="false">AM82*4/AM10</f>
        <v>0.0484364547097986</v>
      </c>
      <c r="AN83" s="39" t="n">
        <f aca="false">AN82*4/AN10</f>
        <v>0.0490297666884956</v>
      </c>
      <c r="AO83" s="39" t="n">
        <f aca="false">AO82*4/AO10</f>
        <v>0.047938811209066</v>
      </c>
      <c r="AP83" s="39" t="n">
        <f aca="false">AP82*4/AP10</f>
        <v>0.0466497584211663</v>
      </c>
      <c r="AQ83" s="39" t="n">
        <f aca="false">AQ82*4/AQ10</f>
        <v>0.0434146176731937</v>
      </c>
    </row>
    <row r="84" customFormat="false" ht="15" hidden="false" customHeight="true" outlineLevel="0" collapsed="false">
      <c r="A84" s="22" t="s">
        <v>164</v>
      </c>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row>
    <row r="85" customFormat="false" ht="15" hidden="false" customHeight="true" outlineLevel="0" collapsed="false"/>
    <row r="86" customFormat="false" ht="15" hidden="false" customHeight="true" outlineLevel="0" collapsed="false">
      <c r="A86" s="6" t="s">
        <v>153</v>
      </c>
    </row>
    <row r="87" customFormat="false" ht="15" hidden="false" customHeight="true" outlineLevel="0" collapsed="false">
      <c r="A87" s="4" t="s">
        <v>101</v>
      </c>
      <c r="B87" s="11" t="n">
        <f aca="false">'Quarterly Data'!B65/'Quarterly Data'!B60</f>
        <v>32.1804385745771</v>
      </c>
      <c r="C87" s="11" t="n">
        <f aca="false">'Quarterly Data'!C65/'Quarterly Data'!C60</f>
        <v>29.5950978908812</v>
      </c>
      <c r="D87" s="11" t="n">
        <f aca="false">'Quarterly Data'!D65/'Quarterly Data'!D60</f>
        <v>31.1105035536036</v>
      </c>
      <c r="E87" s="11" t="n">
        <f aca="false">'Quarterly Data'!E65/'Quarterly Data'!E60</f>
        <v>33.1695348280656</v>
      </c>
      <c r="F87" s="11" t="n">
        <f aca="false">'Quarterly Data'!F65/'Quarterly Data'!F60</f>
        <v>32.7546993117801</v>
      </c>
      <c r="G87" s="11" t="n">
        <f aca="false">'Quarterly Data'!G65/'Quarterly Data'!G60</f>
        <v>31.3210450402783</v>
      </c>
      <c r="H87" s="11" t="n">
        <f aca="false">'Quarterly Data'!H65/'Quarterly Data'!H60</f>
        <v>31.2411727543749</v>
      </c>
      <c r="I87" s="11" t="n">
        <f aca="false">'Quarterly Data'!I65/'Quarterly Data'!I60</f>
        <v>31.9836486199056</v>
      </c>
      <c r="J87" s="11" t="n">
        <f aca="false">'Quarterly Data'!J65/'Quarterly Data'!J60</f>
        <v>31.8984270420979</v>
      </c>
      <c r="K87" s="11" t="n">
        <f aca="false">'Quarterly Data'!K65/'Quarterly Data'!K60</f>
        <v>30.7577642436036</v>
      </c>
      <c r="L87" s="11" t="n">
        <f aca="false">'Quarterly Data'!L65/'Quarterly Data'!L60</f>
        <v>30.191712549516</v>
      </c>
      <c r="M87" s="11" t="n">
        <f aca="false">'Quarterly Data'!M65/'Quarterly Data'!M60</f>
        <v>30.4034732298712</v>
      </c>
      <c r="N87" s="11" t="n">
        <f aca="false">'Quarterly Data'!N65/'Quarterly Data'!N60</f>
        <v>30.5827179063274</v>
      </c>
      <c r="O87" s="11" t="n">
        <f aca="false">'Quarterly Data'!O65/'Quarterly Data'!O60</f>
        <v>30.320835005701</v>
      </c>
      <c r="P87" s="11" t="n">
        <f aca="false">'Quarterly Data'!P65/'Quarterly Data'!P60</f>
        <v>29.0483661773162</v>
      </c>
      <c r="Q87" s="11" t="n">
        <f aca="false">'Quarterly Data'!Q65/'Quarterly Data'!Q60</f>
        <v>30.4714954570284</v>
      </c>
      <c r="R87" s="11" t="n">
        <f aca="false">'Quarterly Data'!R65/'Quarterly Data'!R60</f>
        <v>32.1130456226426</v>
      </c>
      <c r="S87" s="11" t="n">
        <f aca="false">'Quarterly Data'!S65/'Quarterly Data'!S60</f>
        <v>31.4356739714802</v>
      </c>
      <c r="T87" s="11" t="n">
        <f aca="false">'Quarterly Data'!T65/'Quarterly Data'!T60</f>
        <v>30.6936862896084</v>
      </c>
      <c r="U87" s="11" t="n">
        <f aca="false">'Quarterly Data'!U65/'Quarterly Data'!U60</f>
        <v>33.1199863053569</v>
      </c>
      <c r="V87" s="11" t="n">
        <f aca="false">'Quarterly Data'!V65/'Quarterly Data'!V60</f>
        <v>32.2113066272292</v>
      </c>
      <c r="W87" s="11" t="n">
        <f aca="false">'Quarterly Data'!W65/'Quarterly Data'!W60</f>
        <v>32.7051221179824</v>
      </c>
      <c r="X87" s="11" t="n">
        <f aca="false">'Quarterly Data'!X65/'Quarterly Data'!X60</f>
        <v>32.9735767921919</v>
      </c>
      <c r="Y87" s="11" t="n">
        <f aca="false">'Quarterly Data'!Y65/'Quarterly Data'!Y60</f>
        <v>35.2897195138434</v>
      </c>
      <c r="Z87" s="11" t="n">
        <f aca="false">'Quarterly Data'!Z65/'Quarterly Data'!Z60</f>
        <v>35.2549521221166</v>
      </c>
      <c r="AA87" s="11" t="n">
        <f aca="false">'Quarterly Data'!AA65/'Quarterly Data'!AA60</f>
        <v>37.3804664626667</v>
      </c>
      <c r="AB87" s="11" t="n">
        <f aca="false">'Quarterly Data'!AB65/'Quarterly Data'!AB60</f>
        <v>39.0819276406677</v>
      </c>
      <c r="AC87" s="11" t="n">
        <f aca="false">'Quarterly Data'!AC65/'Quarterly Data'!AC60</f>
        <v>42.8460793106885</v>
      </c>
      <c r="AD87" s="11" t="n">
        <f aca="false">'Quarterly Data'!AD65/'Quarterly Data'!AD60</f>
        <v>40.7759707426529</v>
      </c>
      <c r="AE87" s="11" t="n">
        <f aca="false">'Quarterly Data'!AE65/'Quarterly Data'!AE60</f>
        <v>38.2135130839323</v>
      </c>
      <c r="AF87" s="11" t="n">
        <f aca="false">'Quarterly Data'!AF65/'Quarterly Data'!AF60</f>
        <v>36.303086430064</v>
      </c>
      <c r="AG87" s="11" t="n">
        <f aca="false">'Quarterly Data'!AG65/'Quarterly Data'!AG60</f>
        <v>35.2198068143282</v>
      </c>
      <c r="AH87" s="11" t="n">
        <f aca="false">'Quarterly Data'!AH65/'Quarterly Data'!AH60</f>
        <v>34.9922630648353</v>
      </c>
      <c r="AI87" s="11" t="n">
        <f aca="false">'Quarterly Data'!AI65/'Quarterly Data'!AI60</f>
        <v>34.5305819173825</v>
      </c>
      <c r="AJ87" s="11" t="n">
        <f aca="false">'Quarterly Data'!AJ65/'Quarterly Data'!AJ60</f>
        <v>33.1260078791124</v>
      </c>
      <c r="AK87" s="11" t="n">
        <f aca="false">'Quarterly Data'!AK65/'Quarterly Data'!AK60</f>
        <v>29.1360684885161</v>
      </c>
      <c r="AL87" s="11" t="n">
        <f aca="false">'Quarterly Data'!AL65/'Quarterly Data'!AL60</f>
        <v>27.934333346752</v>
      </c>
      <c r="AM87" s="11" t="n">
        <f aca="false">'Quarterly Data'!AM65/'Quarterly Data'!AM60</f>
        <v>27.7110119537714</v>
      </c>
      <c r="AN87" s="11" t="n">
        <f aca="false">'Quarterly Data'!AN65/'Quarterly Data'!AN60</f>
        <v>27.8357590494709</v>
      </c>
      <c r="AO87" s="11" t="n">
        <f aca="false">'Quarterly Data'!AO65/'Quarterly Data'!AO60</f>
        <v>30.6257122934349</v>
      </c>
      <c r="AP87" s="11" t="n">
        <f aca="false">'Quarterly Data'!AP65/'Quarterly Data'!AP60</f>
        <v>30.0436268807752</v>
      </c>
      <c r="AQ87" s="11" t="n">
        <f aca="false">'Quarterly Data'!AQ65/'Quarterly Data'!AQ60</f>
        <v>30.0401727322953</v>
      </c>
    </row>
    <row r="88" customFormat="false" ht="15" hidden="false" customHeight="true" outlineLevel="0" collapsed="false">
      <c r="A88" s="4"/>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row>
    <row r="89" customFormat="false" ht="15" hidden="false" customHeight="true" outlineLevel="0" collapsed="false">
      <c r="A89" s="6"/>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row>
    <row r="90" customFormat="false" ht="15" hidden="false" customHeight="true" outlineLevel="0" collapsed="false"/>
    <row r="91" customFormat="false" ht="15" hidden="false" customHeight="true" outlineLevel="0" collapsed="false">
      <c r="A91" s="18" t="s">
        <v>159</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row>
    <row r="92" customFormat="false" ht="15" hidden="false" customHeight="true" outlineLevel="0" collapsed="false">
      <c r="A92" s="8" t="s">
        <v>160</v>
      </c>
      <c r="B92" s="19" t="n">
        <f aca="false">'Quarterly Data'!B135</f>
        <v>0.6</v>
      </c>
      <c r="C92" s="19" t="n">
        <f aca="false">'Quarterly Data'!C135</f>
        <v>0.6</v>
      </c>
      <c r="D92" s="19" t="n">
        <f aca="false">'Quarterly Data'!D135</f>
        <v>0.62</v>
      </c>
      <c r="E92" s="19" t="n">
        <f aca="false">'Quarterly Data'!E135</f>
        <v>0.62</v>
      </c>
      <c r="F92" s="19" t="n">
        <f aca="false">'Quarterly Data'!F135</f>
        <v>0.62</v>
      </c>
      <c r="G92" s="19" t="n">
        <f aca="false">'Quarterly Data'!G135</f>
        <v>0.62</v>
      </c>
      <c r="H92" s="19" t="n">
        <f aca="false">'Quarterly Data'!H135</f>
        <v>0.64</v>
      </c>
      <c r="I92" s="19" t="n">
        <f aca="false">'Quarterly Data'!I135</f>
        <v>0.64</v>
      </c>
      <c r="J92" s="19" t="n">
        <f aca="false">'Quarterly Data'!J135</f>
        <v>0.64</v>
      </c>
      <c r="K92" s="19" t="n">
        <f aca="false">'Quarterly Data'!K135</f>
        <v>0.64</v>
      </c>
      <c r="L92" s="19" t="n">
        <f aca="false">'Quarterly Data'!L135</f>
        <v>0.72</v>
      </c>
      <c r="M92" s="19" t="n">
        <f aca="false">'Quarterly Data'!M135</f>
        <v>0.72</v>
      </c>
      <c r="N92" s="19" t="n">
        <f aca="false">'Quarterly Data'!N135</f>
        <v>0.72</v>
      </c>
      <c r="O92" s="19" t="n">
        <f aca="false">'Quarterly Data'!O135</f>
        <v>0.72</v>
      </c>
      <c r="P92" s="19" t="n">
        <f aca="false">'Quarterly Data'!P135</f>
        <v>0.75</v>
      </c>
      <c r="Q92" s="19" t="n">
        <f aca="false">'Quarterly Data'!Q135</f>
        <v>0.75</v>
      </c>
      <c r="R92" s="19" t="n">
        <f aca="false">'Quarterly Data'!R135</f>
        <v>0.75</v>
      </c>
      <c r="S92" s="19" t="n">
        <f aca="false">'Quarterly Data'!S135</f>
        <v>0.75</v>
      </c>
      <c r="T92" s="19" t="n">
        <f aca="false">'Quarterly Data'!T135</f>
        <v>0.79</v>
      </c>
      <c r="U92" s="19" t="n">
        <f aca="false">'Quarterly Data'!U135</f>
        <v>0.79</v>
      </c>
      <c r="V92" s="19" t="n">
        <f aca="false">'Quarterly Data'!V135</f>
        <v>0.79</v>
      </c>
      <c r="W92" s="19" t="n">
        <f aca="false">'Quarterly Data'!W135</f>
        <v>0.79</v>
      </c>
      <c r="X92" s="19" t="n">
        <f aca="false">'Quarterly Data'!X135</f>
        <v>0.9</v>
      </c>
      <c r="Y92" s="19" t="n">
        <f aca="false">'Quarterly Data'!Y135</f>
        <v>1.1</v>
      </c>
      <c r="Z92" s="19" t="n">
        <f aca="false">'Quarterly Data'!Z135</f>
        <v>1.1</v>
      </c>
      <c r="AA92" s="19" t="n">
        <f aca="false">'Quarterly Data'!AA135</f>
        <v>1.1</v>
      </c>
      <c r="AB92" s="19" t="n">
        <f aca="false">'Quarterly Data'!AB135</f>
        <v>1.25</v>
      </c>
      <c r="AC92" s="19" t="n">
        <f aca="false">'Quarterly Data'!AC135</f>
        <v>1.25</v>
      </c>
      <c r="AD92" s="19" t="n">
        <f aca="false">'Quarterly Data'!AD135</f>
        <v>1.25</v>
      </c>
      <c r="AE92" s="19" t="n">
        <f aca="false">'Quarterly Data'!AE135</f>
        <v>1.25</v>
      </c>
      <c r="AF92" s="19" t="n">
        <f aca="false">'Quarterly Data'!AF135</f>
        <v>1.27</v>
      </c>
      <c r="AG92" s="19" t="n">
        <f aca="false">'Quarterly Data'!AG135</f>
        <v>1.27</v>
      </c>
      <c r="AH92" s="19" t="n">
        <f aca="false">'Quarterly Data'!AH135</f>
        <v>1.27</v>
      </c>
      <c r="AI92" s="19" t="n">
        <f aca="false">'Quarterly Data'!AI135</f>
        <v>1.27</v>
      </c>
      <c r="AJ92" s="19" t="n">
        <f aca="false">'Quarterly Data'!AJ135</f>
        <v>1.4</v>
      </c>
      <c r="AK92" s="19" t="n">
        <f aca="false">'Quarterly Data'!AK135</f>
        <v>1.4</v>
      </c>
      <c r="AL92" s="19" t="n">
        <f aca="false">'Quarterly Data'!AL135</f>
        <v>1.4</v>
      </c>
      <c r="AM92" s="19" t="n">
        <f aca="false">'Quarterly Data'!AM135</f>
        <v>1.4</v>
      </c>
      <c r="AN92" s="19" t="n">
        <f aca="false">'Quarterly Data'!AN135</f>
        <v>1.55</v>
      </c>
      <c r="AO92" s="19" t="n">
        <f aca="false">'Quarterly Data'!AO135</f>
        <v>1.55</v>
      </c>
      <c r="AP92" s="19" t="n">
        <f aca="false">'Quarterly Data'!AP135</f>
        <v>1.55</v>
      </c>
      <c r="AQ92" s="19" t="n">
        <f aca="false">'Quarterly Data'!AQ135</f>
        <v>1.55</v>
      </c>
    </row>
    <row r="93" customFormat="false" ht="15" hidden="false" customHeight="true" outlineLevel="0" collapsed="false">
      <c r="A93" s="21"/>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row>
    <row r="94" customFormat="false" ht="15" hidden="false" customHeight="true" outlineLevel="0" collapsed="false">
      <c r="A94" s="18" t="s">
        <v>264</v>
      </c>
      <c r="B94" s="39" t="n">
        <f aca="false">B92*4/B6</f>
        <v>0.0397548451217492</v>
      </c>
      <c r="C94" s="39" t="n">
        <f aca="false">C92*4/C6</f>
        <v>0.0348229831688915</v>
      </c>
      <c r="D94" s="39" t="n">
        <f aca="false">D92*4/D6</f>
        <v>0.0337139749864057</v>
      </c>
      <c r="E94" s="39" t="n">
        <f aca="false">E92*4/E6</f>
        <v>0.0335861321776815</v>
      </c>
      <c r="F94" s="39" t="n">
        <f aca="false">F92*4/F6</f>
        <v>0.0337277301781586</v>
      </c>
      <c r="G94" s="39" t="n">
        <f aca="false">G92*4/G6</f>
        <v>0.0295942720763723</v>
      </c>
      <c r="H94" s="39" t="n">
        <f aca="false">H92*4/H6</f>
        <v>0.0290512936904222</v>
      </c>
      <c r="I94" s="39" t="n">
        <f aca="false">I92*4/I6</f>
        <v>0.0289658293731614</v>
      </c>
      <c r="J94" s="39" t="n">
        <f aca="false">J92*4/J6</f>
        <v>0.0309702395354464</v>
      </c>
      <c r="K94" s="39" t="n">
        <f aca="false">K92*4/K6</f>
        <v>0.0267894516534115</v>
      </c>
      <c r="L94" s="39" t="n">
        <f aca="false">L92*4/L6</f>
        <v>0.0301192219201004</v>
      </c>
      <c r="M94" s="39" t="n">
        <f aca="false">M92*4/M6</f>
        <v>0.0313964896980268</v>
      </c>
      <c r="N94" s="39" t="n">
        <f aca="false">N92*4/N6</f>
        <v>0.0257972053027589</v>
      </c>
      <c r="O94" s="39" t="n">
        <f aca="false">O92*4/O6</f>
        <v>0.024831867563373</v>
      </c>
      <c r="P94" s="39" t="n">
        <f aca="false">P92*4/P6</f>
        <v>0.0239961606143017</v>
      </c>
      <c r="Q94" s="39" t="n">
        <f aca="false">Q92*4/Q6</f>
        <v>0.0226124971734379</v>
      </c>
      <c r="R94" s="39" t="n">
        <f aca="false">R92*4/R6</f>
        <v>0.0287136294027565</v>
      </c>
      <c r="S94" s="39" t="n">
        <f aca="false">S92*4/S6</f>
        <v>0.0252929769833909</v>
      </c>
      <c r="T94" s="39" t="n">
        <f aca="false">T92*4/T6</f>
        <v>0.024433619423181</v>
      </c>
      <c r="U94" s="39" t="n">
        <f aca="false">U92*4/U6</f>
        <v>0.0228885991597856</v>
      </c>
      <c r="V94" s="39" t="n">
        <f aca="false">V92*4/V6</f>
        <v>0.0220547180346175</v>
      </c>
      <c r="W94" s="39" t="n">
        <f aca="false">W92*4/W6</f>
        <v>0.019215567041654</v>
      </c>
      <c r="X94" s="39" t="n">
        <f aca="false">X92*4/X6</f>
        <v>0.0216047530456701</v>
      </c>
      <c r="Y94" s="39" t="n">
        <f aca="false">Y92*4/Y6</f>
        <v>0.0193109501865262</v>
      </c>
      <c r="Z94" s="39" t="n">
        <f aca="false">Z92*4/Z6</f>
        <v>0.0216450216450216</v>
      </c>
      <c r="AA94" s="39" t="n">
        <f aca="false">AA92*4/AA6</f>
        <v>0.0285103349964362</v>
      </c>
      <c r="AB94" s="39" t="n">
        <f aca="false">AB92*4/AB6</f>
        <v>0.0346404323125953</v>
      </c>
      <c r="AC94" s="39" t="n">
        <f aca="false">AC92*4/AC6</f>
        <v>0.0337700932054573</v>
      </c>
      <c r="AD94" s="39" t="n">
        <f aca="false">AD92*4/AD6</f>
        <v>0.0302443745463344</v>
      </c>
      <c r="AE94" s="39" t="n">
        <f aca="false">AE92*4/AE6</f>
        <v>0.0288018433179724</v>
      </c>
      <c r="AF94" s="39" t="n">
        <f aca="false">AF92*4/AF6</f>
        <v>0.0305050141115715</v>
      </c>
      <c r="AG94" s="39" t="n">
        <f aca="false">AG92*4/AG6</f>
        <v>0.0276778903781192</v>
      </c>
      <c r="AH94" s="39" t="n">
        <f aca="false">AH92*4/AH6</f>
        <v>0.0282583300884463</v>
      </c>
      <c r="AI94" s="39" t="n">
        <f aca="false">AI92*4/AI6</f>
        <v>0.029864785420341</v>
      </c>
      <c r="AJ94" s="39" t="n">
        <f aca="false">AJ92*4/AJ6</f>
        <v>0.0299753773685901</v>
      </c>
      <c r="AK94" s="39" t="n">
        <f aca="false">AK92*4/AK6</f>
        <v>0.0348931397594866</v>
      </c>
      <c r="AL94" s="39" t="n">
        <f aca="false">AL92*4/AL6</f>
        <v>0.0317910871416406</v>
      </c>
      <c r="AM94" s="39" t="n">
        <f aca="false">AM92*4/AM6</f>
        <v>0.0335088559119196</v>
      </c>
      <c r="AN94" s="39" t="n">
        <f aca="false">AN92*4/AN6</f>
        <v>0.0365889642962526</v>
      </c>
      <c r="AO94" s="39" t="n">
        <f aca="false">AO92*4/AO6</f>
        <v>0.0348040866734029</v>
      </c>
      <c r="AP94" s="39" t="n">
        <f aca="false">AP92*4/AP6</f>
        <v>0.0334972175698309</v>
      </c>
      <c r="AQ94" s="39" t="n">
        <f aca="false">AQ92*4/AQ6</f>
        <v>0.0306127487285834</v>
      </c>
    </row>
    <row r="95" customFormat="false" ht="15" hidden="false" customHeight="true" outlineLevel="0" collapsed="false">
      <c r="A95" s="22" t="s">
        <v>164</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row>
    <row r="97" customFormat="false" ht="15" hidden="false" customHeight="true" outlineLevel="0" collapsed="false">
      <c r="A97" s="18" t="s">
        <v>165</v>
      </c>
    </row>
    <row r="98" customFormat="false" ht="15" hidden="false" customHeight="true" outlineLevel="0" collapsed="false">
      <c r="A98" s="21" t="s">
        <v>166</v>
      </c>
      <c r="B98" s="24" t="n">
        <v>0.91</v>
      </c>
      <c r="C98" s="24" t="n">
        <v>0.99</v>
      </c>
      <c r="D98" s="24" t="n">
        <v>1.04</v>
      </c>
      <c r="E98" s="24" t="n">
        <v>1.08</v>
      </c>
      <c r="F98" s="24" t="n">
        <v>0.99</v>
      </c>
      <c r="G98" s="24" t="n">
        <v>1.05</v>
      </c>
      <c r="H98" s="24" t="n">
        <v>1.08</v>
      </c>
      <c r="I98" s="24" t="n">
        <v>1.14</v>
      </c>
      <c r="J98" s="24" t="n">
        <v>1.16</v>
      </c>
      <c r="K98" s="24" t="n">
        <v>1.16</v>
      </c>
      <c r="L98" s="24" t="n">
        <v>1.17</v>
      </c>
      <c r="M98" s="24" t="n">
        <v>1.18</v>
      </c>
      <c r="N98" s="24" t="n">
        <v>1.2</v>
      </c>
      <c r="O98" s="24" t="n">
        <v>1.22</v>
      </c>
      <c r="P98" s="24" t="n">
        <v>1.28</v>
      </c>
      <c r="Q98" s="24" t="n">
        <v>1.27</v>
      </c>
      <c r="R98" s="24" t="n">
        <v>1.31</v>
      </c>
      <c r="S98" s="24" t="n">
        <v>1.33</v>
      </c>
      <c r="T98" s="24" t="n">
        <v>1.36</v>
      </c>
      <c r="U98" s="24" t="n">
        <v>1.38</v>
      </c>
      <c r="V98" s="24" t="n">
        <v>1.45</v>
      </c>
      <c r="W98" s="24" t="n">
        <v>1.47</v>
      </c>
      <c r="X98" s="24" t="n">
        <v>1.55</v>
      </c>
      <c r="Y98" s="24" t="n">
        <v>1.62</v>
      </c>
      <c r="Z98" s="24" t="n">
        <v>1.68</v>
      </c>
      <c r="AA98" s="24" t="n">
        <v>1.72</v>
      </c>
      <c r="AB98" s="24" t="n">
        <v>1.77</v>
      </c>
      <c r="AC98" s="24" t="n">
        <v>1.82</v>
      </c>
      <c r="AD98" s="24" t="n">
        <v>1.84</v>
      </c>
      <c r="AE98" s="24" t="n">
        <v>1.91</v>
      </c>
      <c r="AF98" s="24" t="n">
        <v>2</v>
      </c>
      <c r="AG98" s="24" t="n">
        <v>2.03</v>
      </c>
      <c r="AH98" s="24" t="n">
        <v>1.98</v>
      </c>
      <c r="AI98" s="24" t="n">
        <v>2.09</v>
      </c>
      <c r="AJ98" s="24" t="n">
        <v>2.13</v>
      </c>
      <c r="AK98" s="24" t="n">
        <v>2.15</v>
      </c>
      <c r="AL98" s="24" t="n">
        <v>2.15</v>
      </c>
      <c r="AM98" s="24" t="n">
        <v>2.21</v>
      </c>
      <c r="AN98" s="24" t="n">
        <v>2.27</v>
      </c>
      <c r="AO98" s="24" t="n">
        <v>2.34</v>
      </c>
      <c r="AP98" s="24" t="n">
        <v>2.34</v>
      </c>
      <c r="AQ98" s="24" t="n">
        <v>2.36</v>
      </c>
    </row>
    <row r="99" customFormat="false" ht="15" hidden="false" customHeight="true" outlineLevel="0" collapsed="false">
      <c r="A99" s="21" t="s">
        <v>167</v>
      </c>
      <c r="B99" s="25" t="n">
        <f aca="false">'Quarterly Data'!B24/'Quarterly Data'!B59-B98</f>
        <v>0.00367195963723033</v>
      </c>
      <c r="C99" s="25" t="n">
        <f aca="false">'Quarterly Data'!C24/'Quarterly Data'!C59-C98</f>
        <v>0.000752157829839728</v>
      </c>
      <c r="D99" s="25" t="n">
        <f aca="false">'Quarterly Data'!D24/'Quarterly Data'!D59-D98</f>
        <v>-0.00401913292508316</v>
      </c>
      <c r="E99" s="25" t="n">
        <f aca="false">'Quarterly Data'!E24/'Quarterly Data'!E59-E98</f>
        <v>-0.0024001941511953</v>
      </c>
      <c r="F99" s="25" t="n">
        <f aca="false">'Quarterly Data'!F24/'Quarterly Data'!F59-F98</f>
        <v>-0.00164356909814722</v>
      </c>
      <c r="G99" s="25" t="n">
        <f aca="false">'Quarterly Data'!G24/'Quarterly Data'!G59-G98</f>
        <v>0.00411280846063455</v>
      </c>
      <c r="H99" s="25" t="n">
        <f aca="false">'Quarterly Data'!H24/'Quarterly Data'!H59-H98</f>
        <v>-0.00475940507436579</v>
      </c>
      <c r="I99" s="25" t="n">
        <f aca="false">'Quarterly Data'!I24/'Quarterly Data'!I59-I98</f>
        <v>-0.000165193450224477</v>
      </c>
      <c r="J99" s="25" t="n">
        <f aca="false">'Quarterly Data'!J24/'Quarterly Data'!J59-J98</f>
        <v>-0.0037643942883463</v>
      </c>
      <c r="K99" s="25" t="n">
        <f aca="false">'Quarterly Data'!K24/'Quarterly Data'!K59-K98</f>
        <v>0.00344763039224039</v>
      </c>
      <c r="L99" s="25" t="n">
        <f aca="false">'Quarterly Data'!L24/'Quarterly Data'!L59-L98</f>
        <v>0.000931336946198291</v>
      </c>
      <c r="M99" s="25" t="n">
        <f aca="false">'Quarterly Data'!M24/'Quarterly Data'!M59-M98</f>
        <v>0.000751821594170865</v>
      </c>
      <c r="N99" s="25" t="n">
        <f aca="false">'Quarterly Data'!N24/'Quarterly Data'!N59-N98</f>
        <v>0.00292394458741718</v>
      </c>
      <c r="O99" s="25" t="n">
        <f aca="false">'Quarterly Data'!O24/'Quarterly Data'!O59-O98</f>
        <v>-0.000302007077446653</v>
      </c>
      <c r="P99" s="25" t="n">
        <f aca="false">'Quarterly Data'!P24/'Quarterly Data'!P59-P98</f>
        <v>0.00202487522775874</v>
      </c>
      <c r="Q99" s="25" t="n">
        <f aca="false">'Quarterly Data'!Q24/'Quarterly Data'!Q59-Q98</f>
        <v>0.00231369710755547</v>
      </c>
      <c r="R99" s="25" t="n">
        <f aca="false">'Quarterly Data'!R24/'Quarterly Data'!R59-R98</f>
        <v>0.00367264700598025</v>
      </c>
      <c r="S99" s="25" t="n">
        <f aca="false">'Quarterly Data'!S24/'Quarterly Data'!S59-S98</f>
        <v>0.00201115745835145</v>
      </c>
      <c r="T99" s="25" t="n">
        <f aca="false">'Quarterly Data'!T24/'Quarterly Data'!T59-T98</f>
        <v>-0.00103929024081117</v>
      </c>
      <c r="U99" s="25" t="n">
        <f aca="false">'Quarterly Data'!U24/'Quarterly Data'!U59-U98</f>
        <v>0.000173000781782173</v>
      </c>
      <c r="V99" s="25" t="n">
        <f aca="false">'Quarterly Data'!V24/'Quarterly Data'!V59-V98</f>
        <v>0.000672702124984381</v>
      </c>
      <c r="W99" s="25" t="n">
        <f aca="false">'Quarterly Data'!W24/'Quarterly Data'!W59-W98</f>
        <v>-0.00252832067720643</v>
      </c>
      <c r="X99" s="25" t="n">
        <f aca="false">'Quarterly Data'!X24/'Quarterly Data'!X59-X98</f>
        <v>0.00466265683930289</v>
      </c>
      <c r="Y99" s="25" t="n">
        <f aca="false">'Quarterly Data'!Y24/'Quarterly Data'!Y59-Y98</f>
        <v>-0.00487235132037767</v>
      </c>
      <c r="Z99" s="25" t="n">
        <f aca="false">'Quarterly Data'!Z24/'Quarterly Data'!Z59-Z98</f>
        <v>0.002753451485771</v>
      </c>
      <c r="AA99" s="25" t="n">
        <f aca="false">'Quarterly Data'!AA24/'Quarterly Data'!AA59-AA98</f>
        <v>0.00459589753284817</v>
      </c>
      <c r="AB99" s="25" t="n">
        <f aca="false">'Quarterly Data'!AB24/'Quarterly Data'!AB59-AB98</f>
        <v>-0.000995158440604937</v>
      </c>
      <c r="AC99" s="25" t="n">
        <f aca="false">'Quarterly Data'!AC24/'Quarterly Data'!AC59-AC98</f>
        <v>-0.00186406074369749</v>
      </c>
      <c r="AD99" s="25" t="n">
        <f aca="false">'Quarterly Data'!AD24/'Quarterly Data'!AD59-AD98</f>
        <v>0.00478470209707216</v>
      </c>
      <c r="AE99" s="25" t="n">
        <f aca="false">'Quarterly Data'!AE24/'Quarterly Data'!AE59-AE98</f>
        <v>-0.000713998301068441</v>
      </c>
      <c r="AF99" s="25" t="n">
        <f aca="false">'Quarterly Data'!AF24/'Quarterly Data'!AF59-AF98</f>
        <v>-0.00283917183541549</v>
      </c>
      <c r="AG99" s="25" t="n">
        <f aca="false">'Quarterly Data'!AG24/'Quarterly Data'!AG59-AG98</f>
        <v>0.00441890166028136</v>
      </c>
      <c r="AH99" s="25" t="n">
        <f aca="false">'Quarterly Data'!AH24/'Quarterly Data'!AH59-AH98</f>
        <v>-0.00193448843852284</v>
      </c>
      <c r="AI99" s="25" t="n">
        <f aca="false">'Quarterly Data'!AI24/'Quarterly Data'!AI59-AI98</f>
        <v>-0.00126279863481216</v>
      </c>
      <c r="AJ99" s="25" t="n">
        <f aca="false">'Quarterly Data'!AJ24/'Quarterly Data'!AJ59-AJ98</f>
        <v>-0.00491581460846113</v>
      </c>
      <c r="AK99" s="25" t="n">
        <f aca="false">'Quarterly Data'!AK24/'Quarterly Data'!AK59-AK98</f>
        <v>-0.000732036790560109</v>
      </c>
      <c r="AL99" s="25" t="n">
        <f aca="false">'Quarterly Data'!AL24/'Quarterly Data'!AL59-AL98</f>
        <v>0.00216806335050368</v>
      </c>
      <c r="AM99" s="25" t="n">
        <f aca="false">'Quarterly Data'!AM24/'Quarterly Data'!AM59-AM98</f>
        <v>0.00268947678731069</v>
      </c>
      <c r="AN99" s="25" t="n">
        <f aca="false">'Quarterly Data'!AN24/'Quarterly Data'!AN59-AN98</f>
        <v>0.00363697807149288</v>
      </c>
      <c r="AO99" s="25" t="n">
        <f aca="false">'Quarterly Data'!AO24/'Quarterly Data'!AO59-AO98</f>
        <v>-0.0015027255867972</v>
      </c>
      <c r="AP99" s="25" t="n">
        <f aca="false">'Quarterly Data'!AP24/'Quarterly Data'!AP59-AP98</f>
        <v>-0.000590893810928694</v>
      </c>
      <c r="AQ99" s="25" t="n">
        <f aca="false">'Quarterly Data'!AQ24/'Quarterly Data'!AQ59-AQ98</f>
        <v>-0.00291690682929557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S9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71484375" defaultRowHeight="15" zeroHeight="false" outlineLevelRow="0" outlineLevelCol="0"/>
  <cols>
    <col collapsed="false" customWidth="true" hidden="false" outlineLevel="0" max="1" min="1" style="1" width="58"/>
    <col collapsed="false" customWidth="true" hidden="false" outlineLevel="0" max="43" min="2" style="1" width="11"/>
  </cols>
  <sheetData>
    <row r="1" customFormat="false" ht="15.75" hidden="false" customHeight="true" outlineLevel="0" collapsed="false">
      <c r="A1" s="2" t="s">
        <v>265</v>
      </c>
    </row>
    <row r="2" customFormat="false" ht="51.75" hidden="false" customHeight="true" outlineLevel="0" collapsed="false">
      <c r="A2" s="10" t="s">
        <v>266</v>
      </c>
    </row>
    <row r="4" customFormat="false" ht="15" hidden="false" customHeight="true" outlineLevel="0" collapsed="false">
      <c r="A4" s="3"/>
      <c r="B4" s="3" t="s">
        <v>201</v>
      </c>
      <c r="C4" s="3" t="s">
        <v>202</v>
      </c>
      <c r="D4" s="3" t="s">
        <v>203</v>
      </c>
      <c r="E4" s="3" t="s">
        <v>204</v>
      </c>
      <c r="F4" s="3" t="s">
        <v>205</v>
      </c>
      <c r="G4" s="3" t="s">
        <v>206</v>
      </c>
      <c r="H4" s="3" t="s">
        <v>207</v>
      </c>
      <c r="I4" s="3" t="s">
        <v>208</v>
      </c>
      <c r="J4" s="3" t="s">
        <v>209</v>
      </c>
      <c r="K4" s="3" t="s">
        <v>210</v>
      </c>
      <c r="L4" s="3" t="s">
        <v>211</v>
      </c>
      <c r="M4" s="3" t="s">
        <v>212</v>
      </c>
      <c r="N4" s="3" t="s">
        <v>213</v>
      </c>
      <c r="O4" s="3" t="s">
        <v>214</v>
      </c>
      <c r="P4" s="3" t="s">
        <v>215</v>
      </c>
      <c r="Q4" s="3" t="s">
        <v>216</v>
      </c>
      <c r="R4" s="3" t="s">
        <v>217</v>
      </c>
      <c r="S4" s="3" t="s">
        <v>218</v>
      </c>
      <c r="T4" s="3" t="s">
        <v>219</v>
      </c>
      <c r="U4" s="3" t="s">
        <v>220</v>
      </c>
      <c r="V4" s="3" t="s">
        <v>221</v>
      </c>
      <c r="W4" s="3" t="s">
        <v>222</v>
      </c>
      <c r="X4" s="3" t="s">
        <v>223</v>
      </c>
      <c r="Y4" s="3" t="s">
        <v>224</v>
      </c>
      <c r="Z4" s="3" t="s">
        <v>225</v>
      </c>
      <c r="AA4" s="3" t="s">
        <v>226</v>
      </c>
      <c r="AB4" s="3" t="s">
        <v>227</v>
      </c>
      <c r="AC4" s="3" t="s">
        <v>228</v>
      </c>
      <c r="AD4" s="3" t="s">
        <v>229</v>
      </c>
      <c r="AE4" s="3" t="s">
        <v>230</v>
      </c>
      <c r="AF4" s="3" t="s">
        <v>231</v>
      </c>
      <c r="AG4" s="3" t="s">
        <v>232</v>
      </c>
      <c r="AH4" s="3" t="s">
        <v>233</v>
      </c>
      <c r="AI4" s="3" t="s">
        <v>234</v>
      </c>
      <c r="AJ4" s="3" t="s">
        <v>235</v>
      </c>
      <c r="AK4" s="3" t="s">
        <v>236</v>
      </c>
      <c r="AL4" s="3" t="s">
        <v>237</v>
      </c>
      <c r="AM4" s="3" t="s">
        <v>238</v>
      </c>
      <c r="AN4" s="3" t="s">
        <v>239</v>
      </c>
      <c r="AO4" s="3" t="s">
        <v>240</v>
      </c>
      <c r="AP4" s="3" t="s">
        <v>241</v>
      </c>
      <c r="AQ4" s="3" t="s">
        <v>242</v>
      </c>
    </row>
    <row r="5" customFormat="false" ht="15" hidden="false" customHeight="true" outlineLevel="0" collapsed="false">
      <c r="A5" s="34" t="s">
        <v>243</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row>
    <row r="6" customFormat="false" ht="15" hidden="false" customHeight="true" outlineLevel="0" collapsed="false">
      <c r="A6" s="18" t="s">
        <v>244</v>
      </c>
      <c r="B6" s="35" t="n">
        <f aca="false">'Quarterly Data'!B61</f>
        <v>60.37</v>
      </c>
      <c r="C6" s="35" t="n">
        <f aca="false">'Quarterly Data'!C61</f>
        <v>68.92</v>
      </c>
      <c r="D6" s="35" t="n">
        <f aca="false">'Quarterly Data'!D61</f>
        <v>73.56</v>
      </c>
      <c r="E6" s="35" t="n">
        <f aca="false">'Quarterly Data'!E61</f>
        <v>73.84</v>
      </c>
      <c r="F6" s="35" t="n">
        <f aca="false">'Quarterly Data'!F61</f>
        <v>73.53</v>
      </c>
      <c r="G6" s="35" t="n">
        <f aca="false">'Quarterly Data'!G61</f>
        <v>83.8</v>
      </c>
      <c r="H6" s="35" t="n">
        <f aca="false">'Quarterly Data'!H61</f>
        <v>88.12</v>
      </c>
      <c r="I6" s="35" t="n">
        <f aca="false">'Quarterly Data'!I61</f>
        <v>88.38</v>
      </c>
      <c r="J6" s="35" t="n">
        <f aca="false">'Quarterly Data'!J61</f>
        <v>82.66</v>
      </c>
      <c r="K6" s="35" t="n">
        <f aca="false">'Quarterly Data'!K61</f>
        <v>95.56</v>
      </c>
      <c r="L6" s="35" t="n">
        <f aca="false">'Quarterly Data'!L61</f>
        <v>95.62</v>
      </c>
      <c r="M6" s="35" t="n">
        <f aca="false">'Quarterly Data'!M61</f>
        <v>91.73</v>
      </c>
      <c r="N6" s="35" t="n">
        <f aca="false">'Quarterly Data'!N61</f>
        <v>111.64</v>
      </c>
      <c r="O6" s="35" t="n">
        <f aca="false">'Quarterly Data'!O61</f>
        <v>115.98</v>
      </c>
      <c r="P6" s="35" t="n">
        <f aca="false">'Quarterly Data'!P61</f>
        <v>125.02</v>
      </c>
      <c r="Q6" s="35" t="n">
        <f aca="false">'Quarterly Data'!Q61</f>
        <v>132.67</v>
      </c>
      <c r="R6" s="35" t="n">
        <f aca="false">'Quarterly Data'!R61</f>
        <v>104.48</v>
      </c>
      <c r="S6" s="35" t="n">
        <f aca="false">'Quarterly Data'!S61</f>
        <v>118.61</v>
      </c>
      <c r="T6" s="35" t="n">
        <f aca="false">'Quarterly Data'!T61</f>
        <v>129.33</v>
      </c>
      <c r="U6" s="35" t="n">
        <f aca="false">'Quarterly Data'!U61</f>
        <v>138.06</v>
      </c>
      <c r="V6" s="35" t="n">
        <f aca="false">'Quarterly Data'!V61</f>
        <v>143.28</v>
      </c>
      <c r="W6" s="35" t="n">
        <f aca="false">'Quarterly Data'!W61</f>
        <v>164.45</v>
      </c>
      <c r="X6" s="35" t="n">
        <f aca="false">'Quarterly Data'!X61</f>
        <v>166.63</v>
      </c>
      <c r="Y6" s="35" t="n">
        <f aca="false">'Quarterly Data'!Y61</f>
        <v>227.85</v>
      </c>
      <c r="Z6" s="35" t="n">
        <f aca="false">'Quarterly Data'!Z61</f>
        <v>203.28</v>
      </c>
      <c r="AA6" s="35" t="n">
        <f aca="false">'Quarterly Data'!AA61</f>
        <v>154.33</v>
      </c>
      <c r="AB6" s="35" t="n">
        <f aca="false">'Quarterly Data'!AB61</f>
        <v>144.34</v>
      </c>
      <c r="AC6" s="35" t="n">
        <f aca="false">'Quarterly Data'!AC61</f>
        <v>148.06</v>
      </c>
      <c r="AD6" s="35" t="n">
        <f aca="false">'Quarterly Data'!AD61</f>
        <v>165.32</v>
      </c>
      <c r="AE6" s="35" t="n">
        <f aca="false">'Quarterly Data'!AE61</f>
        <v>173.6</v>
      </c>
      <c r="AF6" s="35" t="n">
        <f aca="false">'Quarterly Data'!AF61</f>
        <v>166.53</v>
      </c>
      <c r="AG6" s="35" t="n">
        <f aca="false">'Quarterly Data'!AG61</f>
        <v>183.54</v>
      </c>
      <c r="AH6" s="35" t="n">
        <f aca="false">'Quarterly Data'!AH61</f>
        <v>179.77</v>
      </c>
      <c r="AI6" s="35" t="n">
        <f aca="false">'Quarterly Data'!AI61</f>
        <v>170.1</v>
      </c>
      <c r="AJ6" s="35" t="n">
        <f aca="false">'Quarterly Data'!AJ61</f>
        <v>186.82</v>
      </c>
      <c r="AK6" s="35" t="n">
        <f aca="false">'Quarterly Data'!AK61</f>
        <v>160.49</v>
      </c>
      <c r="AL6" s="35" t="n">
        <f aca="false">'Quarterly Data'!AL61</f>
        <v>176.15</v>
      </c>
      <c r="AM6" s="35" t="n">
        <f aca="false">'Quarterly Data'!AM61</f>
        <v>167.12</v>
      </c>
      <c r="AN6" s="35" t="n">
        <f aca="false">'Quarterly Data'!AN61</f>
        <v>169.45</v>
      </c>
      <c r="AO6" s="35" t="n">
        <f aca="false">'Quarterly Data'!AO61</f>
        <v>178.14</v>
      </c>
      <c r="AP6" s="35" t="n">
        <f aca="false">'Quarterly Data'!AP61</f>
        <v>185.09</v>
      </c>
      <c r="AQ6" s="35" t="n">
        <f aca="false">'Quarterly Data'!AQ61</f>
        <v>202.53</v>
      </c>
      <c r="AR6" s="8"/>
      <c r="AS6" s="8"/>
    </row>
    <row r="7" customFormat="false" ht="15" hidden="false" customHeight="true" outlineLevel="0" collapsed="false">
      <c r="A7" s="18" t="s">
        <v>267</v>
      </c>
      <c r="B7" s="36" t="n">
        <f aca="false">'Quarterly Data'!B79/1000</f>
        <v>1796.69985064</v>
      </c>
      <c r="C7" s="36" t="n">
        <f aca="false">'Quarterly Data'!C79/1000</f>
        <v>2099.88626816</v>
      </c>
      <c r="D7" s="36" t="n">
        <f aca="false">'Quarterly Data'!D79/1000</f>
        <v>2213.60294784</v>
      </c>
      <c r="E7" s="36" t="n">
        <f aca="false">'Quarterly Data'!E79/1000</f>
        <v>2167.34260792</v>
      </c>
      <c r="F7" s="36" t="n">
        <f aca="false">'Quarterly Data'!F79/1000</f>
        <v>2248.15576312</v>
      </c>
      <c r="G7" s="36" t="n">
        <f aca="false">'Quarterly Data'!G79/1000</f>
        <v>2677.6865716</v>
      </c>
      <c r="H7" s="36" t="n">
        <f aca="false">'Quarterly Data'!H79/1000</f>
        <v>2829.30474416</v>
      </c>
      <c r="I7" s="36" t="n">
        <f aca="false">'Quarterly Data'!I79/1000</f>
        <v>2829.91279946</v>
      </c>
      <c r="J7" s="36" t="n">
        <f aca="false">'Quarterly Data'!J79/1000</f>
        <v>2649.66267454</v>
      </c>
      <c r="K7" s="36" t="n">
        <f aca="false">'Quarterly Data'!K79/1000</f>
        <v>3202.21550468</v>
      </c>
      <c r="L7" s="36" t="n">
        <f aca="false">'Quarterly Data'!L79/1000</f>
        <v>3201.3986211</v>
      </c>
      <c r="M7" s="36" t="n">
        <f aca="false">'Quarterly Data'!M79/1000</f>
        <v>3084.60538588</v>
      </c>
      <c r="N7" s="36" t="n">
        <f aca="false">'Quarterly Data'!N79/1000</f>
        <v>3838.4963064</v>
      </c>
      <c r="O7" s="36" t="n">
        <f aca="false">'Quarterly Data'!O79/1000</f>
        <v>4070.5707195</v>
      </c>
      <c r="P7" s="36" t="n">
        <f aca="false">'Quarterly Data'!P79/1000</f>
        <v>4447.68230934</v>
      </c>
      <c r="Q7" s="36" t="n">
        <f aca="false">'Quarterly Data'!Q79/1000</f>
        <v>4744.30718451</v>
      </c>
      <c r="R7" s="36" t="n">
        <f aca="false">'Quarterly Data'!R79/1000</f>
        <v>3642.23260784</v>
      </c>
      <c r="S7" s="36" t="n">
        <f aca="false">'Quarterly Data'!S79/1000</f>
        <v>4258.2373051</v>
      </c>
      <c r="T7" s="36" t="n">
        <f aca="false">'Quarterly Data'!T79/1000</f>
        <v>4791.0567569</v>
      </c>
      <c r="U7" s="36" t="n">
        <f aca="false">'Quarterly Data'!U79/1000</f>
        <v>5118.19487368</v>
      </c>
      <c r="V7" s="36" t="n">
        <f aca="false">'Quarterly Data'!V79/1000</f>
        <v>5388.04082136</v>
      </c>
      <c r="W7" s="36" t="n">
        <f aca="false">'Quarterly Data'!W79/1000</f>
        <v>6323.146801</v>
      </c>
      <c r="X7" s="36" t="n">
        <f aca="false">'Quarterly Data'!X79/1000</f>
        <v>6426.87640999</v>
      </c>
      <c r="Y7" s="36" t="n">
        <f aca="false">'Quarterly Data'!Y79/1000</f>
        <v>8898.4925611</v>
      </c>
      <c r="Z7" s="36" t="n">
        <f aca="false">'Quarterly Data'!Z79/1000</f>
        <v>7923.21055792</v>
      </c>
      <c r="AA7" s="36" t="n">
        <f aca="false">'Quarterly Data'!AA79/1000</f>
        <v>6169.18024928</v>
      </c>
      <c r="AB7" s="36" t="n">
        <f aca="false">'Quarterly Data'!AB79/1000</f>
        <v>5710.88908734</v>
      </c>
      <c r="AC7" s="36" t="n">
        <f aca="false">'Quarterly Data'!AC79/1000</f>
        <v>5913.34530434</v>
      </c>
      <c r="AD7" s="36" t="n">
        <f aca="false">'Quarterly Data'!AD79/1000</f>
        <v>6789.27399868</v>
      </c>
      <c r="AE7" s="36" t="n">
        <f aca="false">'Quarterly Data'!AE79/1000</f>
        <v>7309.1099296</v>
      </c>
      <c r="AF7" s="36" t="n">
        <f aca="false">'Quarterly Data'!AF79/1000</f>
        <v>7154.05730221</v>
      </c>
      <c r="AG7" s="36" t="n">
        <f aca="false">'Quarterly Data'!AG79/1000</f>
        <v>8115.29028928</v>
      </c>
      <c r="AH7" s="36" t="n">
        <f aca="false">'Quarterly Data'!AH79/1000</f>
        <v>7960.61789901</v>
      </c>
      <c r="AI7" s="36" t="n">
        <f aca="false">'Quarterly Data'!AI79/1000</f>
        <v>7582.7225025</v>
      </c>
      <c r="AJ7" s="36" t="n">
        <f aca="false">'Quarterly Data'!AJ79/1000</f>
        <v>8538.582261</v>
      </c>
      <c r="AK7" s="36" t="n">
        <f aca="false">'Quarterly Data'!AK79/1000</f>
        <v>7643.05032102</v>
      </c>
      <c r="AL7" s="36" t="n">
        <f aca="false">'Quarterly Data'!AL79/1000</f>
        <v>8520.4538468</v>
      </c>
      <c r="AM7" s="36" t="n">
        <f aca="false">'Quarterly Data'!AM79/1000</f>
        <v>8126.97760832</v>
      </c>
      <c r="AN7" s="36" t="n">
        <f aca="false">'Quarterly Data'!AN79/1000</f>
        <v>8397.7207258</v>
      </c>
      <c r="AO7" s="36" t="n">
        <f aca="false">'Quarterly Data'!AO79/1000</f>
        <v>8793.355232</v>
      </c>
      <c r="AP7" s="36" t="n">
        <f aca="false">'Quarterly Data'!AP79/1000</f>
        <v>9251.13074949</v>
      </c>
      <c r="AQ7" s="36" t="n">
        <f aca="false">'Quarterly Data'!AQ79/1000</f>
        <v>10196.76859526</v>
      </c>
      <c r="AR7" s="8"/>
      <c r="AS7" s="8"/>
    </row>
    <row r="8" customFormat="false" ht="15" hidden="false" customHeight="true" outlineLevel="0" collapsed="false">
      <c r="A8" s="18" t="s">
        <v>268</v>
      </c>
      <c r="B8" s="35" t="n">
        <f aca="false">'Quarterly Data'!B79/'Quarterly Data'!B78</f>
        <v>60.37</v>
      </c>
      <c r="C8" s="35" t="n">
        <f aca="false">'Quarterly Data'!C79/'Quarterly Data'!C78</f>
        <v>68.92</v>
      </c>
      <c r="D8" s="35" t="n">
        <f aca="false">'Quarterly Data'!D79/'Quarterly Data'!D78</f>
        <v>73.56</v>
      </c>
      <c r="E8" s="35" t="n">
        <f aca="false">'Quarterly Data'!E79/'Quarterly Data'!E78</f>
        <v>73.84</v>
      </c>
      <c r="F8" s="35" t="n">
        <f aca="false">'Quarterly Data'!F79/'Quarterly Data'!F78</f>
        <v>73.53</v>
      </c>
      <c r="G8" s="35" t="n">
        <f aca="false">'Quarterly Data'!G79/'Quarterly Data'!G78</f>
        <v>83.8</v>
      </c>
      <c r="H8" s="35" t="n">
        <f aca="false">'Quarterly Data'!H79/'Quarterly Data'!H78</f>
        <v>88.12</v>
      </c>
      <c r="I8" s="35" t="n">
        <f aca="false">'Quarterly Data'!I79/'Quarterly Data'!I78</f>
        <v>88.38</v>
      </c>
      <c r="J8" s="35" t="n">
        <f aca="false">'Quarterly Data'!J79/'Quarterly Data'!J78</f>
        <v>82.66</v>
      </c>
      <c r="K8" s="35" t="n">
        <f aca="false">'Quarterly Data'!K79/'Quarterly Data'!K78</f>
        <v>95.56</v>
      </c>
      <c r="L8" s="35" t="n">
        <f aca="false">'Quarterly Data'!L79/'Quarterly Data'!L78</f>
        <v>95.62</v>
      </c>
      <c r="M8" s="35" t="n">
        <f aca="false">'Quarterly Data'!M79/'Quarterly Data'!M78</f>
        <v>91.73</v>
      </c>
      <c r="N8" s="35" t="n">
        <f aca="false">'Quarterly Data'!N79/'Quarterly Data'!N78</f>
        <v>111.64</v>
      </c>
      <c r="O8" s="35" t="n">
        <f aca="false">'Quarterly Data'!O79/'Quarterly Data'!O78</f>
        <v>115.98</v>
      </c>
      <c r="P8" s="35" t="n">
        <f aca="false">'Quarterly Data'!P79/'Quarterly Data'!P78</f>
        <v>125.02</v>
      </c>
      <c r="Q8" s="35" t="n">
        <f aca="false">'Quarterly Data'!Q79/'Quarterly Data'!Q78</f>
        <v>132.67</v>
      </c>
      <c r="R8" s="35" t="n">
        <f aca="false">'Quarterly Data'!R79/'Quarterly Data'!R78</f>
        <v>104.48</v>
      </c>
      <c r="S8" s="35" t="n">
        <f aca="false">'Quarterly Data'!S79/'Quarterly Data'!S78</f>
        <v>118.61</v>
      </c>
      <c r="T8" s="35" t="n">
        <f aca="false">'Quarterly Data'!T79/'Quarterly Data'!T78</f>
        <v>129.33</v>
      </c>
      <c r="U8" s="35" t="n">
        <f aca="false">'Quarterly Data'!U79/'Quarterly Data'!U78</f>
        <v>138.06</v>
      </c>
      <c r="V8" s="35" t="n">
        <f aca="false">'Quarterly Data'!V79/'Quarterly Data'!V78</f>
        <v>143.28</v>
      </c>
      <c r="W8" s="35" t="n">
        <f aca="false">'Quarterly Data'!W79/'Quarterly Data'!W78</f>
        <v>164.45</v>
      </c>
      <c r="X8" s="35" t="n">
        <f aca="false">'Quarterly Data'!X79/'Quarterly Data'!X78</f>
        <v>166.63</v>
      </c>
      <c r="Y8" s="35" t="n">
        <f aca="false">'Quarterly Data'!Y79/'Quarterly Data'!Y78</f>
        <v>227.85</v>
      </c>
      <c r="Z8" s="35" t="n">
        <f aca="false">'Quarterly Data'!Z79/'Quarterly Data'!Z78</f>
        <v>203.28</v>
      </c>
      <c r="AA8" s="35" t="n">
        <f aca="false">'Quarterly Data'!AA79/'Quarterly Data'!AA78</f>
        <v>154.33</v>
      </c>
      <c r="AB8" s="35" t="n">
        <f aca="false">'Quarterly Data'!AB79/'Quarterly Data'!AB78</f>
        <v>144.34</v>
      </c>
      <c r="AC8" s="35" t="n">
        <f aca="false">'Quarterly Data'!AC79/'Quarterly Data'!AC78</f>
        <v>148.06</v>
      </c>
      <c r="AD8" s="35" t="n">
        <f aca="false">'Quarterly Data'!AD79/'Quarterly Data'!AD78</f>
        <v>165.32</v>
      </c>
      <c r="AE8" s="35" t="n">
        <f aca="false">'Quarterly Data'!AE79/'Quarterly Data'!AE78</f>
        <v>173.6</v>
      </c>
      <c r="AF8" s="35" t="n">
        <f aca="false">'Quarterly Data'!AF79/'Quarterly Data'!AF78</f>
        <v>166.53</v>
      </c>
      <c r="AG8" s="35" t="n">
        <f aca="false">'Quarterly Data'!AG79/'Quarterly Data'!AG78</f>
        <v>183.54</v>
      </c>
      <c r="AH8" s="35" t="n">
        <f aca="false">'Quarterly Data'!AH79/'Quarterly Data'!AH78</f>
        <v>179.77</v>
      </c>
      <c r="AI8" s="35" t="n">
        <f aca="false">'Quarterly Data'!AI79/'Quarterly Data'!AI78</f>
        <v>170.1</v>
      </c>
      <c r="AJ8" s="35" t="n">
        <f aca="false">'Quarterly Data'!AJ79/'Quarterly Data'!AJ78</f>
        <v>186.82</v>
      </c>
      <c r="AK8" s="35" t="n">
        <f aca="false">'Quarterly Data'!AK79/'Quarterly Data'!AK78</f>
        <v>160.49</v>
      </c>
      <c r="AL8" s="35" t="n">
        <f aca="false">'Quarterly Data'!AL79/'Quarterly Data'!AL78</f>
        <v>176.15</v>
      </c>
      <c r="AM8" s="35" t="n">
        <f aca="false">'Quarterly Data'!AM79/'Quarterly Data'!AM78</f>
        <v>167.12</v>
      </c>
      <c r="AN8" s="35" t="n">
        <f aca="false">'Quarterly Data'!AN79/'Quarterly Data'!AN78</f>
        <v>169.45</v>
      </c>
      <c r="AO8" s="35" t="n">
        <f aca="false">'Quarterly Data'!AO79/'Quarterly Data'!AO78</f>
        <v>178.14</v>
      </c>
      <c r="AP8" s="35" t="n">
        <f aca="false">'Quarterly Data'!AP79/'Quarterly Data'!AP78</f>
        <v>185.09</v>
      </c>
      <c r="AQ8" s="35" t="n">
        <f aca="false">'Quarterly Data'!AQ79/'Quarterly Data'!AQ78</f>
        <v>202.53</v>
      </c>
      <c r="AR8" s="8"/>
      <c r="AS8" s="8"/>
    </row>
    <row r="9" customFormat="false" ht="15" hidden="false" customHeight="true" outlineLevel="0" collapsed="false">
      <c r="A9" s="18" t="s">
        <v>269</v>
      </c>
      <c r="B9" s="36" t="n">
        <f aca="false">'Quarterly Data'!B80/1000</f>
        <v>2840.60985064</v>
      </c>
      <c r="C9" s="36" t="n">
        <f aca="false">'Quarterly Data'!C80/1000</f>
        <v>3073.21126816</v>
      </c>
      <c r="D9" s="36" t="n">
        <f aca="false">'Quarterly Data'!D80/1000</f>
        <v>3237.26494784</v>
      </c>
      <c r="E9" s="36" t="n">
        <f aca="false">'Quarterly Data'!E80/1000</f>
        <v>3272.95660792</v>
      </c>
      <c r="F9" s="36" t="n">
        <f aca="false">'Quarterly Data'!F80/1000</f>
        <v>3358.45176312</v>
      </c>
      <c r="G9" s="36" t="n">
        <f aca="false">'Quarterly Data'!G80/1000</f>
        <v>3752.2045716</v>
      </c>
      <c r="H9" s="36" t="n">
        <f aca="false">'Quarterly Data'!H80/1000</f>
        <v>3904.77174416</v>
      </c>
      <c r="I9" s="36" t="n">
        <f aca="false">'Quarterly Data'!I80/1000</f>
        <v>3941.60579946</v>
      </c>
      <c r="J9" s="36" t="n">
        <f aca="false">'Quarterly Data'!J80/1000</f>
        <v>3764.33467454</v>
      </c>
      <c r="K9" s="36" t="n">
        <f aca="false">'Quarterly Data'!K80/1000</f>
        <v>4301.00750468</v>
      </c>
      <c r="L9" s="36" t="n">
        <f aca="false">'Quarterly Data'!L80/1000</f>
        <v>4289.5126211</v>
      </c>
      <c r="M9" s="36" t="n">
        <f aca="false">'Quarterly Data'!M80/1000</f>
        <v>4194.37338588</v>
      </c>
      <c r="N9" s="36" t="n">
        <f aca="false">'Quarterly Data'!N80/1000</f>
        <v>4962.4803064</v>
      </c>
      <c r="O9" s="36" t="n">
        <f aca="false">'Quarterly Data'!O80/1000</f>
        <v>5209.3917195</v>
      </c>
      <c r="P9" s="36" t="n">
        <f aca="false">'Quarterly Data'!P80/1000</f>
        <v>5563.40730934</v>
      </c>
      <c r="Q9" s="36" t="n">
        <f aca="false">'Quarterly Data'!Q80/1000</f>
        <v>5930.43918451</v>
      </c>
      <c r="R9" s="36" t="n">
        <f aca="false">'Quarterly Data'!R80/1000</f>
        <v>4896.39260784</v>
      </c>
      <c r="S9" s="36" t="n">
        <f aca="false">'Quarterly Data'!S80/1000</f>
        <v>5494.2223051</v>
      </c>
      <c r="T9" s="36" t="n">
        <f aca="false">'Quarterly Data'!T80/1000</f>
        <v>6005.2047569</v>
      </c>
      <c r="U9" s="36" t="n">
        <f aca="false">'Quarterly Data'!U80/1000</f>
        <v>6432.29087368</v>
      </c>
      <c r="V9" s="36" t="n">
        <f aca="false">'Quarterly Data'!V80/1000</f>
        <v>6677.18682136</v>
      </c>
      <c r="W9" s="36" t="n">
        <f aca="false">'Quarterly Data'!W80/1000</f>
        <v>7644.308801</v>
      </c>
      <c r="X9" s="36" t="n">
        <f aca="false">'Quarterly Data'!X80/1000</f>
        <v>7768.38240999</v>
      </c>
      <c r="Y9" s="36" t="n">
        <f aca="false">'Quarterly Data'!Y80/1000</f>
        <v>10354.8585611</v>
      </c>
      <c r="Z9" s="36" t="n">
        <f aca="false">'Quarterly Data'!Z80/1000</f>
        <v>9392.65155792</v>
      </c>
      <c r="AA9" s="36" t="n">
        <f aca="false">'Quarterly Data'!AA80/1000</f>
        <v>7797.69824928</v>
      </c>
      <c r="AB9" s="36" t="n">
        <f aca="false">'Quarterly Data'!AB80/1000</f>
        <v>7413.84308734</v>
      </c>
      <c r="AC9" s="36" t="n">
        <f aca="false">'Quarterly Data'!AC80/1000</f>
        <v>7780.38630434</v>
      </c>
      <c r="AD9" s="36" t="n">
        <f aca="false">'Quarterly Data'!AD80/1000</f>
        <v>8593.31299868</v>
      </c>
      <c r="AE9" s="36" t="n">
        <f aca="false">'Quarterly Data'!AE80/1000</f>
        <v>9041.0929296</v>
      </c>
      <c r="AF9" s="36" t="n">
        <f aca="false">'Quarterly Data'!AF80/1000</f>
        <v>8834.05730221</v>
      </c>
      <c r="AG9" s="36" t="n">
        <f aca="false">'Quarterly Data'!AG80/1000</f>
        <v>9795.29028928</v>
      </c>
      <c r="AH9" s="36" t="n">
        <f aca="false">'Quarterly Data'!AH80/1000</f>
        <v>9640.61789901</v>
      </c>
      <c r="AI9" s="36" t="n">
        <f aca="false">'Quarterly Data'!AI80/1000</f>
        <v>9262.7225025</v>
      </c>
      <c r="AJ9" s="36" t="n">
        <f aca="false">'Quarterly Data'!AJ80/1000</f>
        <v>10168.582261</v>
      </c>
      <c r="AK9" s="36" t="n">
        <f aca="false">'Quarterly Data'!AK80/1000</f>
        <v>9153.05032102</v>
      </c>
      <c r="AL9" s="36" t="n">
        <f aca="false">'Quarterly Data'!AL80/1000</f>
        <v>9980.4538468</v>
      </c>
      <c r="AM9" s="36" t="n">
        <f aca="false">'Quarterly Data'!AM80/1000</f>
        <v>9586.97760832</v>
      </c>
      <c r="AN9" s="36" t="n">
        <f aca="false">'Quarterly Data'!AN80/1000</f>
        <v>9882.7207258</v>
      </c>
      <c r="AO9" s="36" t="n">
        <f aca="false">'Quarterly Data'!AO80/1000</f>
        <v>10427.200232</v>
      </c>
      <c r="AP9" s="36" t="n">
        <f aca="false">'Quarterly Data'!AP80/1000</f>
        <v>10866.13074949</v>
      </c>
      <c r="AQ9" s="36" t="n">
        <f aca="false">'Quarterly Data'!AQ80/1000</f>
        <v>11811.76859526</v>
      </c>
      <c r="AR9" s="8"/>
      <c r="AS9" s="8"/>
    </row>
    <row r="10" customFormat="false" ht="15" hidden="false" customHeight="true" outlineLevel="0" collapsed="false">
      <c r="A10" s="18" t="s">
        <v>270</v>
      </c>
      <c r="B10" s="35" t="n">
        <f aca="false">'Quarterly Data'!B80/'Quarterly Data'!B78</f>
        <v>95.4458902092363</v>
      </c>
      <c r="C10" s="35" t="n">
        <f aca="false">'Quarterly Data'!C80/'Quarterly Data'!C78</f>
        <v>100.86532961958</v>
      </c>
      <c r="D10" s="35" t="n">
        <f aca="false">'Quarterly Data'!D80/'Quarterly Data'!D78</f>
        <v>107.577201139652</v>
      </c>
      <c r="E10" s="35" t="n">
        <f aca="false">'Quarterly Data'!E80/'Quarterly Data'!E78</f>
        <v>111.507573858269</v>
      </c>
      <c r="F10" s="35" t="n">
        <f aca="false">'Quarterly Data'!F80/'Quarterly Data'!F78</f>
        <v>109.844238639186</v>
      </c>
      <c r="G10" s="35" t="n">
        <f aca="false">'Quarterly Data'!G80/'Quarterly Data'!G78</f>
        <v>117.427762619803</v>
      </c>
      <c r="H10" s="35" t="n">
        <f aca="false">'Quarterly Data'!H80/'Quarterly Data'!H78</f>
        <v>121.615915290008</v>
      </c>
      <c r="I10" s="35" t="n">
        <f aca="false">'Quarterly Data'!I80/'Quarterly Data'!I78</f>
        <v>123.098888638105</v>
      </c>
      <c r="J10" s="35" t="n">
        <f aca="false">'Quarterly Data'!J80/'Quarterly Data'!J78</f>
        <v>117.433780226948</v>
      </c>
      <c r="K10" s="35" t="n">
        <f aca="false">'Quarterly Data'!K80/'Quarterly Data'!K78</f>
        <v>128.349974118401</v>
      </c>
      <c r="L10" s="35" t="n">
        <f aca="false">'Quarterly Data'!L80/'Quarterly Data'!L78</f>
        <v>128.120001716203</v>
      </c>
      <c r="M10" s="35" t="n">
        <f aca="false">'Quarterly Data'!M80/'Quarterly Data'!M78</f>
        <v>124.732282595366</v>
      </c>
      <c r="N10" s="35" t="n">
        <f aca="false">'Quarterly Data'!N80/'Quarterly Data'!N78</f>
        <v>144.330294256838</v>
      </c>
      <c r="O10" s="35" t="n">
        <f aca="false">'Quarterly Data'!O80/'Quarterly Data'!O78</f>
        <v>148.427651369198</v>
      </c>
      <c r="P10" s="35" t="n">
        <f aca="false">'Quarterly Data'!P80/'Quarterly Data'!P78</f>
        <v>156.381938600489</v>
      </c>
      <c r="Q10" s="35" t="n">
        <f aca="false">'Quarterly Data'!Q80/'Quarterly Data'!Q78</f>
        <v>165.839043723347</v>
      </c>
      <c r="R10" s="35" t="n">
        <f aca="false">'Quarterly Data'!R80/'Quarterly Data'!R78</f>
        <v>140.456460294695</v>
      </c>
      <c r="S10" s="35" t="n">
        <f aca="false">'Quarterly Data'!S80/'Quarterly Data'!S78</f>
        <v>153.03743331247</v>
      </c>
      <c r="T10" s="35" t="n">
        <f aca="false">'Quarterly Data'!T80/'Quarterly Data'!T78</f>
        <v>162.104765319541</v>
      </c>
      <c r="U10" s="35" t="n">
        <f aca="false">'Quarterly Data'!U80/'Quarterly Data'!U78</f>
        <v>173.506890600622</v>
      </c>
      <c r="V10" s="35" t="n">
        <f aca="false">'Quarterly Data'!V80/'Quarterly Data'!V78</f>
        <v>177.561261965899</v>
      </c>
      <c r="W10" s="35" t="n">
        <f aca="false">'Quarterly Data'!W80/'Quarterly Data'!W78</f>
        <v>198.810279420626</v>
      </c>
      <c r="X10" s="35" t="n">
        <f aca="false">'Quarterly Data'!X80/'Quarterly Data'!X78</f>
        <v>201.411304403572</v>
      </c>
      <c r="Y10" s="35" t="n">
        <f aca="false">'Quarterly Data'!Y80/'Quarterly Data'!Y78</f>
        <v>265.140922122093</v>
      </c>
      <c r="Z10" s="35" t="n">
        <f aca="false">'Quarterly Data'!Z80/'Quarterly Data'!Z78</f>
        <v>240.980369603508</v>
      </c>
      <c r="AA10" s="35" t="n">
        <f aca="false">'Quarterly Data'!AA80/'Quarterly Data'!AA78</f>
        <v>195.069477983211</v>
      </c>
      <c r="AB10" s="35" t="n">
        <f aca="false">'Quarterly Data'!AB80/'Quarterly Data'!AB78</f>
        <v>187.38135076006</v>
      </c>
      <c r="AC10" s="35" t="n">
        <f aca="false">'Quarterly Data'!AC80/'Quarterly Data'!AC78</f>
        <v>194.807496760779</v>
      </c>
      <c r="AD10" s="35" t="n">
        <f aca="false">'Quarterly Data'!AD80/'Quarterly Data'!AD78</f>
        <v>209.248662702078</v>
      </c>
      <c r="AE10" s="35" t="n">
        <f aca="false">'Quarterly Data'!AE80/'Quarterly Data'!AE78</f>
        <v>214.736643407476</v>
      </c>
      <c r="AF10" s="35" t="n">
        <f aca="false">'Quarterly Data'!AF80/'Quarterly Data'!AF78</f>
        <v>205.636536078985</v>
      </c>
      <c r="AG10" s="35" t="n">
        <f aca="false">'Quarterly Data'!AG80/'Quarterly Data'!AG78</f>
        <v>221.535831203637</v>
      </c>
      <c r="AH10" s="35" t="n">
        <f aca="false">'Quarterly Data'!AH80/'Quarterly Data'!AH78</f>
        <v>217.708462042948</v>
      </c>
      <c r="AI10" s="35" t="n">
        <f aca="false">'Quarterly Data'!AI80/'Quarterly Data'!AI78</f>
        <v>207.786727940497</v>
      </c>
      <c r="AJ10" s="35" t="n">
        <f aca="false">'Quarterly Data'!AJ80/'Quarterly Data'!AJ78</f>
        <v>222.483602070203</v>
      </c>
      <c r="AK10" s="35" t="n">
        <f aca="false">'Quarterly Data'!AK80/'Quarterly Data'!AK78</f>
        <v>192.197222878477</v>
      </c>
      <c r="AL10" s="35" t="n">
        <f aca="false">'Quarterly Data'!AL80/'Quarterly Data'!AL78</f>
        <v>206.333720799871</v>
      </c>
      <c r="AM10" s="35" t="n">
        <f aca="false">'Quarterly Data'!AM80/'Quarterly Data'!AM78</f>
        <v>197.142870956382</v>
      </c>
      <c r="AN10" s="35" t="n">
        <f aca="false">'Quarterly Data'!AN80/'Quarterly Data'!AN78</f>
        <v>199.414469909903</v>
      </c>
      <c r="AO10" s="35" t="n">
        <f aca="false">'Quarterly Data'!AO80/'Quarterly Data'!AO78</f>
        <v>211.239214193102</v>
      </c>
      <c r="AP10" s="35" t="n">
        <f aca="false">'Quarterly Data'!AP80/'Quarterly Data'!AP78</f>
        <v>217.401763620515</v>
      </c>
      <c r="AQ10" s="35" t="n">
        <f aca="false">'Quarterly Data'!AQ80/'Quarterly Data'!AQ78</f>
        <v>234.607412264906</v>
      </c>
      <c r="AR10" s="8"/>
      <c r="AS10" s="8"/>
    </row>
    <row r="11" customFormat="false" ht="15" hidden="false" customHeight="true" outlineLevel="0" collapsed="false">
      <c r="A11" s="8"/>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row>
    <row r="12" customFormat="false" ht="15" hidden="false" customHeight="true" outlineLevel="0" collapsed="false">
      <c r="A12" s="6" t="s">
        <v>108</v>
      </c>
    </row>
    <row r="13" customFormat="false" ht="15" hidden="false" customHeight="true" outlineLevel="0" collapsed="false">
      <c r="A13" s="4" t="s">
        <v>109</v>
      </c>
      <c r="B13" s="16" t="n">
        <f aca="false">'Quarterly Data'!B5/'Quarterly Data'!B77</f>
        <v>0.736773271357953</v>
      </c>
      <c r="C13" s="16" t="n">
        <f aca="false">'Quarterly Data'!C5/'Quarterly Data'!C77</f>
        <v>1.46876731386286</v>
      </c>
      <c r="D13" s="16" t="n">
        <f aca="false">'Quarterly Data'!D5/'Quarterly Data'!D77</f>
        <v>0.493145648374499</v>
      </c>
      <c r="E13" s="16" t="n">
        <f aca="false">'Quarterly Data'!E5/'Quarterly Data'!E77</f>
        <v>0.530333222412954</v>
      </c>
      <c r="F13" s="16" t="n">
        <f aca="false">'Quarterly Data'!F5/'Quarterly Data'!F77</f>
        <v>0.431191934899858</v>
      </c>
      <c r="G13" s="16" t="n">
        <f aca="false">'Quarterly Data'!G5/'Quarterly Data'!G77</f>
        <v>1.16695580652924</v>
      </c>
      <c r="H13" s="16" t="n">
        <f aca="false">'Quarterly Data'!H5/'Quarterly Data'!H77</f>
        <v>0.499550563281291</v>
      </c>
      <c r="I13" s="16" t="n">
        <f aca="false">'Quarterly Data'!I5/'Quarterly Data'!I77</f>
        <v>0.55614902295709</v>
      </c>
      <c r="J13" s="16" t="n">
        <f aca="false">'Quarterly Data'!J5/'Quarterly Data'!J77</f>
        <v>0.902704111079281</v>
      </c>
      <c r="K13" s="16" t="n">
        <f aca="false">'Quarterly Data'!K5/'Quarterly Data'!K77</f>
        <v>0.552701765607724</v>
      </c>
      <c r="L13" s="16" t="n">
        <f aca="false">'Quarterly Data'!L5/'Quarterly Data'!L77</f>
        <v>0.69320687347153</v>
      </c>
      <c r="M13" s="16" t="n">
        <f aca="false">'Quarterly Data'!M5/'Quarterly Data'!M77</f>
        <v>0.557083584659846</v>
      </c>
      <c r="N13" s="16" t="n">
        <f aca="false">'Quarterly Data'!N5/'Quarterly Data'!N77</f>
        <v>0.65972715503961</v>
      </c>
      <c r="O13" s="16" t="n">
        <f aca="false">'Quarterly Data'!O5/'Quarterly Data'!O77</f>
        <v>0.779838544533399</v>
      </c>
      <c r="P13" s="16" t="n">
        <f aca="false">'Quarterly Data'!P5/'Quarterly Data'!P77</f>
        <v>0.644345540956803</v>
      </c>
      <c r="Q13" s="16" t="n">
        <f aca="false">'Quarterly Data'!Q5/'Quarterly Data'!Q77</f>
        <v>1.44369887171264</v>
      </c>
      <c r="R13" s="16" t="n">
        <f aca="false">'Quarterly Data'!R5/'Quarterly Data'!R77</f>
        <v>0.670117455489424</v>
      </c>
      <c r="S13" s="16" t="n">
        <f aca="false">'Quarterly Data'!S5/'Quarterly Data'!S77</f>
        <v>0.658632399261826</v>
      </c>
      <c r="T13" s="16" t="n">
        <f aca="false">'Quarterly Data'!T5/'Quarterly Data'!T77</f>
        <v>0.660859176164418</v>
      </c>
      <c r="U13" s="16" t="n">
        <f aca="false">'Quarterly Data'!U5/'Quarterly Data'!U77</f>
        <v>1.00395638223737</v>
      </c>
      <c r="V13" s="16" t="n">
        <f aca="false">'Quarterly Data'!V5/'Quarterly Data'!V77</f>
        <v>0.732480431519597</v>
      </c>
      <c r="W13" s="16" t="n">
        <f aca="false">'Quarterly Data'!W5/'Quarterly Data'!W77</f>
        <v>0.721576584920668</v>
      </c>
      <c r="X13" s="16" t="n">
        <f aca="false">'Quarterly Data'!X5/'Quarterly Data'!X77</f>
        <v>0.800780791364278</v>
      </c>
      <c r="Y13" s="16" t="n">
        <f aca="false">'Quarterly Data'!Y5/'Quarterly Data'!Y77</f>
        <v>1.85355191376138</v>
      </c>
      <c r="Z13" s="16" t="n">
        <f aca="false">'Quarterly Data'!Z5/'Quarterly Data'!Z77</f>
        <v>1.64540967567012</v>
      </c>
      <c r="AA13" s="16" t="n">
        <f aca="false">'Quarterly Data'!AA5/'Quarterly Data'!AA77</f>
        <v>1.19215665908325</v>
      </c>
      <c r="AB13" s="16" t="n">
        <f aca="false">'Quarterly Data'!AB5/'Quarterly Data'!AB77</f>
        <v>0.955636395969462</v>
      </c>
      <c r="AC13" s="16" t="n">
        <f aca="false">'Quarterly Data'!AC5/'Quarterly Data'!AC77</f>
        <v>0.968257690407179</v>
      </c>
      <c r="AD13" s="16" t="n">
        <f aca="false">'Quarterly Data'!AD5/'Quarterly Data'!AD77</f>
        <v>1.0997897262999</v>
      </c>
      <c r="AE13" s="16" t="n">
        <f aca="false">'Quarterly Data'!AE5/'Quarterly Data'!AE77</f>
        <v>1.04701304661109</v>
      </c>
      <c r="AF13" s="16" t="n">
        <f aca="false">'Quarterly Data'!AF5/'Quarterly Data'!AF77</f>
        <v>1.15162252074856</v>
      </c>
      <c r="AG13" s="16" t="n">
        <f aca="false">'Quarterly Data'!AG5/'Quarterly Data'!AG77</f>
        <v>1.45922704447925</v>
      </c>
      <c r="AH13" s="16" t="n">
        <f aca="false">'Quarterly Data'!AH5/'Quarterly Data'!AH77</f>
        <v>1.32612523434096</v>
      </c>
      <c r="AI13" s="16" t="n">
        <f aca="false">'Quarterly Data'!AI5/'Quarterly Data'!AI77</f>
        <v>1.24916133080359</v>
      </c>
      <c r="AJ13" s="16" t="n">
        <f aca="false">'Quarterly Data'!AJ5/'Quarterly Data'!AJ77</f>
        <v>1.21311328939474</v>
      </c>
      <c r="AK13" s="16" t="n">
        <f aca="false">'Quarterly Data'!AK5/'Quarterly Data'!AK77</f>
        <v>1.27131666244242</v>
      </c>
      <c r="AL13" s="16" t="n">
        <f aca="false">'Quarterly Data'!AL5/'Quarterly Data'!AL77</f>
        <v>1.23484894411364</v>
      </c>
      <c r="AM13" s="16" t="n">
        <f aca="false">'Quarterly Data'!AM5/'Quarterly Data'!AM77</f>
        <v>1.30483195052807</v>
      </c>
      <c r="AN13" s="16" t="n">
        <f aca="false">'Quarterly Data'!AN5/'Quarterly Data'!AN77</f>
        <v>1.35337615942824</v>
      </c>
      <c r="AO13" s="16" t="n">
        <f aca="false">'Quarterly Data'!AO5/'Quarterly Data'!AO77</f>
        <v>1.37158190618333</v>
      </c>
      <c r="AP13" s="16" t="n">
        <f aca="false">'Quarterly Data'!AP5/'Quarterly Data'!AP77</f>
        <v>1.90112495926341</v>
      </c>
      <c r="AQ13" s="16" t="n">
        <f aca="false">'Quarterly Data'!AQ5/'Quarterly Data'!AQ77</f>
        <v>1.49940601872965</v>
      </c>
    </row>
    <row r="14" customFormat="false" ht="15" hidden="false" customHeight="true" outlineLevel="0" collapsed="false">
      <c r="A14" s="4" t="s">
        <v>110</v>
      </c>
      <c r="B14" s="16" t="n">
        <f aca="false">'Quarterly Data'!B7/'Quarterly Data'!B77</f>
        <v>-0.382460591435104</v>
      </c>
      <c r="C14" s="16" t="n">
        <f aca="false">'Quarterly Data'!C7/'Quarterly Data'!C77</f>
        <v>-1.03199782620337</v>
      </c>
      <c r="D14" s="16" t="n">
        <f aca="false">'Quarterly Data'!D7/'Quarterly Data'!D77</f>
        <v>0</v>
      </c>
      <c r="E14" s="16" t="n">
        <f aca="false">'Quarterly Data'!E7/'Quarterly Data'!E77</f>
        <v>0.00493381372747723</v>
      </c>
      <c r="F14" s="16" t="n">
        <f aca="false">'Quarterly Data'!F7/'Quarterly Data'!F77</f>
        <v>0</v>
      </c>
      <c r="G14" s="16" t="n">
        <f aca="false">'Quarterly Data'!G7/'Quarterly Data'!G77</f>
        <v>-0.689721155088205</v>
      </c>
      <c r="H14" s="16" t="n">
        <f aca="false">'Quarterly Data'!H7/'Quarterly Data'!H77</f>
        <v>0</v>
      </c>
      <c r="I14" s="16" t="n">
        <f aca="false">'Quarterly Data'!I7/'Quarterly Data'!I77</f>
        <v>0</v>
      </c>
      <c r="J14" s="16" t="n">
        <f aca="false">'Quarterly Data'!J7/'Quarterly Data'!J77</f>
        <v>-0.320976813115779</v>
      </c>
      <c r="K14" s="16" t="n">
        <f aca="false">'Quarterly Data'!K7/'Quarterly Data'!K77</f>
        <v>0</v>
      </c>
      <c r="L14" s="16" t="n">
        <f aca="false">'Quarterly Data'!L7/'Quarterly Data'!L77</f>
        <v>-0.1218775680063</v>
      </c>
      <c r="M14" s="16" t="n">
        <f aca="false">'Quarterly Data'!M7/'Quarterly Data'!M77</f>
        <v>0</v>
      </c>
      <c r="N14" s="16" t="n">
        <f aca="false">'Quarterly Data'!N7/'Quarterly Data'!N77</f>
        <v>-0.0680689462797148</v>
      </c>
      <c r="O14" s="16" t="n">
        <f aca="false">'Quarterly Data'!O7/'Quarterly Data'!O77</f>
        <v>-0.262782063264232</v>
      </c>
      <c r="P14" s="16" t="n">
        <f aca="false">'Quarterly Data'!P7/'Quarterly Data'!P77</f>
        <v>0</v>
      </c>
      <c r="Q14" s="16" t="n">
        <f aca="false">'Quarterly Data'!Q7/'Quarterly Data'!Q77</f>
        <v>-0.83504925573769</v>
      </c>
      <c r="R14" s="16" t="n">
        <f aca="false">'Quarterly Data'!R7/'Quarterly Data'!R77</f>
        <v>0</v>
      </c>
      <c r="S14" s="16" t="n">
        <f aca="false">'Quarterly Data'!S7/'Quarterly Data'!S77</f>
        <v>0</v>
      </c>
      <c r="T14" s="16" t="n">
        <f aca="false">'Quarterly Data'!T7/'Quarterly Data'!T77</f>
        <v>0</v>
      </c>
      <c r="U14" s="16" t="n">
        <f aca="false">'Quarterly Data'!U7/'Quarterly Data'!U77</f>
        <v>-0.354805932101365</v>
      </c>
      <c r="V14" s="16" t="n">
        <f aca="false">'Quarterly Data'!V7/'Quarterly Data'!V77</f>
        <v>0</v>
      </c>
      <c r="W14" s="16" t="n">
        <f aca="false">'Quarterly Data'!W7/'Quarterly Data'!W77</f>
        <v>0</v>
      </c>
      <c r="X14" s="16" t="n">
        <f aca="false">'Quarterly Data'!X7/'Quarterly Data'!X77</f>
        <v>0</v>
      </c>
      <c r="Y14" s="16" t="n">
        <f aca="false">'Quarterly Data'!Y7/'Quarterly Data'!Y77</f>
        <v>-1.00161552219902</v>
      </c>
      <c r="Z14" s="16" t="n">
        <f aca="false">'Quarterly Data'!Z7/'Quarterly Data'!Z77</f>
        <v>-0.785193926104324</v>
      </c>
      <c r="AA14" s="16" t="n">
        <f aca="false">'Quarterly Data'!AA7/'Quarterly Data'!AA77</f>
        <v>-0.274946213565674</v>
      </c>
      <c r="AB14" s="16" t="n">
        <f aca="false">'Quarterly Data'!AB7/'Quarterly Data'!AB77</f>
        <v>0</v>
      </c>
      <c r="AC14" s="16" t="n">
        <f aca="false">'Quarterly Data'!AC7/'Quarterly Data'!AC77</f>
        <v>0</v>
      </c>
      <c r="AD14" s="16" t="n">
        <f aca="false">'Quarterly Data'!AD7/'Quarterly Data'!AD77</f>
        <v>-0.118309072874378</v>
      </c>
      <c r="AE14" s="16" t="n">
        <f aca="false">'Quarterly Data'!AE7/'Quarterly Data'!AE77</f>
        <v>0</v>
      </c>
      <c r="AF14" s="16" t="n">
        <f aca="false">'Quarterly Data'!AF7/'Quarterly Data'!AF77</f>
        <v>0</v>
      </c>
      <c r="AG14" s="16" t="n">
        <f aca="false">'Quarterly Data'!AG7/'Quarterly Data'!AG77</f>
        <v>-0.302471931134396</v>
      </c>
      <c r="AH14" s="16" t="n">
        <f aca="false">'Quarterly Data'!AH7/'Quarterly Data'!AH77</f>
        <v>-0.197840395610449</v>
      </c>
      <c r="AI14" s="16" t="n">
        <f aca="false">'Quarterly Data'!AI7/'Quarterly Data'!AI77</f>
        <v>0</v>
      </c>
      <c r="AJ14" s="16" t="n">
        <f aca="false">'Quarterly Data'!AJ7/'Quarterly Data'!AJ77</f>
        <v>0</v>
      </c>
      <c r="AK14" s="16" t="n">
        <f aca="false">'Quarterly Data'!AK7/'Quarterly Data'!AK77</f>
        <v>0</v>
      </c>
      <c r="AL14" s="16" t="n">
        <f aca="false">'Quarterly Data'!AL7/'Quarterly Data'!AL77</f>
        <v>0</v>
      </c>
      <c r="AM14" s="16" t="n">
        <f aca="false">'Quarterly Data'!AM7/'Quarterly Data'!AM77</f>
        <v>0</v>
      </c>
      <c r="AN14" s="16" t="n">
        <f aca="false">'Quarterly Data'!AN7/'Quarterly Data'!AN77</f>
        <v>0</v>
      </c>
      <c r="AO14" s="16" t="n">
        <f aca="false">'Quarterly Data'!AO7/'Quarterly Data'!AO77</f>
        <v>0</v>
      </c>
      <c r="AP14" s="16" t="n">
        <f aca="false">'Quarterly Data'!AP7/'Quarterly Data'!AP77</f>
        <v>-0.499973522692656</v>
      </c>
      <c r="AQ14" s="16" t="n">
        <f aca="false">'Quarterly Data'!AQ7/'Quarterly Data'!AQ77</f>
        <v>-0.10302050807288</v>
      </c>
    </row>
    <row r="15" customFormat="false" ht="15" hidden="false" customHeight="true" outlineLevel="0" collapsed="false">
      <c r="A15" s="4" t="s">
        <v>124</v>
      </c>
      <c r="B15" s="16" t="n">
        <f aca="false">'Quarterly Data'!B8/'Quarterly Data'!B77</f>
        <v>0</v>
      </c>
      <c r="C15" s="16" t="n">
        <f aca="false">'Quarterly Data'!C8/'Quarterly Data'!C77</f>
        <v>0</v>
      </c>
      <c r="D15" s="16" t="n">
        <f aca="false">'Quarterly Data'!D8/'Quarterly Data'!D77</f>
        <v>0</v>
      </c>
      <c r="E15" s="16" t="n">
        <f aca="false">'Quarterly Data'!E8/'Quarterly Data'!E77</f>
        <v>0</v>
      </c>
      <c r="F15" s="16" t="n">
        <f aca="false">'Quarterly Data'!F8/'Quarterly Data'!F77</f>
        <v>0</v>
      </c>
      <c r="G15" s="16" t="n">
        <f aca="false">'Quarterly Data'!G8/'Quarterly Data'!G77</f>
        <v>0</v>
      </c>
      <c r="H15" s="16" t="n">
        <f aca="false">'Quarterly Data'!H8/'Quarterly Data'!H77</f>
        <v>0</v>
      </c>
      <c r="I15" s="16" t="n">
        <f aca="false">'Quarterly Data'!I8/'Quarterly Data'!I77</f>
        <v>0</v>
      </c>
      <c r="J15" s="16" t="n">
        <f aca="false">'Quarterly Data'!J8/'Quarterly Data'!J77</f>
        <v>0</v>
      </c>
      <c r="K15" s="16" t="n">
        <f aca="false">'Quarterly Data'!K8/'Quarterly Data'!K77</f>
        <v>0</v>
      </c>
      <c r="L15" s="16" t="n">
        <f aca="false">'Quarterly Data'!L8/'Quarterly Data'!L77</f>
        <v>0</v>
      </c>
      <c r="M15" s="16" t="n">
        <f aca="false">'Quarterly Data'!M8/'Quarterly Data'!M77</f>
        <v>0</v>
      </c>
      <c r="N15" s="16" t="n">
        <f aca="false">'Quarterly Data'!N8/'Quarterly Data'!N77</f>
        <v>0</v>
      </c>
      <c r="O15" s="16" t="n">
        <f aca="false">'Quarterly Data'!O8/'Quarterly Data'!O77</f>
        <v>0</v>
      </c>
      <c r="P15" s="16" t="n">
        <f aca="false">'Quarterly Data'!P8/'Quarterly Data'!P77</f>
        <v>0</v>
      </c>
      <c r="Q15" s="16" t="n">
        <f aca="false">'Quarterly Data'!Q8/'Quarterly Data'!Q77</f>
        <v>-0.00233662896049586</v>
      </c>
      <c r="R15" s="16" t="n">
        <f aca="false">'Quarterly Data'!R8/'Quarterly Data'!R77</f>
        <v>0</v>
      </c>
      <c r="S15" s="16" t="n">
        <f aca="false">'Quarterly Data'!S8/'Quarterly Data'!S77</f>
        <v>0</v>
      </c>
      <c r="T15" s="16" t="n">
        <f aca="false">'Quarterly Data'!T8/'Quarterly Data'!T77</f>
        <v>0</v>
      </c>
      <c r="U15" s="16" t="n">
        <f aca="false">'Quarterly Data'!U8/'Quarterly Data'!U77</f>
        <v>0</v>
      </c>
      <c r="V15" s="16" t="n">
        <f aca="false">'Quarterly Data'!V8/'Quarterly Data'!V77</f>
        <v>0</v>
      </c>
      <c r="W15" s="16" t="n">
        <f aca="false">'Quarterly Data'!W8/'Quarterly Data'!W77</f>
        <v>0</v>
      </c>
      <c r="X15" s="16" t="n">
        <f aca="false">'Quarterly Data'!X8/'Quarterly Data'!X77</f>
        <v>0</v>
      </c>
      <c r="Y15" s="16" t="n">
        <f aca="false">'Quarterly Data'!Y8/'Quarterly Data'!Y77</f>
        <v>0</v>
      </c>
      <c r="Z15" s="16" t="n">
        <f aca="false">'Quarterly Data'!Z8/'Quarterly Data'!Z77</f>
        <v>0</v>
      </c>
      <c r="AA15" s="16" t="n">
        <f aca="false">'Quarterly Data'!AA8/'Quarterly Data'!AA77</f>
        <v>0</v>
      </c>
      <c r="AB15" s="16" t="n">
        <f aca="false">'Quarterly Data'!AB8/'Quarterly Data'!AB77</f>
        <v>0</v>
      </c>
      <c r="AC15" s="16" t="n">
        <f aca="false">'Quarterly Data'!AC8/'Quarterly Data'!AC77</f>
        <v>0</v>
      </c>
      <c r="AD15" s="16" t="n">
        <f aca="false">'Quarterly Data'!AD8/'Quarterly Data'!AD77</f>
        <v>-0.00199272923743495</v>
      </c>
      <c r="AE15" s="16" t="n">
        <f aca="false">'Quarterly Data'!AE8/'Quarterly Data'!AE77</f>
        <v>-0.00879235619493954</v>
      </c>
      <c r="AF15" s="16" t="n">
        <f aca="false">'Quarterly Data'!AF8/'Quarterly Data'!AF77</f>
        <v>0</v>
      </c>
      <c r="AG15" s="16" t="n">
        <f aca="false">'Quarterly Data'!AG8/'Quarterly Data'!AG77</f>
        <v>0</v>
      </c>
      <c r="AH15" s="16" t="n">
        <f aca="false">'Quarterly Data'!AH8/'Quarterly Data'!AH77</f>
        <v>-0.00501891987493083</v>
      </c>
      <c r="AI15" s="16" t="n">
        <f aca="false">'Quarterly Data'!AI8/'Quarterly Data'!AI77</f>
        <v>0</v>
      </c>
      <c r="AJ15" s="16" t="n">
        <f aca="false">'Quarterly Data'!AJ8/'Quarterly Data'!AJ77</f>
        <v>0</v>
      </c>
      <c r="AK15" s="16" t="n">
        <f aca="false">'Quarterly Data'!AK8/'Quarterly Data'!AK77</f>
        <v>-0.00303447902516348</v>
      </c>
      <c r="AL15" s="16" t="n">
        <f aca="false">'Quarterly Data'!AL8/'Quarterly Data'!AL77</f>
        <v>0</v>
      </c>
      <c r="AM15" s="16" t="n">
        <f aca="false">'Quarterly Data'!AM8/'Quarterly Data'!AM77</f>
        <v>0</v>
      </c>
      <c r="AN15" s="16" t="n">
        <f aca="false">'Quarterly Data'!AN8/'Quarterly Data'!AN77</f>
        <v>0</v>
      </c>
      <c r="AO15" s="16" t="n">
        <f aca="false">'Quarterly Data'!AO8/'Quarterly Data'!AO77</f>
        <v>0</v>
      </c>
      <c r="AP15" s="16" t="n">
        <f aca="false">'Quarterly Data'!AP8/'Quarterly Data'!AP77</f>
        <v>0</v>
      </c>
      <c r="AQ15" s="16" t="n">
        <f aca="false">'Quarterly Data'!AQ8/'Quarterly Data'!AQ77</f>
        <v>0</v>
      </c>
    </row>
    <row r="16" customFormat="false" ht="15" hidden="false" customHeight="true" outlineLevel="0" collapsed="false">
      <c r="A16" s="4" t="s">
        <v>249</v>
      </c>
      <c r="B16" s="16" t="n">
        <f aca="false">'Quarterly Data'!B9/'Quarterly Data'!B77</f>
        <v>0</v>
      </c>
      <c r="C16" s="16" t="n">
        <f aca="false">'Quarterly Data'!C9/'Quarterly Data'!C77</f>
        <v>0</v>
      </c>
      <c r="D16" s="16" t="n">
        <f aca="false">'Quarterly Data'!D9/'Quarterly Data'!D77</f>
        <v>0</v>
      </c>
      <c r="E16" s="16" t="n">
        <f aca="false">'Quarterly Data'!E9/'Quarterly Data'!E77</f>
        <v>0</v>
      </c>
      <c r="F16" s="16" t="n">
        <f aca="false">'Quarterly Data'!F9/'Quarterly Data'!F77</f>
        <v>0</v>
      </c>
      <c r="G16" s="16" t="n">
        <f aca="false">'Quarterly Data'!G9/'Quarterly Data'!G77</f>
        <v>0</v>
      </c>
      <c r="H16" s="16" t="n">
        <f aca="false">'Quarterly Data'!H9/'Quarterly Data'!H77</f>
        <v>0</v>
      </c>
      <c r="I16" s="16" t="n">
        <f aca="false">'Quarterly Data'!I9/'Quarterly Data'!I77</f>
        <v>0</v>
      </c>
      <c r="J16" s="16" t="n">
        <f aca="false">'Quarterly Data'!J9/'Quarterly Data'!J77</f>
        <v>0</v>
      </c>
      <c r="K16" s="16" t="n">
        <f aca="false">'Quarterly Data'!K9/'Quarterly Data'!K77</f>
        <v>0</v>
      </c>
      <c r="L16" s="16" t="n">
        <f aca="false">'Quarterly Data'!L9/'Quarterly Data'!L77</f>
        <v>0</v>
      </c>
      <c r="M16" s="16" t="n">
        <f aca="false">'Quarterly Data'!M9/'Quarterly Data'!M77</f>
        <v>0</v>
      </c>
      <c r="N16" s="16" t="n">
        <f aca="false">'Quarterly Data'!N9/'Quarterly Data'!N77</f>
        <v>0</v>
      </c>
      <c r="O16" s="16" t="n">
        <f aca="false">'Quarterly Data'!O9/'Quarterly Data'!O77</f>
        <v>0</v>
      </c>
      <c r="P16" s="16" t="n">
        <f aca="false">'Quarterly Data'!P9/'Quarterly Data'!P77</f>
        <v>0</v>
      </c>
      <c r="Q16" s="16" t="n">
        <f aca="false">'Quarterly Data'!Q9/'Quarterly Data'!Q77</f>
        <v>0</v>
      </c>
      <c r="R16" s="16" t="n">
        <f aca="false">'Quarterly Data'!R9/'Quarterly Data'!R77</f>
        <v>0</v>
      </c>
      <c r="S16" s="16" t="n">
        <f aca="false">'Quarterly Data'!S9/'Quarterly Data'!S77</f>
        <v>0</v>
      </c>
      <c r="T16" s="16" t="n">
        <f aca="false">'Quarterly Data'!T9/'Quarterly Data'!T77</f>
        <v>0</v>
      </c>
      <c r="U16" s="16" t="n">
        <f aca="false">'Quarterly Data'!U9/'Quarterly Data'!U77</f>
        <v>0</v>
      </c>
      <c r="V16" s="16" t="n">
        <f aca="false">'Quarterly Data'!V9/'Quarterly Data'!V77</f>
        <v>0</v>
      </c>
      <c r="W16" s="16" t="n">
        <f aca="false">'Quarterly Data'!W9/'Quarterly Data'!W77</f>
        <v>0</v>
      </c>
      <c r="X16" s="16" t="n">
        <f aca="false">'Quarterly Data'!X9/'Quarterly Data'!X77</f>
        <v>0</v>
      </c>
      <c r="Y16" s="16" t="n">
        <f aca="false">'Quarterly Data'!Y9/'Quarterly Data'!Y77</f>
        <v>0</v>
      </c>
      <c r="Z16" s="16" t="n">
        <f aca="false">'Quarterly Data'!Z9/'Quarterly Data'!Z77</f>
        <v>0</v>
      </c>
      <c r="AA16" s="16" t="n">
        <f aca="false">'Quarterly Data'!AA9/'Quarterly Data'!AA77</f>
        <v>0</v>
      </c>
      <c r="AB16" s="16" t="n">
        <f aca="false">'Quarterly Data'!AB9/'Quarterly Data'!AB77</f>
        <v>0</v>
      </c>
      <c r="AC16" s="16" t="n">
        <f aca="false">'Quarterly Data'!AC9/'Quarterly Data'!AC77</f>
        <v>0</v>
      </c>
      <c r="AD16" s="16" t="n">
        <f aca="false">'Quarterly Data'!AD9/'Quarterly Data'!AD77</f>
        <v>0</v>
      </c>
      <c r="AE16" s="16" t="n">
        <f aca="false">'Quarterly Data'!AE9/'Quarterly Data'!AE77</f>
        <v>0</v>
      </c>
      <c r="AF16" s="16" t="n">
        <f aca="false">'Quarterly Data'!AF9/'Quarterly Data'!AF77</f>
        <v>0</v>
      </c>
      <c r="AG16" s="16" t="n">
        <f aca="false">'Quarterly Data'!AG9/'Quarterly Data'!AG77</f>
        <v>0</v>
      </c>
      <c r="AH16" s="16" t="n">
        <f aca="false">'Quarterly Data'!AH9/'Quarterly Data'!AH77</f>
        <v>0</v>
      </c>
      <c r="AI16" s="16" t="n">
        <f aca="false">'Quarterly Data'!AI9/'Quarterly Data'!AI77</f>
        <v>0</v>
      </c>
      <c r="AJ16" s="16" t="n">
        <f aca="false">'Quarterly Data'!AJ9/'Quarterly Data'!AJ77</f>
        <v>0</v>
      </c>
      <c r="AK16" s="16" t="n">
        <f aca="false">'Quarterly Data'!AK9/'Quarterly Data'!AK77</f>
        <v>0</v>
      </c>
      <c r="AL16" s="16" t="n">
        <f aca="false">'Quarterly Data'!AL9/'Quarterly Data'!AL77</f>
        <v>0</v>
      </c>
      <c r="AM16" s="16" t="n">
        <f aca="false">'Quarterly Data'!AM9/'Quarterly Data'!AM77</f>
        <v>0</v>
      </c>
      <c r="AN16" s="16" t="n">
        <f aca="false">'Quarterly Data'!AN9/'Quarterly Data'!AN77</f>
        <v>0</v>
      </c>
      <c r="AO16" s="16" t="n">
        <f aca="false">'Quarterly Data'!AO9/'Quarterly Data'!AO77</f>
        <v>0</v>
      </c>
      <c r="AP16" s="16" t="n">
        <f aca="false">'Quarterly Data'!AP9/'Quarterly Data'!AP77</f>
        <v>-0.0391781542797138</v>
      </c>
      <c r="AQ16" s="16" t="n">
        <f aca="false">'Quarterly Data'!AQ9/'Quarterly Data'!AQ77</f>
        <v>0</v>
      </c>
    </row>
    <row r="17" customFormat="false" ht="15" hidden="false" customHeight="true" outlineLevel="0" collapsed="false">
      <c r="A17" s="4" t="s">
        <v>112</v>
      </c>
      <c r="B17" s="16" t="n">
        <f aca="false">'Quarterly Data'!B10/'Quarterly Data'!B77</f>
        <v>-0.0021600315788781</v>
      </c>
      <c r="C17" s="16" t="n">
        <f aca="false">'Quarterly Data'!C10/'Quarterly Data'!C77</f>
        <v>-0.00213188279516529</v>
      </c>
      <c r="D17" s="16" t="n">
        <f aca="false">'Quarterly Data'!D10/'Quarterly Data'!D77</f>
        <v>-0.00209920107078334</v>
      </c>
      <c r="E17" s="16" t="n">
        <f aca="false">'Quarterly Data'!E10/'Quarterly Data'!E77</f>
        <v>-0.0022081404095003</v>
      </c>
      <c r="F17" s="16" t="n">
        <f aca="false">'Quarterly Data'!F10/'Quarterly Data'!F77</f>
        <v>-0.00206073382901343</v>
      </c>
      <c r="G17" s="16" t="n">
        <f aca="false">'Quarterly Data'!G10/'Quarterly Data'!G77</f>
        <v>-0.00192509679525877</v>
      </c>
      <c r="H17" s="16" t="n">
        <f aca="false">'Quarterly Data'!H10/'Quarterly Data'!H77</f>
        <v>-0.00193915194862509</v>
      </c>
      <c r="I17" s="16" t="n">
        <f aca="false">'Quarterly Data'!I10/'Quarterly Data'!I77</f>
        <v>-0.00195173144412405</v>
      </c>
      <c r="J17" s="16" t="n">
        <f aca="false">'Quarterly Data'!J10/'Quarterly Data'!J77</f>
        <v>-0.00172703235388063</v>
      </c>
      <c r="K17" s="16" t="n">
        <f aca="false">'Quarterly Data'!K10/'Quarterly Data'!K77</f>
        <v>-0.00105916347986587</v>
      </c>
      <c r="L17" s="16" t="n">
        <f aca="false">'Quarterly Data'!L10/'Quarterly Data'!L77</f>
        <v>-0.000962745538435353</v>
      </c>
      <c r="M17" s="16" t="n">
        <f aca="false">'Quarterly Data'!M10/'Quarterly Data'!M77</f>
        <v>-0.00101925641061372</v>
      </c>
      <c r="N17" s="16" t="n">
        <f aca="false">'Quarterly Data'!N10/'Quarterly Data'!N77</f>
        <v>-0.000966139882679822</v>
      </c>
      <c r="O17" s="16" t="n">
        <f aca="false">'Quarterly Data'!O10/'Quarterly Data'!O77</f>
        <v>-0.000983877342912003</v>
      </c>
      <c r="P17" s="16" t="n">
        <f aca="false">'Quarterly Data'!P10/'Quarterly Data'!P77</f>
        <v>-0.000970442896679127</v>
      </c>
      <c r="Q17" s="16" t="n">
        <f aca="false">'Quarterly Data'!Q10/'Quarterly Data'!Q77</f>
        <v>-0.000788260372215472</v>
      </c>
      <c r="R17" s="16" t="n">
        <f aca="false">'Quarterly Data'!R10/'Quarterly Data'!R77</f>
        <v>-0.000834123367207198</v>
      </c>
      <c r="S17" s="16" t="n">
        <f aca="false">'Quarterly Data'!S10/'Quarterly Data'!S77</f>
        <v>-0.000588890892174324</v>
      </c>
      <c r="T17" s="16" t="n">
        <f aca="false">'Quarterly Data'!T10/'Quarterly Data'!T77</f>
        <v>-0.000974598760473517</v>
      </c>
      <c r="U17" s="16" t="n">
        <f aca="false">'Quarterly Data'!U10/'Quarterly Data'!U77</f>
        <v>-0.000404875540625369</v>
      </c>
      <c r="V17" s="16" t="n">
        <f aca="false">'Quarterly Data'!V10/'Quarterly Data'!V77</f>
        <v>-2.67748814387395E-005</v>
      </c>
      <c r="W17" s="16" t="n">
        <f aca="false">'Quarterly Data'!W10/'Quarterly Data'!W77</f>
        <v>-7.84948058148526E-005</v>
      </c>
      <c r="X17" s="16" t="n">
        <f aca="false">'Quarterly Data'!X10/'Quarterly Data'!X77</f>
        <v>-5.20122623645283E-005</v>
      </c>
      <c r="Y17" s="16" t="n">
        <f aca="false">'Quarterly Data'!Y10/'Quarterly Data'!Y77</f>
        <v>0</v>
      </c>
      <c r="Z17" s="16" t="n">
        <f aca="false">'Quarterly Data'!Z10/'Quarterly Data'!Z77</f>
        <v>0</v>
      </c>
      <c r="AA17" s="16" t="n">
        <f aca="false">'Quarterly Data'!AA10/'Quarterly Data'!AA77</f>
        <v>-0.000154942921141546</v>
      </c>
      <c r="AB17" s="16" t="n">
        <f aca="false">'Quarterly Data'!AB10/'Quarterly Data'!AB77</f>
        <v>-0.000909720767244907</v>
      </c>
      <c r="AC17" s="16" t="n">
        <f aca="false">'Quarterly Data'!AC10/'Quarterly Data'!AC77</f>
        <v>-0.00145158566076345</v>
      </c>
      <c r="AD17" s="16" t="n">
        <f aca="false">'Quarterly Data'!AD10/'Quarterly Data'!AD77</f>
        <v>-0.00199272923743495</v>
      </c>
      <c r="AE17" s="16" t="n">
        <f aca="false">'Quarterly Data'!AE10/'Quarterly Data'!AE77</f>
        <v>-0.00252930794648946</v>
      </c>
      <c r="AF17" s="16" t="n">
        <f aca="false">'Quarterly Data'!AF10/'Quarterly Data'!AF77</f>
        <v>-0.00463851229988688</v>
      </c>
      <c r="AG17" s="16" t="n">
        <f aca="false">'Quarterly Data'!AG10/'Quarterly Data'!AG77</f>
        <v>-0.0114036240379037</v>
      </c>
      <c r="AH17" s="16" t="n">
        <f aca="false">'Quarterly Data'!AH10/'Quarterly Data'!AH77</f>
        <v>-0.0062171304757026</v>
      </c>
      <c r="AI17" s="16" t="n">
        <f aca="false">'Quarterly Data'!AI10/'Quarterly Data'!AI77</f>
        <v>-0.00544380536922778</v>
      </c>
      <c r="AJ17" s="16" t="n">
        <f aca="false">'Quarterly Data'!AJ10/'Quarterly Data'!AJ77</f>
        <v>-0.00672559819101332</v>
      </c>
      <c r="AK17" s="16" t="n">
        <f aca="false">'Quarterly Data'!AK10/'Quarterly Data'!AK77</f>
        <v>-0.0110975232920264</v>
      </c>
      <c r="AL17" s="16" t="n">
        <f aca="false">'Quarterly Data'!AL10/'Quarterly Data'!AL77</f>
        <v>-0.00481997669859454</v>
      </c>
      <c r="AM17" s="16" t="n">
        <f aca="false">'Quarterly Data'!AM10/'Quarterly Data'!AM77</f>
        <v>-0.00570875571045876</v>
      </c>
      <c r="AN17" s="16" t="n">
        <f aca="false">'Quarterly Data'!AN10/'Quarterly Data'!AN77</f>
        <v>-0.00351699526174283</v>
      </c>
      <c r="AO17" s="16" t="n">
        <f aca="false">'Quarterly Data'!AO10/'Quarterly Data'!AO77</f>
        <v>-0.00439304620805277</v>
      </c>
      <c r="AP17" s="16" t="n">
        <f aca="false">'Quarterly Data'!AP10/'Quarterly Data'!AP77</f>
        <v>-0.00391781542797138</v>
      </c>
      <c r="AQ17" s="16" t="n">
        <f aca="false">'Quarterly Data'!AQ10/'Quarterly Data'!AQ77</f>
        <v>-0.0048442867546315</v>
      </c>
    </row>
    <row r="18" customFormat="false" ht="15" hidden="false" customHeight="true" outlineLevel="0" collapsed="false">
      <c r="A18" s="4" t="s">
        <v>113</v>
      </c>
      <c r="B18" s="16" t="n">
        <f aca="false">'Quarterly Data'!B11/'Quarterly Data'!B77</f>
        <v>-0.000708760361819378</v>
      </c>
      <c r="C18" s="16" t="n">
        <f aca="false">'Quarterly Data'!C11/'Quarterly Data'!C77</f>
        <v>-0.00116587340360602</v>
      </c>
      <c r="D18" s="16" t="n">
        <f aca="false">'Quarterly Data'!D11/'Quarterly Data'!D77</f>
        <v>-0.00039984782300635</v>
      </c>
      <c r="E18" s="16" t="n">
        <f aca="false">'Quarterly Data'!E11/'Quarterly Data'!E77</f>
        <v>-0.000621039490171959</v>
      </c>
      <c r="F18" s="16" t="n">
        <f aca="false">'Quarterly Data'!F11/'Quarterly Data'!F77</f>
        <v>-0.00056503992085852</v>
      </c>
      <c r="G18" s="16" t="n">
        <f aca="false">'Quarterly Data'!G11/'Quarterly Data'!G77</f>
        <v>-0.00123079959041135</v>
      </c>
      <c r="H18" s="16" t="n">
        <f aca="false">'Quarterly Data'!H11/'Quarterly Data'!H77</f>
        <v>-0.00106340590731054</v>
      </c>
      <c r="I18" s="16" t="n">
        <f aca="false">'Quarterly Data'!I11/'Quarterly Data'!I77</f>
        <v>-0.000912906643219313</v>
      </c>
      <c r="J18" s="16" t="n">
        <f aca="false">'Quarterly Data'!J11/'Quarterly Data'!J77</f>
        <v>-0.00260624882494714</v>
      </c>
      <c r="K18" s="16" t="n">
        <f aca="false">'Quarterly Data'!K11/'Quarterly Data'!K77</f>
        <v>-0.0352550129726784</v>
      </c>
      <c r="L18" s="16" t="n">
        <f aca="false">'Quarterly Data'!L11/'Quarterly Data'!L77</f>
        <v>-0.000601715961522095</v>
      </c>
      <c r="M18" s="16" t="n">
        <f aca="false">'Quarterly Data'!M11/'Quarterly Data'!M77</f>
        <v>-0.00317768175073689</v>
      </c>
      <c r="N18" s="16" t="n">
        <f aca="false">'Quarterly Data'!N11/'Quarterly Data'!N77</f>
        <v>-0.00471359154883186</v>
      </c>
      <c r="O18" s="16" t="n">
        <f aca="false">'Quarterly Data'!O11/'Quarterly Data'!O77</f>
        <v>-0.00920214691311815</v>
      </c>
      <c r="P18" s="16" t="n">
        <f aca="false">'Quarterly Data'!P11/'Quarterly Data'!P77</f>
        <v>-0.000713560953440535</v>
      </c>
      <c r="Q18" s="16" t="n">
        <f aca="false">'Quarterly Data'!Q11/'Quarterly Data'!Q77</f>
        <v>-0.00197065093053868</v>
      </c>
      <c r="R18" s="16" t="n">
        <f aca="false">'Quarterly Data'!R11/'Quarterly Data'!R77</f>
        <v>-0.00146690661129542</v>
      </c>
      <c r="S18" s="16" t="n">
        <f aca="false">'Quarterly Data'!S11/'Quarterly Data'!S77</f>
        <v>-0.0060291210389276</v>
      </c>
      <c r="T18" s="16" t="n">
        <f aca="false">'Quarterly Data'!T11/'Quarterly Data'!T77</f>
        <v>-0.000324866253491173</v>
      </c>
      <c r="U18" s="16" t="n">
        <f aca="false">'Quarterly Data'!U11/'Quarterly Data'!U77</f>
        <v>-0.0020513694058352</v>
      </c>
      <c r="V18" s="16" t="n">
        <f aca="false">'Quarterly Data'!V11/'Quarterly Data'!V77</f>
        <v>-0.000374848340142353</v>
      </c>
      <c r="W18" s="16" t="n">
        <f aca="false">'Quarterly Data'!W11/'Quarterly Data'!W77</f>
        <v>-0.000340144158531028</v>
      </c>
      <c r="X18" s="16" t="n">
        <f aca="false">'Quarterly Data'!X11/'Quarterly Data'!X77</f>
        <v>-0.000338079705369434</v>
      </c>
      <c r="Y18" s="16" t="n">
        <f aca="false">'Quarterly Data'!Y11/'Quarterly Data'!Y77</f>
        <v>-0.000592839677052352</v>
      </c>
      <c r="Z18" s="16" t="n">
        <f aca="false">'Quarterly Data'!Z11/'Quarterly Data'!Z77</f>
        <v>-0.00056913107453529</v>
      </c>
      <c r="AA18" s="16" t="n">
        <f aca="false">'Quarterly Data'!AA11/'Quarterly Data'!AA77</f>
        <v>-0.00142031011046417</v>
      </c>
      <c r="AB18" s="16" t="n">
        <f aca="false">'Quarterly Data'!AB11/'Quarterly Data'!AB77</f>
        <v>-0.00222376187548755</v>
      </c>
      <c r="AC18" s="16" t="n">
        <f aca="false">'Quarterly Data'!AC11/'Quarterly Data'!AC77</f>
        <v>-0.00107617557608325</v>
      </c>
      <c r="AD18" s="16" t="n">
        <f aca="false">'Quarterly Data'!AD11/'Quarterly Data'!AD77</f>
        <v>-0.0261022928508454</v>
      </c>
      <c r="AE18" s="16" t="n">
        <f aca="false">'Quarterly Data'!AE11/'Quarterly Data'!AE77</f>
        <v>-0.0259193842897396</v>
      </c>
      <c r="AF18" s="16" t="n">
        <f aca="false">'Quarterly Data'!AF11/'Quarterly Data'!AF77</f>
        <v>-0.0506704490830282</v>
      </c>
      <c r="AG18" s="16" t="n">
        <f aca="false">'Quarterly Data'!AG11/'Quarterly Data'!AG77</f>
        <v>-0.00282791483198014</v>
      </c>
      <c r="AH18" s="16" t="n">
        <f aca="false">'Quarterly Data'!AH11/'Quarterly Data'!AH77</f>
        <v>-0.00339116207765597</v>
      </c>
      <c r="AI18" s="16" t="n">
        <f aca="false">'Quarterly Data'!AI11/'Quarterly Data'!AI77</f>
        <v>-0.0396878258661129</v>
      </c>
      <c r="AJ18" s="16" t="n">
        <f aca="false">'Quarterly Data'!AJ11/'Quarterly Data'!AJ77</f>
        <v>-0.000329686185833986</v>
      </c>
      <c r="AK18" s="16" t="n">
        <f aca="false">'Quarterly Data'!AK11/'Quarterly Data'!AK77</f>
        <v>-0.00600393349978774</v>
      </c>
      <c r="AL18" s="16" t="n">
        <f aca="false">'Quarterly Data'!AL11/'Quarterly Data'!AL77</f>
        <v>-0.0375002497455308</v>
      </c>
      <c r="AM18" s="16" t="n">
        <f aca="false">'Quarterly Data'!AM11/'Quarterly Data'!AM77</f>
        <v>-0.000618276791746436</v>
      </c>
      <c r="AN18" s="16" t="n">
        <f aca="false">'Quarterly Data'!AN11/'Quarterly Data'!AN77</f>
        <v>-0.000949992972999499</v>
      </c>
      <c r="AO18" s="16" t="n">
        <f aca="false">'Quarterly Data'!AO11/'Quarterly Data'!AO77</f>
        <v>-0.000749044745151855</v>
      </c>
      <c r="AP18" s="16" t="n">
        <f aca="false">'Quarterly Data'!AP11/'Quarterly Data'!AP77</f>
        <v>-0.000442009945719848</v>
      </c>
      <c r="AQ18" s="16" t="n">
        <f aca="false">'Quarterly Data'!AQ11/'Quarterly Data'!AQ77</f>
        <v>-0.000774291735371428</v>
      </c>
    </row>
    <row r="19" customFormat="false" ht="15" hidden="false" customHeight="true" outlineLevel="0" collapsed="false">
      <c r="A19" s="4" t="s">
        <v>114</v>
      </c>
      <c r="B19" s="37" t="n">
        <f aca="false">'Quarterly Data'!B12/'Quarterly Data'!B77</f>
        <v>0</v>
      </c>
      <c r="C19" s="37" t="n">
        <f aca="false">'Quarterly Data'!C12/'Quarterly Data'!C77</f>
        <v>0</v>
      </c>
      <c r="D19" s="37" t="n">
        <f aca="false">'Quarterly Data'!D12/'Quarterly Data'!D77</f>
        <v>0</v>
      </c>
      <c r="E19" s="37" t="n">
        <f aca="false">'Quarterly Data'!E12/'Quarterly Data'!E77</f>
        <v>0</v>
      </c>
      <c r="F19" s="37" t="n">
        <f aca="false">'Quarterly Data'!F12/'Quarterly Data'!F77</f>
        <v>0</v>
      </c>
      <c r="G19" s="37" t="n">
        <f aca="false">'Quarterly Data'!G12/'Quarterly Data'!G77</f>
        <v>0</v>
      </c>
      <c r="H19" s="37" t="n">
        <f aca="false">'Quarterly Data'!H12/'Quarterly Data'!H77</f>
        <v>0</v>
      </c>
      <c r="I19" s="37" t="n">
        <f aca="false">'Quarterly Data'!I12/'Quarterly Data'!I77</f>
        <v>0</v>
      </c>
      <c r="J19" s="37" t="n">
        <f aca="false">'Quarterly Data'!J12/'Quarterly Data'!J77</f>
        <v>0</v>
      </c>
      <c r="K19" s="37" t="n">
        <f aca="false">'Quarterly Data'!K12/'Quarterly Data'!K77</f>
        <v>0</v>
      </c>
      <c r="L19" s="37" t="n">
        <f aca="false">'Quarterly Data'!L12/'Quarterly Data'!L77</f>
        <v>0</v>
      </c>
      <c r="M19" s="37" t="n">
        <f aca="false">'Quarterly Data'!M12/'Quarterly Data'!M77</f>
        <v>0</v>
      </c>
      <c r="N19" s="37" t="n">
        <f aca="false">'Quarterly Data'!N12/'Quarterly Data'!N77</f>
        <v>0.00272275785118859</v>
      </c>
      <c r="O19" s="37" t="n">
        <f aca="false">'Quarterly Data'!O12/'Quarterly Data'!O77</f>
        <v>0.00298056959764519</v>
      </c>
      <c r="P19" s="37" t="n">
        <f aca="false">'Quarterly Data'!P12/'Quarterly Data'!P77</f>
        <v>0.00313966819513835</v>
      </c>
      <c r="Q19" s="37" t="n">
        <f aca="false">'Quarterly Data'!Q12/'Quarterly Data'!Q77</f>
        <v>0.00295597639580802</v>
      </c>
      <c r="R19" s="37" t="n">
        <f aca="false">'Quarterly Data'!R12/'Quarterly Data'!R77</f>
        <v>0.00310639047097853</v>
      </c>
      <c r="S19" s="37" t="n">
        <f aca="false">'Quarterly Data'!S12/'Quarterly Data'!S77</f>
        <v>0.00465504229052085</v>
      </c>
      <c r="T19" s="37" t="n">
        <f aca="false">'Quarterly Data'!T12/'Quarterly Data'!T77</f>
        <v>0.0067139025721509</v>
      </c>
      <c r="U19" s="37" t="n">
        <f aca="false">'Quarterly Data'!U12/'Quarterly Data'!U77</f>
        <v>0.00375184667646175</v>
      </c>
      <c r="V19" s="37" t="n">
        <f aca="false">'Quarterly Data'!V12/'Quarterly Data'!V77</f>
        <v>0.00883571087478404</v>
      </c>
      <c r="W19" s="37" t="n">
        <f aca="false">'Quarterly Data'!W12/'Quarterly Data'!W77</f>
        <v>0.00350610132639675</v>
      </c>
      <c r="X19" s="37" t="n">
        <f aca="false">'Quarterly Data'!X12/'Quarterly Data'!X77</f>
        <v>0.00345881544724113</v>
      </c>
      <c r="Y19" s="37" t="n">
        <f aca="false">'Quarterly Data'!Y12/'Quarterly Data'!Y77</f>
        <v>0.00265489072766923</v>
      </c>
      <c r="Z19" s="37" t="n">
        <f aca="false">'Quarterly Data'!Z12/'Quarterly Data'!Z77</f>
        <v>0.00452717900198526</v>
      </c>
      <c r="AA19" s="37" t="n">
        <f aca="false">'Quarterly Data'!AA12/'Quarterly Data'!AA77</f>
        <v>0.00299556314206989</v>
      </c>
      <c r="AB19" s="37" t="n">
        <f aca="false">'Quarterly Data'!AB12/'Quarterly Data'!AB77</f>
        <v>0.00300713253617066</v>
      </c>
      <c r="AC19" s="37" t="n">
        <f aca="false">'Quarterly Data'!AC12/'Quarterly Data'!AC77</f>
        <v>0.0034037181011005</v>
      </c>
      <c r="AD19" s="37" t="n">
        <f aca="false">'Quarterly Data'!AD12/'Quarterly Data'!AD77</f>
        <v>0.00344422337334435</v>
      </c>
      <c r="AE19" s="37" t="n">
        <f aca="false">'Quarterly Data'!AE12/'Quarterly Data'!AE77</f>
        <v>0.00358920841930409</v>
      </c>
      <c r="AF19" s="37" t="n">
        <f aca="false">'Quarterly Data'!AF12/'Quarterly Data'!AF77</f>
        <v>0.00346122491412879</v>
      </c>
      <c r="AG19" s="37" t="n">
        <f aca="false">'Quarterly Data'!AG12/'Quarterly Data'!AG77</f>
        <v>0.00335671191438293</v>
      </c>
      <c r="AH19" s="37" t="n">
        <f aca="false">'Quarterly Data'!AH12/'Quarterly Data'!AH77</f>
        <v>0.00400157125163404</v>
      </c>
      <c r="AI19" s="37" t="n">
        <f aca="false">'Quarterly Data'!AI12/'Quarterly Data'!AI77</f>
        <v>0.00496944888477225</v>
      </c>
      <c r="AJ19" s="37" t="n">
        <f aca="false">'Quarterly Data'!AJ12/'Quarterly Data'!AJ77</f>
        <v>0.00349467356984026</v>
      </c>
      <c r="AK19" s="37" t="n">
        <f aca="false">'Quarterly Data'!AK12/'Quarterly Data'!AK77</f>
        <v>0.00496354069116026</v>
      </c>
      <c r="AL19" s="37" t="n">
        <f aca="false">'Quarterly Data'!AL12/'Quarterly Data'!AL77</f>
        <v>0.00546402530918261</v>
      </c>
      <c r="AM19" s="37" t="n">
        <f aca="false">'Quarterly Data'!AM12/'Quarterly Data'!AM77</f>
        <v>0.00352417771295469</v>
      </c>
      <c r="AN19" s="37" t="n">
        <f aca="false">'Quarterly Data'!AN12/'Quarterly Data'!AN77</f>
        <v>0.00402231067291277</v>
      </c>
      <c r="AO19" s="37" t="n">
        <f aca="false">'Quarterly Data'!AO12/'Quarterly Data'!AO77</f>
        <v>0.00417035722976438</v>
      </c>
      <c r="AP19" s="37" t="n">
        <f aca="false">'Quarterly Data'!AP12/'Quarterly Data'!AP77</f>
        <v>0.0045205562630439</v>
      </c>
      <c r="AQ19" s="37" t="n">
        <f aca="false">'Quarterly Data'!AQ12/'Quarterly Data'!AQ77</f>
        <v>0.00458618950950769</v>
      </c>
    </row>
    <row r="20" customFormat="false" ht="15" hidden="false" customHeight="true" outlineLevel="0" collapsed="false">
      <c r="A20" s="4" t="s">
        <v>115</v>
      </c>
      <c r="B20" s="16" t="n">
        <f aca="false">'Quarterly Data'!B13/'Quarterly Data'!B77</f>
        <v>0.646726954913472</v>
      </c>
      <c r="C20" s="16" t="n">
        <f aca="false">'Quarterly Data'!C13/'Quarterly Data'!C77</f>
        <v>0.640664090615845</v>
      </c>
      <c r="D20" s="16" t="n">
        <f aca="false">'Quarterly Data'!D13/'Quarterly Data'!D77</f>
        <v>0.645121141768829</v>
      </c>
      <c r="E20" s="16" t="n">
        <f aca="false">'Quarterly Data'!E13/'Quarterly Data'!E77</f>
        <v>0.696219770676664</v>
      </c>
      <c r="F20" s="16" t="n">
        <f aca="false">'Quarterly Data'!F13/'Quarterly Data'!F77</f>
        <v>0.672231317609622</v>
      </c>
      <c r="G20" s="16" t="n">
        <f aca="false">'Quarterly Data'!G13/'Quarterly Data'!G77</f>
        <v>0.658477780870071</v>
      </c>
      <c r="H20" s="16" t="n">
        <f aca="false">'Quarterly Data'!H13/'Quarterly Data'!H77</f>
        <v>0.657153574073578</v>
      </c>
      <c r="I20" s="16" t="n">
        <f aca="false">'Quarterly Data'!I13/'Quarterly Data'!I77</f>
        <v>0.685404011821176</v>
      </c>
      <c r="J20" s="16" t="n">
        <f aca="false">'Quarterly Data'!J13/'Quarterly Data'!J77</f>
        <v>0.680921756252755</v>
      </c>
      <c r="K20" s="16" t="n">
        <f aca="false">'Quarterly Data'!K13/'Quarterly Data'!K77</f>
        <v>0.690211447108025</v>
      </c>
      <c r="L20" s="16" t="n">
        <f aca="false">'Quarterly Data'!L13/'Quarterly Data'!L77</f>
        <v>0.691070781808127</v>
      </c>
      <c r="M20" s="16" t="n">
        <f aca="false">'Quarterly Data'!M13/'Quarterly Data'!M77</f>
        <v>0.726699842637859</v>
      </c>
      <c r="N20" s="16" t="n">
        <f aca="false">'Quarterly Data'!N13/'Quarterly Data'!N77</f>
        <v>0.695210838003487</v>
      </c>
      <c r="O20" s="16" t="n">
        <f aca="false">'Quarterly Data'!O13/'Quarterly Data'!O77</f>
        <v>0.789735193100338</v>
      </c>
      <c r="P20" s="16" t="n">
        <f aca="false">'Quarterly Data'!P13/'Quarterly Data'!P77</f>
        <v>0.74181796719678</v>
      </c>
      <c r="Q20" s="16" t="n">
        <f aca="false">'Quarterly Data'!Q13/'Quarterly Data'!Q77</f>
        <v>0.779730268901854</v>
      </c>
      <c r="R20" s="16" t="n">
        <f aca="false">'Quarterly Data'!R13/'Quarterly Data'!R77</f>
        <v>0.802254102004936</v>
      </c>
      <c r="S20" s="16" t="n">
        <f aca="false">'Quarterly Data'!S13/'Quarterly Data'!S77</f>
        <v>0.801172037591449</v>
      </c>
      <c r="T20" s="16" t="n">
        <f aca="false">'Quarterly Data'!T13/'Quarterly Data'!T77</f>
        <v>0.790805677560887</v>
      </c>
      <c r="U20" s="16" t="n">
        <f aca="false">'Quarterly Data'!U13/'Quarterly Data'!U77</f>
        <v>0.828267389308671</v>
      </c>
      <c r="V20" s="16" t="n">
        <f aca="false">'Quarterly Data'!V13/'Quarterly Data'!V77</f>
        <v>0.811626981052511</v>
      </c>
      <c r="W20" s="16" t="n">
        <f aca="false">'Quarterly Data'!W13/'Quarterly Data'!W77</f>
        <v>0.820244555829938</v>
      </c>
      <c r="X20" s="16" t="n">
        <f aca="false">'Quarterly Data'!X13/'Quarterly Data'!X77</f>
        <v>0.839035810333388</v>
      </c>
      <c r="Y20" s="16" t="n">
        <f aca="false">'Quarterly Data'!Y13/'Quarterly Data'!Y77</f>
        <v>0.855081019414553</v>
      </c>
      <c r="Z20" s="16" t="n">
        <f aca="false">'Quarterly Data'!Z13/'Quarterly Data'!Z77</f>
        <v>0.940126926349408</v>
      </c>
      <c r="AA20" s="16" t="n">
        <f aca="false">'Quarterly Data'!AA13/'Quarterly Data'!AA77</f>
        <v>0.967386128147243</v>
      </c>
      <c r="AB20" s="16" t="n">
        <f aca="false">'Quarterly Data'!AB13/'Quarterly Data'!AB77</f>
        <v>0.992530627085505</v>
      </c>
      <c r="AC20" s="16" t="n">
        <f aca="false">'Quarterly Data'!AC13/'Quarterly Data'!AC77</f>
        <v>1.01508384163629</v>
      </c>
      <c r="AD20" s="16" t="n">
        <f aca="false">'Quarterly Data'!AD13/'Quarterly Data'!AD77</f>
        <v>1.00900983881675</v>
      </c>
      <c r="AE20" s="16" t="n">
        <f aca="false">'Quarterly Data'!AE13/'Quarterly Data'!AE77</f>
        <v>1.01882932949306</v>
      </c>
      <c r="AF20" s="16" t="n">
        <f aca="false">'Quarterly Data'!AF13/'Quarterly Data'!AF77</f>
        <v>1.0011887385964</v>
      </c>
      <c r="AG20" s="16" t="n">
        <f aca="false">'Quarterly Data'!AG13/'Quarterly Data'!AG77</f>
        <v>1.04030479932876</v>
      </c>
      <c r="AH20" s="16" t="n">
        <f aca="false">'Quarterly Data'!AH13/'Quarterly Data'!AH77</f>
        <v>1.02116933257095</v>
      </c>
      <c r="AI20" s="16" t="n">
        <f aca="false">'Quarterly Data'!AI13/'Quarterly Data'!AI77</f>
        <v>1.03145429284252</v>
      </c>
      <c r="AJ20" s="16" t="n">
        <f aca="false">'Quarterly Data'!AJ13/'Quarterly Data'!AJ77</f>
        <v>1.07515061016274</v>
      </c>
      <c r="AK20" s="16" t="n">
        <f aca="false">'Quarterly Data'!AK13/'Quarterly Data'!AK77</f>
        <v>1.0764164096262</v>
      </c>
      <c r="AL20" s="16" t="n">
        <f aca="false">'Quarterly Data'!AL13/'Quarterly Data'!AL77</f>
        <v>1.09114300090597</v>
      </c>
      <c r="AM20" s="16" t="n">
        <f aca="false">'Quarterly Data'!AM13/'Quarterly Data'!AM77</f>
        <v>1.09253630946874</v>
      </c>
      <c r="AN20" s="16" t="n">
        <f aca="false">'Quarterly Data'!AN13/'Quarterly Data'!AN77</f>
        <v>1.09412914088161</v>
      </c>
      <c r="AO20" s="16" t="n">
        <f aca="false">'Quarterly Data'!AO13/'Quarterly Data'!AO77</f>
        <v>1.15533066381274</v>
      </c>
      <c r="AP20" s="16" t="n">
        <f aca="false">'Quarterly Data'!AP13/'Quarterly Data'!AP77</f>
        <v>1.11501027080066</v>
      </c>
      <c r="AQ20" s="16" t="n">
        <f aca="false">'Quarterly Data'!AQ13/'Quarterly Data'!AQ77</f>
        <v>1.11986409295797</v>
      </c>
    </row>
    <row r="21" customFormat="false" ht="15" hidden="false" customHeight="true" outlineLevel="0" collapsed="false">
      <c r="A21" s="4" t="s">
        <v>116</v>
      </c>
      <c r="B21" s="16" t="n">
        <f aca="false">'Quarterly Data'!B14/'Quarterly Data'!B77</f>
        <v>0.00104626529601908</v>
      </c>
      <c r="C21" s="16" t="n">
        <f aca="false">'Quarterly Data'!C14/'Quarterly Data'!C77</f>
        <v>0.00103263072890819</v>
      </c>
      <c r="D21" s="16" t="n">
        <f aca="false">'Quarterly Data'!D14/'Quarterly Data'!D77</f>
        <v>0.00103294020943307</v>
      </c>
      <c r="E21" s="16" t="n">
        <f aca="false">'Quarterly Data'!E14/'Quarterly Data'!E77</f>
        <v>0.00106956801085171</v>
      </c>
      <c r="F21" s="16" t="n">
        <f aca="false">'Quarterly Data'!F14/'Quarterly Data'!F77</f>
        <v>0.00103036691450671</v>
      </c>
      <c r="G21" s="16" t="n">
        <f aca="false">'Quarterly Data'!G14/'Quarterly Data'!G77</f>
        <v>0.000978327879557738</v>
      </c>
      <c r="H21" s="16" t="n">
        <f aca="false">'Quarterly Data'!H14/'Quarterly Data'!H77</f>
        <v>0.000969575974312547</v>
      </c>
      <c r="I21" s="16" t="n">
        <f aca="false">'Quarterly Data'!I14/'Quarterly Data'!I77</f>
        <v>0.000975865722062025</v>
      </c>
      <c r="J21" s="16" t="n">
        <f aca="false">'Quarterly Data'!J14/'Quarterly Data'!J77</f>
        <v>0.00097341823582363</v>
      </c>
      <c r="K21" s="16" t="n">
        <f aca="false">'Quarterly Data'!K14/'Quarterly Data'!K77</f>
        <v>0.00093811622502406</v>
      </c>
      <c r="L21" s="16" t="n">
        <f aca="false">'Quarterly Data'!L14/'Quarterly Data'!L77</f>
        <v>0.000992831336511457</v>
      </c>
      <c r="M21" s="16" t="n">
        <f aca="false">'Quarterly Data'!M14/'Quarterly Data'!M77</f>
        <v>0.000989278280889788</v>
      </c>
      <c r="N21" s="16" t="n">
        <f aca="false">'Quarterly Data'!N14/'Quarterly Data'!N77</f>
        <v>0.00102469381496345</v>
      </c>
      <c r="O21" s="16" t="n">
        <f aca="false">'Quarterly Data'!O14/'Quarterly Data'!O77</f>
        <v>0.00101281491182118</v>
      </c>
      <c r="P21" s="16" t="n">
        <f aca="false">'Quarterly Data'!P14/'Quarterly Data'!P77</f>
        <v>0.00102752777295437</v>
      </c>
      <c r="Q21" s="16" t="n">
        <f aca="false">'Quarterly Data'!Q14/'Quarterly Data'!Q77</f>
        <v>0.00098532546526934</v>
      </c>
      <c r="R21" s="16" t="n">
        <f aca="false">'Quarterly Data'!R14/'Quarterly Data'!R77</f>
        <v>0.00100670061559489</v>
      </c>
      <c r="S21" s="16" t="n">
        <f aca="false">'Quarterly Data'!S14/'Quarterly Data'!S77</f>
        <v>0.000953442396853667</v>
      </c>
      <c r="T21" s="16" t="n">
        <f aca="false">'Quarterly Data'!T14/'Quarterly Data'!T77</f>
        <v>0.000920454384891655</v>
      </c>
      <c r="U21" s="16" t="n">
        <f aca="false">'Quarterly Data'!U14/'Quarterly Data'!U77</f>
        <v>0.00091771789208417</v>
      </c>
      <c r="V21" s="16" t="n">
        <f aca="false">'Quarterly Data'!V14/'Quarterly Data'!V77</f>
        <v>0.000910345968917143</v>
      </c>
      <c r="W21" s="16" t="n">
        <f aca="false">'Quarterly Data'!W14/'Quarterly Data'!W77</f>
        <v>0.000889607799234996</v>
      </c>
      <c r="X21" s="16" t="n">
        <f aca="false">'Quarterly Data'!X14/'Quarterly Data'!X77</f>
        <v>0.000884208460196981</v>
      </c>
      <c r="Y21" s="16" t="n">
        <f aca="false">'Quarterly Data'!Y14/'Quarterly Data'!Y77</f>
        <v>0.000876371696512173</v>
      </c>
      <c r="Z21" s="16" t="n">
        <f aca="false">'Quarterly Data'!Z14/'Quarterly Data'!Z77</f>
        <v>0.000801957423208817</v>
      </c>
      <c r="AA21" s="16" t="n">
        <f aca="false">'Quarterly Data'!AA14/'Quarterly Data'!AA77</f>
        <v>0.000800538425897988</v>
      </c>
      <c r="AB21" s="16" t="n">
        <f aca="false">'Quarterly Data'!AB14/'Quarterly Data'!AB77</f>
        <v>0.000783370660683114</v>
      </c>
      <c r="AC21" s="16" t="n">
        <f aca="false">'Quarterly Data'!AC14/'Quarterly Data'!AC77</f>
        <v>0.000775847508339085</v>
      </c>
      <c r="AD21" s="16" t="n">
        <f aca="false">'Quarterly Data'!AD14/'Quarterly Data'!AD77</f>
        <v>0.000762649461240535</v>
      </c>
      <c r="AE21" s="16" t="n">
        <f aca="false">'Quarterly Data'!AE14/'Quarterly Data'!AE77</f>
        <v>0.000746748060392126</v>
      </c>
      <c r="AF21" s="16" t="n">
        <f aca="false">'Quarterly Data'!AF14/'Quarterly Data'!AF77</f>
        <v>0.000729918179170016</v>
      </c>
      <c r="AG21" s="16" t="n">
        <f aca="false">'Quarterly Data'!AG14/'Quarterly Data'!AG77</f>
        <v>0.000712726502368978</v>
      </c>
      <c r="AH21" s="16" t="n">
        <f aca="false">'Quarterly Data'!AH14/'Quarterly Data'!AH77</f>
        <v>0.000700840162715566</v>
      </c>
      <c r="AI21" s="16" t="n">
        <f aca="false">'Quarterly Data'!AI14/'Quarterly Data'!AI77</f>
        <v>0.000700240524672453</v>
      </c>
      <c r="AJ21" s="16" t="n">
        <f aca="false">'Quarterly Data'!AJ14/'Quarterly Data'!AJ77</f>
        <v>0.000703330529779171</v>
      </c>
      <c r="AK21" s="16" t="n">
        <f aca="false">'Quarterly Data'!AK14/'Quarterly Data'!AK77</f>
        <v>0.000671920355571913</v>
      </c>
      <c r="AL21" s="16" t="n">
        <f aca="false">'Quarterly Data'!AL14/'Quarterly Data'!AL77</f>
        <v>0.000644048610588064</v>
      </c>
      <c r="AM21" s="16" t="n">
        <f aca="false">'Quarterly Data'!AM14/'Quarterly Data'!AM77</f>
        <v>0.000638886018137984</v>
      </c>
      <c r="AN21" s="16" t="n">
        <f aca="false">'Quarterly Data'!AN14/'Quarterly Data'!AN77</f>
        <v>0.000626591109850734</v>
      </c>
      <c r="AO21" s="16" t="n">
        <f aca="false">'Quarterly Data'!AO14/'Quarterly Data'!AO77</f>
        <v>0.000627578029721825</v>
      </c>
      <c r="AP21" s="16" t="n">
        <f aca="false">'Quarterly Data'!AP14/'Quarterly Data'!AP77</f>
        <v>0.000622832196241604</v>
      </c>
      <c r="AQ21" s="16" t="n">
        <f aca="false">'Quarterly Data'!AQ14/'Quarterly Data'!AQ77</f>
        <v>0.000615462661449084</v>
      </c>
    </row>
    <row r="22" customFormat="false" ht="15" hidden="false" customHeight="true" outlineLevel="0" collapsed="false">
      <c r="A22" s="4" t="s">
        <v>117</v>
      </c>
      <c r="B22" s="16" t="n">
        <f aca="false">'Quarterly Data'!B15/'Quarterly Data'!B77</f>
        <v>0.305948222852031</v>
      </c>
      <c r="C22" s="16" t="n">
        <f aca="false">'Quarterly Data'!C15/'Quarterly Data'!C77</f>
        <v>0.305525453082126</v>
      </c>
      <c r="D22" s="16" t="n">
        <f aca="false">'Quarterly Data'!D15/'Quarterly Data'!D77</f>
        <v>0.294587883599928</v>
      </c>
      <c r="E22" s="16" t="n">
        <f aca="false">'Quarterly Data'!E15/'Quarterly Data'!E77</f>
        <v>0.280675347363827</v>
      </c>
      <c r="F22" s="16" t="n">
        <f aca="false">'Quarterly Data'!F15/'Quarterly Data'!F77</f>
        <v>0.2887021619163</v>
      </c>
      <c r="G22" s="16" t="n">
        <f aca="false">'Quarterly Data'!G15/'Quarterly Data'!G77</f>
        <v>0.284504059168161</v>
      </c>
      <c r="H22" s="16" t="n">
        <f aca="false">'Quarterly Data'!H15/'Quarterly Data'!H77</f>
        <v>0.272231912271497</v>
      </c>
      <c r="I22" s="16" t="n">
        <f aca="false">'Quarterly Data'!I15/'Quarterly Data'!I77</f>
        <v>0.263483744956747</v>
      </c>
      <c r="J22" s="16" t="n">
        <f aca="false">'Quarterly Data'!J15/'Quarterly Data'!J77</f>
        <v>0.270264863088193</v>
      </c>
      <c r="K22" s="16" t="n">
        <f aca="false">'Quarterly Data'!K15/'Quarterly Data'!K77</f>
        <v>0.26757495682783</v>
      </c>
      <c r="L22" s="16" t="n">
        <f aca="false">'Quarterly Data'!L15/'Quarterly Data'!L77</f>
        <v>0.264875366262026</v>
      </c>
      <c r="M22" s="16" t="n">
        <f aca="false">'Quarterly Data'!M15/'Quarterly Data'!M77</f>
        <v>0.265396382445979</v>
      </c>
      <c r="N22" s="16" t="n">
        <f aca="false">'Quarterly Data'!N15/'Quarterly Data'!N77</f>
        <v>0.258984042490476</v>
      </c>
      <c r="O22" s="16" t="n">
        <f aca="false">'Quarterly Data'!O15/'Quarterly Data'!O77</f>
        <v>0.255981734570576</v>
      </c>
      <c r="P22" s="16" t="n">
        <f aca="false">'Quarterly Data'!P15/'Quarterly Data'!P77</f>
        <v>0.24323865780881</v>
      </c>
      <c r="Q22" s="16" t="n">
        <f aca="false">'Quarterly Data'!Q15/'Quarterly Data'!Q77</f>
        <v>0.232227136085908</v>
      </c>
      <c r="R22" s="16" t="n">
        <f aca="false">'Quarterly Data'!R15/'Quarterly Data'!R77</f>
        <v>0.243247631602458</v>
      </c>
      <c r="S22" s="16" t="n">
        <f aca="false">'Quarterly Data'!S15/'Quarterly Data'!S77</f>
        <v>0.234042066004138</v>
      </c>
      <c r="T22" s="16" t="n">
        <f aca="false">'Quarterly Data'!T15/'Quarterly Data'!T77</f>
        <v>0.225971551490901</v>
      </c>
      <c r="U22" s="16" t="n">
        <f aca="false">'Quarterly Data'!U15/'Quarterly Data'!U77</f>
        <v>0.236906174671258</v>
      </c>
      <c r="V22" s="16" t="n">
        <f aca="false">'Quarterly Data'!V15/'Quarterly Data'!V77</f>
        <v>0.221588918787008</v>
      </c>
      <c r="W22" s="16" t="n">
        <f aca="false">'Quarterly Data'!W15/'Quarterly Data'!W77</f>
        <v>0.214055335457103</v>
      </c>
      <c r="X22" s="16" t="n">
        <f aca="false">'Quarterly Data'!X15/'Quarterly Data'!X77</f>
        <v>0.218867600029935</v>
      </c>
      <c r="Y22" s="16" t="n">
        <f aca="false">'Quarterly Data'!Y15/'Quarterly Data'!Y77</f>
        <v>0.208060951007243</v>
      </c>
      <c r="Z22" s="16" t="n">
        <f aca="false">'Quarterly Data'!Z15/'Quarterly Data'!Z77</f>
        <v>0.209802409749145</v>
      </c>
      <c r="AA22" s="16" t="n">
        <f aca="false">'Quarterly Data'!AA15/'Quarterly Data'!AA77</f>
        <v>0.231639667106611</v>
      </c>
      <c r="AB22" s="16" t="n">
        <f aca="false">'Quarterly Data'!AB15/'Quarterly Data'!AB77</f>
        <v>0.246913378243055</v>
      </c>
      <c r="AC22" s="16" t="n">
        <f aca="false">'Quarterly Data'!AC15/'Quarterly Data'!AC77</f>
        <v>0.291518444423667</v>
      </c>
      <c r="AD22" s="16" t="n">
        <f aca="false">'Quarterly Data'!AD15/'Quarterly Data'!AD77</f>
        <v>0.320435781698644</v>
      </c>
      <c r="AE22" s="16" t="n">
        <f aca="false">'Quarterly Data'!AE15/'Quarterly Data'!AE77</f>
        <v>0.302914737400999</v>
      </c>
      <c r="AF22" s="16" t="n">
        <f aca="false">'Quarterly Data'!AF15/'Quarterly Data'!AF77</f>
        <v>0.265784400208747</v>
      </c>
      <c r="AG22" s="16" t="n">
        <f aca="false">'Quarterly Data'!AG15/'Quarterly Data'!AG77</f>
        <v>0.255385999623052</v>
      </c>
      <c r="AH22" s="16" t="n">
        <f aca="false">'Quarterly Data'!AH15/'Quarterly Data'!AH77</f>
        <v>0.227456544421978</v>
      </c>
      <c r="AI22" s="16" t="n">
        <f aca="false">'Quarterly Data'!AI15/'Quarterly Data'!AI77</f>
        <v>0.222089188341276</v>
      </c>
      <c r="AJ22" s="16" t="n">
        <f aca="false">'Quarterly Data'!AJ15/'Quarterly Data'!AJ77</f>
        <v>0.216955489357819</v>
      </c>
      <c r="AK22" s="16" t="n">
        <f aca="false">'Quarterly Data'!AK15/'Quarterly Data'!AK77</f>
        <v>0.199235222852162</v>
      </c>
      <c r="AL22" s="16" t="n">
        <f aca="false">'Quarterly Data'!AL15/'Quarterly Data'!AL77</f>
        <v>0.166725487095781</v>
      </c>
      <c r="AM22" s="16" t="n">
        <f aca="false">'Quarterly Data'!AM15/'Quarterly Data'!AM77</f>
        <v>0.158484950951003</v>
      </c>
      <c r="AN22" s="16" t="n">
        <f aca="false">'Quarterly Data'!AN15/'Quarterly Data'!AN77</f>
        <v>0.155333957393642</v>
      </c>
      <c r="AO22" s="16" t="n">
        <f aca="false">'Quarterly Data'!AO15/'Quarterly Data'!AO77</f>
        <v>0.176389915256976</v>
      </c>
      <c r="AP22" s="16" t="n">
        <f aca="false">'Quarterly Data'!AP15/'Quarterly Data'!AP77</f>
        <v>0.182409468054114</v>
      </c>
      <c r="AQ22" s="16" t="n">
        <f aca="false">'Quarterly Data'!AQ15/'Quarterly Data'!AQ77</f>
        <v>0.178484171820234</v>
      </c>
    </row>
    <row r="23" customFormat="false" ht="15" hidden="false" customHeight="true" outlineLevel="0" collapsed="false">
      <c r="A23" s="4" t="s">
        <v>118</v>
      </c>
      <c r="B23" s="16" t="n">
        <f aca="false">'Quarterly Data'!B16/'Quarterly Data'!B77</f>
        <v>0.179282621046883</v>
      </c>
      <c r="C23" s="16" t="n">
        <f aca="false">'Quarterly Data'!C16/'Quarterly Data'!C77</f>
        <v>0.100698151402886</v>
      </c>
      <c r="D23" s="16" t="n">
        <f aca="false">'Quarterly Data'!D16/'Quarterly Data'!D77</f>
        <v>0.0775704776632319</v>
      </c>
      <c r="E23" s="16" t="n">
        <f aca="false">'Quarterly Data'!E16/'Quarterly Data'!E77</f>
        <v>0.0886361361250979</v>
      </c>
      <c r="F23" s="16" t="n">
        <f aca="false">'Quarterly Data'!F16/'Quarterly Data'!F77</f>
        <v>0.182075805086057</v>
      </c>
      <c r="G23" s="16" t="n">
        <f aca="false">'Quarterly Data'!G16/'Quarterly Data'!G77</f>
        <v>0.0916156720760036</v>
      </c>
      <c r="H23" s="16" t="n">
        <f aca="false">'Quarterly Data'!H16/'Quarterly Data'!H77</f>
        <v>0.100241645086184</v>
      </c>
      <c r="I23" s="16" t="n">
        <f aca="false">'Quarterly Data'!I16/'Quarterly Data'!I77</f>
        <v>0.10658972048071</v>
      </c>
      <c r="J23" s="16" t="n">
        <f aca="false">'Quarterly Data'!J16/'Quarterly Data'!J77</f>
        <v>0.108740237117975</v>
      </c>
      <c r="K23" s="16" t="n">
        <f aca="false">'Quarterly Data'!K16/'Quarterly Data'!K77</f>
        <v>0.113179183277096</v>
      </c>
      <c r="L23" s="16" t="n">
        <f aca="false">'Quarterly Data'!L16/'Quarterly Data'!L77</f>
        <v>0.0920625421128806</v>
      </c>
      <c r="M23" s="16" t="n">
        <f aca="false">'Quarterly Data'!M16/'Quarterly Data'!M77</f>
        <v>0.104174000790667</v>
      </c>
      <c r="N23" s="16" t="n">
        <f aca="false">'Quarterly Data'!N16/'Quarterly Data'!N77</f>
        <v>0.112540657849128</v>
      </c>
      <c r="O23" s="16" t="n">
        <f aca="false">'Quarterly Data'!O16/'Quarterly Data'!O77</f>
        <v>0.13039268550475</v>
      </c>
      <c r="P23" s="16" t="n">
        <f aca="false">'Quarterly Data'!P16/'Quarterly Data'!P77</f>
        <v>0.089937222571645</v>
      </c>
      <c r="Q23" s="16" t="n">
        <f aca="false">'Quarterly Data'!Q16/'Quarterly Data'!Q77</f>
        <v>0.13808632591846</v>
      </c>
      <c r="R23" s="16" t="n">
        <f aca="false">'Quarterly Data'!R16/'Quarterly Data'!R77</f>
        <v>0.0943709919933385</v>
      </c>
      <c r="S23" s="16" t="n">
        <f aca="false">'Quarterly Data'!S16/'Quarterly Data'!S77</f>
        <v>0.112870754333412</v>
      </c>
      <c r="T23" s="16" t="n">
        <f aca="false">'Quarterly Data'!T16/'Quarterly Data'!T77</f>
        <v>0.100546105455518</v>
      </c>
      <c r="U23" s="16" t="n">
        <f aca="false">'Quarterly Data'!U16/'Quarterly Data'!U77</f>
        <v>0.0913399219650832</v>
      </c>
      <c r="V23" s="16" t="n">
        <f aca="false">'Quarterly Data'!V16/'Quarterly Data'!V77</f>
        <v>0.108063421486753</v>
      </c>
      <c r="W23" s="16" t="n">
        <f aca="false">'Quarterly Data'!W16/'Quarterly Data'!W77</f>
        <v>0.117375899628476</v>
      </c>
      <c r="X23" s="16" t="n">
        <f aca="false">'Quarterly Data'!X16/'Quarterly Data'!X77</f>
        <v>0.0925558208776781</v>
      </c>
      <c r="Y23" s="16" t="n">
        <f aca="false">'Quarterly Data'!Y16/'Quarterly Data'!Y77</f>
        <v>0.0933851369548118</v>
      </c>
      <c r="Z23" s="16" t="n">
        <f aca="false">'Quarterly Data'!Z16/'Quarterly Data'!Z77</f>
        <v>0.111497951420323</v>
      </c>
      <c r="AA23" s="16" t="n">
        <f aca="false">'Quarterly Data'!AA16/'Quarterly Data'!AA77</f>
        <v>0.109131464124029</v>
      </c>
      <c r="AB23" s="16" t="n">
        <f aca="false">'Quarterly Data'!AB16/'Quarterly Data'!AB77</f>
        <v>0.100246174546126</v>
      </c>
      <c r="AC23" s="16" t="n">
        <f aca="false">'Quarterly Data'!AC16/'Quarterly Data'!AC77</f>
        <v>0.0965805011187268</v>
      </c>
      <c r="AD23" s="16" t="n">
        <f aca="false">'Quarterly Data'!AD16/'Quarterly Data'!AD77</f>
        <v>0.128026703106314</v>
      </c>
      <c r="AE23" s="16" t="n">
        <f aca="false">'Quarterly Data'!AE16/'Quarterly Data'!AE77</f>
        <v>0.105604628927712</v>
      </c>
      <c r="AF23" s="16" t="n">
        <f aca="false">'Quarterly Data'!AF16/'Quarterly Data'!AF77</f>
        <v>0.0807383689152899</v>
      </c>
      <c r="AG23" s="16" t="n">
        <f aca="false">'Quarterly Data'!AG16/'Quarterly Data'!AG77</f>
        <v>0.0859870038341929</v>
      </c>
      <c r="AH23" s="16" t="n">
        <f aca="false">'Quarterly Data'!AH16/'Quarterly Data'!AH77</f>
        <v>0.151042358938797</v>
      </c>
      <c r="AI23" s="16" t="n">
        <f aca="false">'Quarterly Data'!AI16/'Quarterly Data'!AI77</f>
        <v>0.107091623466842</v>
      </c>
      <c r="AJ23" s="16" t="n">
        <f aca="false">'Quarterly Data'!AJ16/'Quarterly Data'!AJ77</f>
        <v>0.113280173452558</v>
      </c>
      <c r="AK23" s="16" t="n">
        <f aca="false">'Quarterly Data'!AK16/'Quarterly Data'!AK77</f>
        <v>0.0876314192766853</v>
      </c>
      <c r="AL23" s="16" t="n">
        <f aca="false">'Quarterly Data'!AL16/'Quarterly Data'!AL77</f>
        <v>0.165250408019918</v>
      </c>
      <c r="AM23" s="16" t="n">
        <f aca="false">'Quarterly Data'!AM16/'Quarterly Data'!AM77</f>
        <v>0.109022807611288</v>
      </c>
      <c r="AN23" s="16" t="n">
        <f aca="false">'Quarterly Data'!AN16/'Quarterly Data'!AN77</f>
        <v>0.113332140417196</v>
      </c>
      <c r="AO23" s="16" t="n">
        <f aca="false">'Quarterly Data'!AO16/'Quarterly Data'!AO77</f>
        <v>0.103428908188671</v>
      </c>
      <c r="AP23" s="16" t="n">
        <f aca="false">'Quarterly Data'!AP16/'Quarterly Data'!AP77</f>
        <v>0.153015806663744</v>
      </c>
      <c r="AQ23" s="16" t="n">
        <f aca="false">'Quarterly Data'!AQ16/'Quarterly Data'!AQ77</f>
        <v>0.143085141969792</v>
      </c>
    </row>
    <row r="24" customFormat="false" ht="15" hidden="false" customHeight="true" outlineLevel="0" collapsed="false">
      <c r="A24" s="4" t="s">
        <v>119</v>
      </c>
      <c r="B24" s="16" t="n">
        <f aca="false">'Quarterly Data'!B17/'Quarterly Data'!B77</f>
        <v>-0.00678384917741404</v>
      </c>
      <c r="C24" s="16" t="n">
        <f aca="false">'Quarterly Data'!C17/'Quarterly Data'!C77</f>
        <v>-0.0075615217891019</v>
      </c>
      <c r="D24" s="16" t="n">
        <f aca="false">'Quarterly Data'!D17/'Quarterly Data'!D77</f>
        <v>-0.00633092386426721</v>
      </c>
      <c r="E24" s="16" t="n">
        <f aca="false">'Quarterly Data'!E17/'Quarterly Data'!E77</f>
        <v>-0.00707294974918064</v>
      </c>
      <c r="F24" s="16" t="n">
        <f aca="false">'Quarterly Data'!F17/'Quarterly Data'!F77</f>
        <v>-0.00701314254712634</v>
      </c>
      <c r="G24" s="16" t="n">
        <f aca="false">'Quarterly Data'!G17/'Quarterly Data'!G77</f>
        <v>-0.00432357804836807</v>
      </c>
      <c r="H24" s="16" t="n">
        <f aca="false">'Quarterly Data'!H17/'Quarterly Data'!H77</f>
        <v>-0.00453511342823611</v>
      </c>
      <c r="I24" s="16" t="n">
        <f aca="false">'Quarterly Data'!I17/'Quarterly Data'!I77</f>
        <v>-0.00440713551898979</v>
      </c>
      <c r="J24" s="16" t="n">
        <f aca="false">'Quarterly Data'!J17/'Quarterly Data'!J77</f>
        <v>-0.00248064647193764</v>
      </c>
      <c r="K24" s="16" t="n">
        <f aca="false">'Quarterly Data'!K17/'Quarterly Data'!K77</f>
        <v>-0.00245120691054674</v>
      </c>
      <c r="L24" s="16" t="n">
        <f aca="false">'Quarterly Data'!L17/'Quarterly Data'!L77</f>
        <v>-0.00231660645186007</v>
      </c>
      <c r="M24" s="16" t="n">
        <f aca="false">'Quarterly Data'!M17/'Quarterly Data'!M77</f>
        <v>-0.00230831598874284</v>
      </c>
      <c r="N24" s="16" t="n">
        <f aca="false">'Quarterly Data'!N17/'Quarterly Data'!N77</f>
        <v>-0.00152240223937427</v>
      </c>
      <c r="O24" s="16" t="n">
        <f aca="false">'Quarterly Data'!O17/'Quarterly Data'!O77</f>
        <v>-0.00121537789418542</v>
      </c>
      <c r="P24" s="16" t="n">
        <f aca="false">'Quarterly Data'!P17/'Quarterly Data'!P77</f>
        <v>-0.00122732483991772</v>
      </c>
      <c r="Q24" s="16" t="n">
        <f aca="false">'Quarterly Data'!Q17/'Quarterly Data'!Q77</f>
        <v>-0.00174543368133426</v>
      </c>
      <c r="R24" s="16" t="n">
        <f aca="false">'Quarterly Data'!R17/'Quarterly Data'!R77</f>
        <v>-0.00123680361344516</v>
      </c>
      <c r="S24" s="16" t="n">
        <f aca="false">'Quarterly Data'!S17/'Quarterly Data'!S77</f>
        <v>-0.00114973936091178</v>
      </c>
      <c r="T24" s="16" t="n">
        <f aca="false">'Quarterly Data'!T17/'Quarterly Data'!T77</f>
        <v>-0.00124532063838283</v>
      </c>
      <c r="U24" s="16" t="n">
        <f aca="false">'Quarterly Data'!U17/'Quarterly Data'!U77</f>
        <v>-0.00110665981104268</v>
      </c>
      <c r="V24" s="16" t="n">
        <f aca="false">'Quarterly Data'!V17/'Quarterly Data'!V77</f>
        <v>-0.000401623221581093</v>
      </c>
      <c r="W24" s="16" t="n">
        <f aca="false">'Quarterly Data'!W17/'Quarterly Data'!W77</f>
        <v>-0.00041863896434588</v>
      </c>
      <c r="X24" s="16" t="n">
        <f aca="false">'Quarterly Data'!X17/'Quarterly Data'!X77</f>
        <v>-0.000390091967733962</v>
      </c>
      <c r="Y24" s="16" t="n">
        <f aca="false">'Quarterly Data'!Y17/'Quarterly Data'!Y77</f>
        <v>-0.000386634571990664</v>
      </c>
      <c r="Z24" s="16" t="n">
        <f aca="false">'Quarterly Data'!Z17/'Quarterly Data'!Z77</f>
        <v>-0.000543261480238231</v>
      </c>
      <c r="AA24" s="16" t="n">
        <f aca="false">'Quarterly Data'!AA17/'Quarterly Data'!AA77</f>
        <v>-0.000826362246088246</v>
      </c>
      <c r="AB24" s="16" t="n">
        <f aca="false">'Quarterly Data'!AB17/'Quarterly Data'!AB77</f>
        <v>-0.000783370660683114</v>
      </c>
      <c r="AC24" s="16" t="n">
        <f aca="false">'Quarterly Data'!AC17/'Quarterly Data'!AC77</f>
        <v>-0.000525574118552284</v>
      </c>
      <c r="AD24" s="16" t="n">
        <f aca="false">'Quarterly Data'!AD17/'Quarterly Data'!AD77</f>
        <v>-0.000393625528382211</v>
      </c>
      <c r="AE24" s="16" t="n">
        <f aca="false">'Quarterly Data'!AE17/'Quarterly Data'!AE77</f>
        <v>-0.000361329706641351</v>
      </c>
      <c r="AF24" s="16" t="n">
        <f aca="false">'Quarterly Data'!AF17/'Quarterly Data'!AF77</f>
        <v>-0.000376731963442589</v>
      </c>
      <c r="AG24" s="16" t="n">
        <f aca="false">'Quarterly Data'!AG17/'Quarterly Data'!AG77</f>
        <v>-0.000344867662436602</v>
      </c>
      <c r="AH24" s="16" t="n">
        <f aca="false">'Quarterly Data'!AH17/'Quarterly Data'!AH77</f>
        <v>-0.00036172395494997</v>
      </c>
      <c r="AI24" s="16" t="n">
        <f aca="false">'Quarterly Data'!AI17/'Quarterly Data'!AI77</f>
        <v>-0.000338826060325381</v>
      </c>
      <c r="AJ24" s="16" t="n">
        <f aca="false">'Quarterly Data'!AJ17/'Quarterly Data'!AJ77</f>
        <v>-0.000351665264889585</v>
      </c>
      <c r="AK24" s="16" t="n">
        <f aca="false">'Quarterly Data'!AK17/'Quarterly Data'!AK77</f>
        <v>-0.000325122752696087</v>
      </c>
      <c r="AL24" s="16" t="n">
        <f aca="false">'Quarterly Data'!AL17/'Quarterly Data'!AL77</f>
        <v>-0.000311636424478096</v>
      </c>
      <c r="AM24" s="16" t="n">
        <f aca="false">'Quarterly Data'!AM17/'Quarterly Data'!AM77</f>
        <v>-0.000329747622264766</v>
      </c>
      <c r="AN24" s="16" t="n">
        <f aca="false">'Quarterly Data'!AN17/'Quarterly Data'!AN77</f>
        <v>-0.000303189246701968</v>
      </c>
      <c r="AO24" s="16" t="n">
        <f aca="false">'Quarterly Data'!AO17/'Quarterly Data'!AO77</f>
        <v>-0.000323911241146748</v>
      </c>
      <c r="AP24" s="16" t="n">
        <f aca="false">'Quarterly Data'!AP17/'Quarterly Data'!AP77</f>
        <v>0</v>
      </c>
      <c r="AQ24" s="16" t="n">
        <f aca="false">'Quarterly Data'!AQ17/'Quarterly Data'!AQ77</f>
        <v>0</v>
      </c>
    </row>
    <row r="25" customFormat="false" ht="15" hidden="false" customHeight="true" outlineLevel="0" collapsed="false">
      <c r="A25" s="4" t="s">
        <v>250</v>
      </c>
      <c r="B25" s="16" t="n">
        <f aca="false">'Quarterly Data'!B18/'Quarterly Data'!B77</f>
        <v>-0.000168752467099852</v>
      </c>
      <c r="C25" s="16" t="n">
        <f aca="false">'Quarterly Data'!C18/'Quarterly Data'!C77</f>
        <v>-0.00443031893370288</v>
      </c>
      <c r="D25" s="16" t="n">
        <f aca="false">'Quarterly Data'!D18/'Quarterly Data'!D77</f>
        <v>-0.014294559672477</v>
      </c>
      <c r="E25" s="16" t="n">
        <f aca="false">'Quarterly Data'!E18/'Quarterly Data'!E77</f>
        <v>0</v>
      </c>
      <c r="F25" s="16" t="n">
        <f aca="false">'Quarterly Data'!F18/'Quarterly Data'!F77</f>
        <v>0.00132950569613769</v>
      </c>
      <c r="G25" s="16" t="n">
        <f aca="false">'Quarterly Data'!G18/'Quarterly Data'!G77</f>
        <v>0</v>
      </c>
      <c r="H25" s="16" t="n">
        <f aca="false">'Quarterly Data'!H18/'Quarterly Data'!H77</f>
        <v>0</v>
      </c>
      <c r="I25" s="16" t="n">
        <f aca="false">'Quarterly Data'!I18/'Quarterly Data'!I77</f>
        <v>-0.0104826866273114</v>
      </c>
      <c r="J25" s="16" t="n">
        <f aca="false">'Quarterly Data'!J18/'Quarterly Data'!J77</f>
        <v>-0.0161085017734685</v>
      </c>
      <c r="K25" s="16" t="n">
        <f aca="false">'Quarterly Data'!K18/'Quarterly Data'!K77</f>
        <v>0</v>
      </c>
      <c r="L25" s="16" t="n">
        <f aca="false">'Quarterly Data'!L18/'Quarterly Data'!L77</f>
        <v>0</v>
      </c>
      <c r="M25" s="16" t="n">
        <f aca="false">'Quarterly Data'!M18/'Quarterly Data'!M77</f>
        <v>0.0148991304727947</v>
      </c>
      <c r="N25" s="16" t="n">
        <f aca="false">'Quarterly Data'!N18/'Quarterly Data'!N77</f>
        <v>0</v>
      </c>
      <c r="O25" s="16" t="n">
        <f aca="false">'Quarterly Data'!O18/'Quarterly Data'!O77</f>
        <v>0.0233815556786147</v>
      </c>
      <c r="P25" s="16" t="n">
        <f aca="false">'Quarterly Data'!P18/'Quarterly Data'!P77</f>
        <v>0.00216922529845923</v>
      </c>
      <c r="Q25" s="16" t="n">
        <f aca="false">'Quarterly Data'!Q18/'Quarterly Data'!Q77</f>
        <v>0</v>
      </c>
      <c r="R25" s="16" t="n">
        <f aca="false">'Quarterly Data'!R18/'Quarterly Data'!R77</f>
        <v>0</v>
      </c>
      <c r="S25" s="16" t="n">
        <f aca="false">'Quarterly Data'!S18/'Quarterly Data'!S77</f>
        <v>0</v>
      </c>
      <c r="T25" s="16" t="n">
        <f aca="false">'Quarterly Data'!T18/'Quarterly Data'!T77</f>
        <v>0</v>
      </c>
      <c r="U25" s="16" t="n">
        <f aca="false">'Quarterly Data'!U18/'Quarterly Data'!U77</f>
        <v>0</v>
      </c>
      <c r="V25" s="16" t="n">
        <f aca="false">'Quarterly Data'!V18/'Quarterly Data'!V77</f>
        <v>0</v>
      </c>
      <c r="W25" s="16" t="n">
        <f aca="false">'Quarterly Data'!W18/'Quarterly Data'!W77</f>
        <v>0</v>
      </c>
      <c r="X25" s="16" t="n">
        <f aca="false">'Quarterly Data'!X18/'Quarterly Data'!X77</f>
        <v>0</v>
      </c>
      <c r="Y25" s="16" t="n">
        <f aca="false">'Quarterly Data'!Y18/'Quarterly Data'!Y77</f>
        <v>0</v>
      </c>
      <c r="Z25" s="16" t="n">
        <f aca="false">'Quarterly Data'!Z18/'Quarterly Data'!Z77</f>
        <v>0</v>
      </c>
      <c r="AA25" s="16" t="n">
        <f aca="false">'Quarterly Data'!AA18/'Quarterly Data'!AA77</f>
        <v>0</v>
      </c>
      <c r="AB25" s="16" t="n">
        <f aca="false">'Quarterly Data'!AB18/'Quarterly Data'!AB77</f>
        <v>0</v>
      </c>
      <c r="AC25" s="16" t="n">
        <f aca="false">'Quarterly Data'!AC18/'Quarterly Data'!AC77</f>
        <v>0</v>
      </c>
      <c r="AD25" s="16" t="n">
        <f aca="false">'Quarterly Data'!AD18/'Quarterly Data'!AD77</f>
        <v>0</v>
      </c>
      <c r="AE25" s="16" t="n">
        <f aca="false">'Quarterly Data'!AE18/'Quarterly Data'!AE77</f>
        <v>0</v>
      </c>
      <c r="AF25" s="16" t="n">
        <f aca="false">'Quarterly Data'!AF18/'Quarterly Data'!AF77</f>
        <v>0</v>
      </c>
      <c r="AG25" s="16" t="n">
        <f aca="false">'Quarterly Data'!AG18/'Quarterly Data'!AG77</f>
        <v>0</v>
      </c>
      <c r="AH25" s="16" t="n">
        <f aca="false">'Quarterly Data'!AH18/'Quarterly Data'!AH77</f>
        <v>0</v>
      </c>
      <c r="AI25" s="16" t="n">
        <f aca="false">'Quarterly Data'!AI18/'Quarterly Data'!AI77</f>
        <v>0</v>
      </c>
      <c r="AJ25" s="16" t="n">
        <f aca="false">'Quarterly Data'!AJ18/'Quarterly Data'!AJ77</f>
        <v>0</v>
      </c>
      <c r="AK25" s="16" t="n">
        <f aca="false">'Quarterly Data'!AK18/'Quarterly Data'!AK77</f>
        <v>0</v>
      </c>
      <c r="AL25" s="16" t="n">
        <f aca="false">'Quarterly Data'!AL18/'Quarterly Data'!AL77</f>
        <v>0</v>
      </c>
      <c r="AM25" s="16" t="n">
        <f aca="false">'Quarterly Data'!AM18/'Quarterly Data'!AM77</f>
        <v>0</v>
      </c>
      <c r="AN25" s="16" t="n">
        <f aca="false">'Quarterly Data'!AN18/'Quarterly Data'!AN77</f>
        <v>0</v>
      </c>
      <c r="AO25" s="16" t="n">
        <f aca="false">'Quarterly Data'!AO18/'Quarterly Data'!AO77</f>
        <v>0</v>
      </c>
      <c r="AP25" s="16" t="n">
        <f aca="false">'Quarterly Data'!AP18/'Quarterly Data'!AP77</f>
        <v>0</v>
      </c>
      <c r="AQ25" s="16" t="n">
        <f aca="false">'Quarterly Data'!AQ18/'Quarterly Data'!AQ77</f>
        <v>0</v>
      </c>
    </row>
    <row r="26" customFormat="false" ht="15" hidden="false" customHeight="true" outlineLevel="0" collapsed="false">
      <c r="A26" s="6" t="s">
        <v>120</v>
      </c>
      <c r="B26" s="38" t="n">
        <f aca="false">'Quarterly Data'!B19/'Quarterly Data'!B77</f>
        <v>1.47749535044604</v>
      </c>
      <c r="C26" s="38" t="n">
        <f aca="false">'Quarterly Data'!C19/'Quarterly Data'!C77</f>
        <v>1.46940021656768</v>
      </c>
      <c r="D26" s="38" t="n">
        <f aca="false">'Quarterly Data'!D19/'Quarterly Data'!D77</f>
        <v>1.48833355918539</v>
      </c>
      <c r="E26" s="38" t="n">
        <f aca="false">'Quarterly Data'!E19/'Quarterly Data'!E77</f>
        <v>1.59196572866802</v>
      </c>
      <c r="F26" s="38" t="n">
        <f aca="false">'Quarterly Data'!F19/'Quarterly Data'!F77</f>
        <v>1.56692217582548</v>
      </c>
      <c r="G26" s="38" t="n">
        <f aca="false">'Quarterly Data'!G19/'Quarterly Data'!G77</f>
        <v>1.50533101700079</v>
      </c>
      <c r="H26" s="38" t="n">
        <f aca="false">'Quarterly Data'!H19/'Quarterly Data'!H77</f>
        <v>1.52260959940269</v>
      </c>
      <c r="I26" s="38" t="n">
        <f aca="false">'Quarterly Data'!I19/'Quarterly Data'!I77</f>
        <v>1.59484790570414</v>
      </c>
      <c r="J26" s="38" t="n">
        <f aca="false">'Quarterly Data'!J19/'Quarterly Data'!J77</f>
        <v>1.61970514323402</v>
      </c>
      <c r="K26" s="38" t="n">
        <f aca="false">'Quarterly Data'!K19/'Quarterly Data'!K77</f>
        <v>1.58584008568261</v>
      </c>
      <c r="L26" s="38" t="n">
        <f aca="false">'Quarterly Data'!L19/'Quarterly Data'!L77</f>
        <v>1.61644975903296</v>
      </c>
      <c r="M26" s="38" t="n">
        <f aca="false">'Quarterly Data'!M19/'Quarterly Data'!M77</f>
        <v>1.66273696513794</v>
      </c>
      <c r="N26" s="38" t="n">
        <f aca="false">'Quarterly Data'!N19/'Quarterly Data'!N77</f>
        <v>1.65493906509825</v>
      </c>
      <c r="O26" s="38" t="n">
        <f aca="false">'Quarterly Data'!O19/'Quarterly Data'!O77</f>
        <v>1.7091396324827</v>
      </c>
      <c r="P26" s="38" t="n">
        <f aca="false">'Quarterly Data'!P19/'Quarterly Data'!P77</f>
        <v>1.72276448111055</v>
      </c>
      <c r="Q26" s="38" t="n">
        <f aca="false">'Quarterly Data'!Q19/'Quarterly Data'!Q77</f>
        <v>1.75579367479766</v>
      </c>
      <c r="R26" s="38" t="n">
        <f aca="false">'Quarterly Data'!R19/'Quarterly Data'!R77</f>
        <v>1.81056543858478</v>
      </c>
      <c r="S26" s="38" t="n">
        <f aca="false">'Quarterly Data'!S19/'Quarterly Data'!S77</f>
        <v>1.80455799058619</v>
      </c>
      <c r="T26" s="38" t="n">
        <f aca="false">'Quarterly Data'!T19/'Quarterly Data'!T77</f>
        <v>1.78327208197642</v>
      </c>
      <c r="U26" s="38" t="n">
        <f aca="false">'Quarterly Data'!U19/'Quarterly Data'!U77</f>
        <v>1.80677059589206</v>
      </c>
      <c r="V26" s="38" t="n">
        <f aca="false">'Quarterly Data'!V19/'Quarterly Data'!V77</f>
        <v>1.88270256324641</v>
      </c>
      <c r="W26" s="38" t="n">
        <f aca="false">'Quarterly Data'!W19/'Quarterly Data'!W77</f>
        <v>1.87681080703313</v>
      </c>
      <c r="X26" s="38" t="n">
        <f aca="false">'Quarterly Data'!X19/'Quarterly Data'!X77</f>
        <v>1.95480286257725</v>
      </c>
      <c r="Y26" s="38" t="n">
        <f aca="false">'Quarterly Data'!Y19/'Quarterly Data'!Y77</f>
        <v>2.01101528711411</v>
      </c>
      <c r="Z26" s="38" t="n">
        <f aca="false">'Quarterly Data'!Z19/'Quarterly Data'!Z77</f>
        <v>2.12585978095509</v>
      </c>
      <c r="AA26" s="38" t="n">
        <f aca="false">'Quarterly Data'!AA19/'Quarterly Data'!AA77</f>
        <v>2.22676219118573</v>
      </c>
      <c r="AB26" s="38" t="n">
        <f aca="false">'Quarterly Data'!AB19/'Quarterly Data'!AB77</f>
        <v>2.29520022573759</v>
      </c>
      <c r="AC26" s="38" t="n">
        <f aca="false">'Quarterly Data'!AC19/'Quarterly Data'!AC77</f>
        <v>2.3725667078399</v>
      </c>
      <c r="AD26" s="38" t="n">
        <f aca="false">'Quarterly Data'!AD19/'Quarterly Data'!AD77</f>
        <v>2.41267847302772</v>
      </c>
      <c r="AE26" s="38" t="n">
        <f aca="false">'Quarterly Data'!AE19/'Quarterly Data'!AE77</f>
        <v>2.44109532077475</v>
      </c>
      <c r="AF26" s="38" t="n">
        <f aca="false">'Quarterly Data'!AF19/'Quarterly Data'!AF77</f>
        <v>2.44783947821594</v>
      </c>
      <c r="AG26" s="38" t="n">
        <f aca="false">'Quarterly Data'!AG19/'Quarterly Data'!AG77</f>
        <v>2.52792594801529</v>
      </c>
      <c r="AH26" s="38" t="n">
        <f aca="false">'Quarterly Data'!AH19/'Quarterly Data'!AH77</f>
        <v>2.51766654969334</v>
      </c>
      <c r="AI26" s="38" t="n">
        <f aca="false">'Quarterly Data'!AI19/'Quarterly Data'!AI77</f>
        <v>2.56999566756801</v>
      </c>
      <c r="AJ26" s="38" t="n">
        <f aca="false">'Quarterly Data'!AJ19/'Quarterly Data'!AJ77</f>
        <v>2.61529061682574</v>
      </c>
      <c r="AK26" s="38" t="n">
        <f aca="false">'Quarterly Data'!AK19/'Quarterly Data'!AK77</f>
        <v>2.61977411667453</v>
      </c>
      <c r="AL26" s="38" t="n">
        <f aca="false">'Quarterly Data'!AL19/'Quarterly Data'!AL77</f>
        <v>2.62144405118648</v>
      </c>
      <c r="AM26" s="38" t="n">
        <f aca="false">'Quarterly Data'!AM19/'Quarterly Data'!AM77</f>
        <v>2.66238230216572</v>
      </c>
      <c r="AN26" s="38" t="n">
        <f aca="false">'Quarterly Data'!AN19/'Quarterly Data'!AN77</f>
        <v>2.71605012242202</v>
      </c>
      <c r="AO26" s="38" t="n">
        <f aca="false">'Quarterly Data'!AO19/'Quarterly Data'!AO77</f>
        <v>2.80606332650685</v>
      </c>
      <c r="AP26" s="38" t="n">
        <f aca="false">'Quarterly Data'!AP19/'Quarterly Data'!AP77</f>
        <v>2.81319239089514</v>
      </c>
      <c r="AQ26" s="38" t="n">
        <f aca="false">'Quarterly Data'!AQ19/'Quarterly Data'!AQ77</f>
        <v>2.83740199108572</v>
      </c>
    </row>
    <row r="27" customFormat="false" ht="15" hidden="false" customHeight="true" outlineLevel="0" collapsed="false">
      <c r="A27" s="18" t="s">
        <v>271</v>
      </c>
      <c r="B27" s="39" t="n">
        <f aca="false">B26*4/B10</f>
        <v>0.0619197053831058</v>
      </c>
      <c r="C27" s="39" t="n">
        <f aca="false">C26*4/C10</f>
        <v>0.0582717658132729</v>
      </c>
      <c r="D27" s="39" t="n">
        <f aca="false">D26*4/D10</f>
        <v>0.055340110856883</v>
      </c>
      <c r="E27" s="39" t="n">
        <f aca="false">E26*4/E10</f>
        <v>0.057106999052512</v>
      </c>
      <c r="F27" s="39" t="n">
        <f aca="false">F26*4/F10</f>
        <v>0.0570597855740976</v>
      </c>
      <c r="G27" s="39" t="n">
        <f aca="false">G26*4/G10</f>
        <v>0.051276835508639</v>
      </c>
      <c r="H27" s="39" t="n">
        <f aca="false">H26*4/H10</f>
        <v>0.0500792875923138</v>
      </c>
      <c r="I27" s="39" t="n">
        <f aca="false">I26*4/I10</f>
        <v>0.0518233080200354</v>
      </c>
      <c r="J27" s="39" t="n">
        <f aca="false">J26*4/J10</f>
        <v>0.0551699907847245</v>
      </c>
      <c r="K27" s="39" t="n">
        <f aca="false">K26*4/K10</f>
        <v>0.0494223733686052</v>
      </c>
      <c r="L27" s="39" t="n">
        <f aca="false">L26*4/L10</f>
        <v>0.050466741722765</v>
      </c>
      <c r="M27" s="39" t="n">
        <f aca="false">M26*4/M10</f>
        <v>0.0533217842419157</v>
      </c>
      <c r="N27" s="39" t="n">
        <f aca="false">N26*4/N10</f>
        <v>0.0458653278196265</v>
      </c>
      <c r="O27" s="39" t="n">
        <f aca="false">O26*4/O10</f>
        <v>0.0460598713707703</v>
      </c>
      <c r="P27" s="39" t="n">
        <f aca="false">P26*4/P10</f>
        <v>0.0440655614459858</v>
      </c>
      <c r="Q27" s="39" t="n">
        <f aca="false">Q26*4/Q10</f>
        <v>0.0423493439271559</v>
      </c>
      <c r="R27" s="39" t="n">
        <f aca="false">R26*4/R10</f>
        <v>0.0515623257139184</v>
      </c>
      <c r="S27" s="39" t="n">
        <f aca="false">S26*4/S10</f>
        <v>0.0471664468366159</v>
      </c>
      <c r="T27" s="39" t="n">
        <f aca="false">T26*4/T10</f>
        <v>0.0440029527438315</v>
      </c>
      <c r="U27" s="39" t="n">
        <f aca="false">U26*4/U10</f>
        <v>0.04165299924718</v>
      </c>
      <c r="V27" s="39" t="n">
        <f aca="false">V26*4/V10</f>
        <v>0.0424124618715085</v>
      </c>
      <c r="W27" s="39" t="n">
        <f aca="false">W26*4/W10</f>
        <v>0.0377608403851659</v>
      </c>
      <c r="X27" s="39" t="n">
        <f aca="false">X26*4/X10</f>
        <v>0.0388221081903202</v>
      </c>
      <c r="Y27" s="39" t="n">
        <f aca="false">Y26*4/Y10</f>
        <v>0.0303388141071347</v>
      </c>
      <c r="Z27" s="39" t="n">
        <f aca="false">Z26*4/Z10</f>
        <v>0.0352868540197333</v>
      </c>
      <c r="AA27" s="39" t="n">
        <f aca="false">AA26*4/AA10</f>
        <v>0.0456609042933387</v>
      </c>
      <c r="AB27" s="39" t="n">
        <f aca="false">AB26*4/AB10</f>
        <v>0.0489952754941247</v>
      </c>
      <c r="AC27" s="39" t="n">
        <f aca="false">AC26*4/AC10</f>
        <v>0.0487161274035236</v>
      </c>
      <c r="AD27" s="39" t="n">
        <f aca="false">AD26*4/AD10</f>
        <v>0.0461207912513701</v>
      </c>
      <c r="AE27" s="39" t="n">
        <f aca="false">AE26*4/AE10</f>
        <v>0.0454714255012847</v>
      </c>
      <c r="AF27" s="39" t="n">
        <f aca="false">AF26*4/AF10</f>
        <v>0.0476148747667238</v>
      </c>
      <c r="AG27" s="39" t="n">
        <f aca="false">AG26*4/AG10</f>
        <v>0.0456436493235552</v>
      </c>
      <c r="AH27" s="39" t="n">
        <f aca="false">AH26*4/AH10</f>
        <v>0.0462575781587521</v>
      </c>
      <c r="AI27" s="39" t="n">
        <f aca="false">AI26*4/AI10</f>
        <v>0.049473721311093</v>
      </c>
      <c r="AJ27" s="39" t="n">
        <f aca="false">AJ26*4/AJ10</f>
        <v>0.0470199258280707</v>
      </c>
      <c r="AK27" s="39" t="n">
        <f aca="false">AK26*4/AK10</f>
        <v>0.0545226216578782</v>
      </c>
      <c r="AL27" s="39" t="n">
        <f aca="false">AL26*4/AL10</f>
        <v>0.0508194984518132</v>
      </c>
      <c r="AM27" s="39" t="n">
        <f aca="false">AM26*4/AM10</f>
        <v>0.0540193472733745</v>
      </c>
      <c r="AN27" s="39" t="n">
        <f aca="false">AN26*4/AN10</f>
        <v>0.0544805023155873</v>
      </c>
      <c r="AO27" s="39" t="n">
        <f aca="false">AO26*4/AO10</f>
        <v>0.0531352729600996</v>
      </c>
      <c r="AP27" s="39" t="n">
        <f aca="false">AP26*4/AP10</f>
        <v>0.0517602496694682</v>
      </c>
      <c r="AQ27" s="39" t="n">
        <f aca="false">AQ26*4/AQ10</f>
        <v>0.0483770220845687</v>
      </c>
    </row>
    <row r="28" customFormat="false" ht="15" hidden="false" customHeight="true" outlineLevel="0" collapsed="false">
      <c r="A28" s="22" t="s">
        <v>164</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row>
    <row r="29" customFormat="false" ht="15" hidden="false" customHeight="true" outlineLevel="0" collapsed="false"/>
    <row r="30" customFormat="false" ht="15" hidden="false" customHeight="true" outlineLevel="0" collapsed="false">
      <c r="A30" s="6" t="s">
        <v>121</v>
      </c>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row>
    <row r="31" customFormat="false" ht="15" hidden="false" customHeight="true" outlineLevel="0" collapsed="false">
      <c r="A31" s="4" t="s">
        <v>122</v>
      </c>
      <c r="B31" s="16" t="n">
        <f aca="false">'Quarterly Data'!B6/'Quarterly Data'!B77</f>
        <v>0.732756962640977</v>
      </c>
      <c r="C31" s="16" t="n">
        <f aca="false">'Quarterly Data'!C6/'Quarterly Data'!C77</f>
        <v>1.46277139350146</v>
      </c>
      <c r="D31" s="16" t="n">
        <f aca="false">'Quarterly Data'!D6/'Quarterly Data'!D77</f>
        <v>0.488514077758008</v>
      </c>
      <c r="E31" s="16" t="n">
        <f aca="false">'Quarterly Data'!E6/'Quarterly Data'!E77</f>
        <v>0.525261399909883</v>
      </c>
      <c r="F31" s="16" t="n">
        <f aca="false">'Quarterly Data'!F6/'Quarterly Data'!F77</f>
        <v>0.426073337969728</v>
      </c>
      <c r="G31" s="16" t="n">
        <f aca="false">'Quarterly Data'!G6/'Quarterly Data'!G77</f>
        <v>1.16421017667371</v>
      </c>
      <c r="H31" s="16" t="n">
        <f aca="false">'Quarterly Data'!H6/'Quarterly Data'!H77</f>
        <v>0.496798218580016</v>
      </c>
      <c r="I31" s="16" t="n">
        <f aca="false">'Quarterly Data'!I6/'Quarterly Data'!I77</f>
        <v>0.553725098421646</v>
      </c>
      <c r="J31" s="16" t="n">
        <f aca="false">'Quarterly Data'!J6/'Quarterly Data'!J77</f>
        <v>0.901605090490448</v>
      </c>
      <c r="K31" s="16" t="n">
        <f aca="false">'Quarterly Data'!K6/'Quarterly Data'!K77</f>
        <v>0.551582078500437</v>
      </c>
      <c r="L31" s="16" t="n">
        <f aca="false">'Quarterly Data'!L6/'Quarterly Data'!L77</f>
        <v>0.692274213731171</v>
      </c>
      <c r="M31" s="16" t="n">
        <f aca="false">'Quarterly Data'!M6/'Quarterly Data'!M77</f>
        <v>0.5562741751573</v>
      </c>
      <c r="N31" s="16" t="n">
        <f aca="false">'Quarterly Data'!N6/'Quarterly Data'!N77</f>
        <v>0.659580770208901</v>
      </c>
      <c r="O31" s="16" t="n">
        <f aca="false">'Quarterly Data'!O6/'Quarterly Data'!O77</f>
        <v>0.779954294809036</v>
      </c>
      <c r="P31" s="16" t="n">
        <f aca="false">'Quarterly Data'!P6/'Quarterly Data'!P77</f>
        <v>0.644231371204252</v>
      </c>
      <c r="Q31" s="16" t="n">
        <f aca="false">'Quarterly Data'!Q6/'Quarterly Data'!Q77</f>
        <v>1.39660031447276</v>
      </c>
      <c r="R31" s="16" t="n">
        <f aca="false">'Quarterly Data'!R6/'Quarterly Data'!R77</f>
        <v>0.670088692614693</v>
      </c>
      <c r="S31" s="16" t="n">
        <f aca="false">'Quarterly Data'!S6/'Quarterly Data'!S77</f>
        <v>0.658548271991515</v>
      </c>
      <c r="T31" s="16" t="n">
        <f aca="false">'Quarterly Data'!T6/'Quarterly Data'!T77</f>
        <v>0.660588454286508</v>
      </c>
      <c r="U31" s="16" t="n">
        <f aca="false">'Quarterly Data'!U6/'Quarterly Data'!U77</f>
        <v>1.00357849839946</v>
      </c>
      <c r="V31" s="16" t="n">
        <f aca="false">'Quarterly Data'!V6/'Quarterly Data'!V77</f>
        <v>0.731998483653699</v>
      </c>
      <c r="W31" s="16" t="n">
        <f aca="false">'Quarterly Data'!W6/'Quarterly Data'!W77</f>
        <v>0.721053286215236</v>
      </c>
      <c r="X31" s="16" t="n">
        <f aca="false">'Quarterly Data'!X6/'Quarterly Data'!X77</f>
        <v>0.80023466260945</v>
      </c>
      <c r="Y31" s="16" t="n">
        <f aca="false">'Quarterly Data'!Y6/'Quarterly Data'!Y77</f>
        <v>1.85298484972246</v>
      </c>
      <c r="Z31" s="16" t="n">
        <f aca="false">'Quarterly Data'!Z6/'Quarterly Data'!Z77</f>
        <v>1.64478880540699</v>
      </c>
      <c r="AA31" s="16" t="n">
        <f aca="false">'Quarterly Data'!AA6/'Quarterly Data'!AA77</f>
        <v>1.1914852397583</v>
      </c>
      <c r="AB31" s="16" t="n">
        <f aca="false">'Quarterly Data'!AB6/'Quarterly Data'!AB77</f>
        <v>0.955004645436653</v>
      </c>
      <c r="AC31" s="16" t="n">
        <f aca="false">'Quarterly Data'!AC6/'Quarterly Data'!AC77</f>
        <v>0.967832225644541</v>
      </c>
      <c r="AD31" s="16" t="n">
        <f aca="false">'Quarterly Data'!AD6/'Quarterly Data'!AD77</f>
        <v>1.09944530396256</v>
      </c>
      <c r="AE31" s="16" t="n">
        <f aca="false">'Quarterly Data'!AE6/'Quarterly Data'!AE77</f>
        <v>1.04665171690445</v>
      </c>
      <c r="AF31" s="16" t="n">
        <f aca="false">'Quarterly Data'!AF6/'Quarterly Data'!AF77</f>
        <v>1.15129288028055</v>
      </c>
      <c r="AG31" s="16" t="n">
        <f aca="false">'Quarterly Data'!AG6/'Quarterly Data'!AG77</f>
        <v>1.45890516799431</v>
      </c>
      <c r="AH31" s="16" t="n">
        <f aca="false">'Quarterly Data'!AH6/'Quarterly Data'!AH77</f>
        <v>1.32580872588038</v>
      </c>
      <c r="AI31" s="16" t="n">
        <f aca="false">'Quarterly Data'!AI6/'Quarterly Data'!AI77</f>
        <v>1.24884509314729</v>
      </c>
      <c r="AJ31" s="16" t="n">
        <f aca="false">'Quarterly Data'!AJ6/'Quarterly Data'!AJ77</f>
        <v>1.21280558228796</v>
      </c>
      <c r="AK31" s="16" t="n">
        <f aca="false">'Quarterly Data'!AK6/'Quarterly Data'!AK77</f>
        <v>1.2710132145399</v>
      </c>
      <c r="AL31" s="16" t="n">
        <f aca="false">'Quarterly Data'!AL6/'Quarterly Data'!AL77</f>
        <v>1.23455808345079</v>
      </c>
      <c r="AM31" s="16" t="n">
        <f aca="false">'Quarterly Data'!AM6/'Quarterly Data'!AM77</f>
        <v>1.30454342135859</v>
      </c>
      <c r="AN31" s="16" t="n">
        <f aca="false">'Quarterly Data'!AN6/'Quarterly Data'!AN77</f>
        <v>1.35309318279799</v>
      </c>
      <c r="AO31" s="16" t="n">
        <f aca="false">'Quarterly Data'!AO6/'Quarterly Data'!AO77</f>
        <v>1.37129848384733</v>
      </c>
      <c r="AP31" s="16" t="n">
        <f aca="false">'Quarterly Data'!AP6/'Quarterly Data'!AP77</f>
        <v>1.90112495926341</v>
      </c>
      <c r="AQ31" s="16" t="n">
        <f aca="false">'Quarterly Data'!AQ6/'Quarterly Data'!AQ77</f>
        <v>1.49940601872965</v>
      </c>
    </row>
    <row r="32" customFormat="false" ht="15" hidden="false" customHeight="true" outlineLevel="0" collapsed="false">
      <c r="A32" s="4" t="s">
        <v>115</v>
      </c>
      <c r="B32" s="16" t="n">
        <f aca="false">'Quarterly Data'!B13/'Quarterly Data'!B77</f>
        <v>0.646726954913472</v>
      </c>
      <c r="C32" s="16" t="n">
        <f aca="false">'Quarterly Data'!C13/'Quarterly Data'!C77</f>
        <v>0.640664090615845</v>
      </c>
      <c r="D32" s="16" t="n">
        <f aca="false">'Quarterly Data'!D13/'Quarterly Data'!D77</f>
        <v>0.645121141768829</v>
      </c>
      <c r="E32" s="16" t="n">
        <f aca="false">'Quarterly Data'!E13/'Quarterly Data'!E77</f>
        <v>0.696219770676664</v>
      </c>
      <c r="F32" s="16" t="n">
        <f aca="false">'Quarterly Data'!F13/'Quarterly Data'!F77</f>
        <v>0.672231317609622</v>
      </c>
      <c r="G32" s="16" t="n">
        <f aca="false">'Quarterly Data'!G13/'Quarterly Data'!G77</f>
        <v>0.658477780870071</v>
      </c>
      <c r="H32" s="16" t="n">
        <f aca="false">'Quarterly Data'!H13/'Quarterly Data'!H77</f>
        <v>0.657153574073578</v>
      </c>
      <c r="I32" s="16" t="n">
        <f aca="false">'Quarterly Data'!I13/'Quarterly Data'!I77</f>
        <v>0.685404011821176</v>
      </c>
      <c r="J32" s="16" t="n">
        <f aca="false">'Quarterly Data'!J13/'Quarterly Data'!J77</f>
        <v>0.680921756252755</v>
      </c>
      <c r="K32" s="16" t="n">
        <f aca="false">'Quarterly Data'!K13/'Quarterly Data'!K77</f>
        <v>0.690211447108025</v>
      </c>
      <c r="L32" s="16" t="n">
        <f aca="false">'Quarterly Data'!L13/'Quarterly Data'!L77</f>
        <v>0.691070781808127</v>
      </c>
      <c r="M32" s="16" t="n">
        <f aca="false">'Quarterly Data'!M13/'Quarterly Data'!M77</f>
        <v>0.726699842637859</v>
      </c>
      <c r="N32" s="16" t="n">
        <f aca="false">'Quarterly Data'!N13/'Quarterly Data'!N77</f>
        <v>0.695210838003487</v>
      </c>
      <c r="O32" s="16" t="n">
        <f aca="false">'Quarterly Data'!O13/'Quarterly Data'!O77</f>
        <v>0.789735193100338</v>
      </c>
      <c r="P32" s="16" t="n">
        <f aca="false">'Quarterly Data'!P13/'Quarterly Data'!P77</f>
        <v>0.74181796719678</v>
      </c>
      <c r="Q32" s="16" t="n">
        <f aca="false">'Quarterly Data'!Q13/'Quarterly Data'!Q77</f>
        <v>0.779730268901854</v>
      </c>
      <c r="R32" s="16" t="n">
        <f aca="false">'Quarterly Data'!R13/'Quarterly Data'!R77</f>
        <v>0.802254102004936</v>
      </c>
      <c r="S32" s="16" t="n">
        <f aca="false">'Quarterly Data'!S13/'Quarterly Data'!S77</f>
        <v>0.801172037591449</v>
      </c>
      <c r="T32" s="16" t="n">
        <f aca="false">'Quarterly Data'!T13/'Quarterly Data'!T77</f>
        <v>0.790805677560887</v>
      </c>
      <c r="U32" s="16" t="n">
        <f aca="false">'Quarterly Data'!U13/'Quarterly Data'!U77</f>
        <v>0.828267389308671</v>
      </c>
      <c r="V32" s="16" t="n">
        <f aca="false">'Quarterly Data'!V13/'Quarterly Data'!V77</f>
        <v>0.811626981052511</v>
      </c>
      <c r="W32" s="16" t="n">
        <f aca="false">'Quarterly Data'!W13/'Quarterly Data'!W77</f>
        <v>0.820244555829938</v>
      </c>
      <c r="X32" s="16" t="n">
        <f aca="false">'Quarterly Data'!X13/'Quarterly Data'!X77</f>
        <v>0.839035810333388</v>
      </c>
      <c r="Y32" s="16" t="n">
        <f aca="false">'Quarterly Data'!Y13/'Quarterly Data'!Y77</f>
        <v>0.855081019414553</v>
      </c>
      <c r="Z32" s="16" t="n">
        <f aca="false">'Quarterly Data'!Z13/'Quarterly Data'!Z77</f>
        <v>0.940126926349408</v>
      </c>
      <c r="AA32" s="16" t="n">
        <f aca="false">'Quarterly Data'!AA13/'Quarterly Data'!AA77</f>
        <v>0.967386128147243</v>
      </c>
      <c r="AB32" s="16" t="n">
        <f aca="false">'Quarterly Data'!AB13/'Quarterly Data'!AB77</f>
        <v>0.992530627085505</v>
      </c>
      <c r="AC32" s="16" t="n">
        <f aca="false">'Quarterly Data'!AC13/'Quarterly Data'!AC77</f>
        <v>1.01508384163629</v>
      </c>
      <c r="AD32" s="16" t="n">
        <f aca="false">'Quarterly Data'!AD13/'Quarterly Data'!AD77</f>
        <v>1.00900983881675</v>
      </c>
      <c r="AE32" s="16" t="n">
        <f aca="false">'Quarterly Data'!AE13/'Quarterly Data'!AE77</f>
        <v>1.01882932949306</v>
      </c>
      <c r="AF32" s="16" t="n">
        <f aca="false">'Quarterly Data'!AF13/'Quarterly Data'!AF77</f>
        <v>1.0011887385964</v>
      </c>
      <c r="AG32" s="16" t="n">
        <f aca="false">'Quarterly Data'!AG13/'Quarterly Data'!AG77</f>
        <v>1.04030479932876</v>
      </c>
      <c r="AH32" s="16" t="n">
        <f aca="false">'Quarterly Data'!AH13/'Quarterly Data'!AH77</f>
        <v>1.02116933257095</v>
      </c>
      <c r="AI32" s="16" t="n">
        <f aca="false">'Quarterly Data'!AI13/'Quarterly Data'!AI77</f>
        <v>1.03145429284252</v>
      </c>
      <c r="AJ32" s="16" t="n">
        <f aca="false">'Quarterly Data'!AJ13/'Quarterly Data'!AJ77</f>
        <v>1.07515061016274</v>
      </c>
      <c r="AK32" s="16" t="n">
        <f aca="false">'Quarterly Data'!AK13/'Quarterly Data'!AK77</f>
        <v>1.0764164096262</v>
      </c>
      <c r="AL32" s="16" t="n">
        <f aca="false">'Quarterly Data'!AL13/'Quarterly Data'!AL77</f>
        <v>1.09114300090597</v>
      </c>
      <c r="AM32" s="16" t="n">
        <f aca="false">'Quarterly Data'!AM13/'Quarterly Data'!AM77</f>
        <v>1.09253630946874</v>
      </c>
      <c r="AN32" s="16" t="n">
        <f aca="false">'Quarterly Data'!AN13/'Quarterly Data'!AN77</f>
        <v>1.09412914088161</v>
      </c>
      <c r="AO32" s="16" t="n">
        <f aca="false">'Quarterly Data'!AO13/'Quarterly Data'!AO77</f>
        <v>1.15533066381274</v>
      </c>
      <c r="AP32" s="16" t="n">
        <f aca="false">'Quarterly Data'!AP13/'Quarterly Data'!AP77</f>
        <v>1.11501027080066</v>
      </c>
      <c r="AQ32" s="16" t="n">
        <f aca="false">'Quarterly Data'!AQ13/'Quarterly Data'!AQ77</f>
        <v>1.11986409295797</v>
      </c>
    </row>
    <row r="33" customFormat="false" ht="15" hidden="false" customHeight="true" outlineLevel="0" collapsed="false">
      <c r="A33" s="4" t="s">
        <v>116</v>
      </c>
      <c r="B33" s="37" t="n">
        <f aca="false">'Quarterly Data'!B14/'Quarterly Data'!B77</f>
        <v>0.00104626529601908</v>
      </c>
      <c r="C33" s="37" t="n">
        <f aca="false">'Quarterly Data'!C14/'Quarterly Data'!C77</f>
        <v>0.00103263072890819</v>
      </c>
      <c r="D33" s="37" t="n">
        <f aca="false">'Quarterly Data'!D14/'Quarterly Data'!D77</f>
        <v>0.00103294020943307</v>
      </c>
      <c r="E33" s="37" t="n">
        <f aca="false">'Quarterly Data'!E14/'Quarterly Data'!E77</f>
        <v>0.00106956801085171</v>
      </c>
      <c r="F33" s="37" t="n">
        <f aca="false">'Quarterly Data'!F14/'Quarterly Data'!F77</f>
        <v>0.00103036691450671</v>
      </c>
      <c r="G33" s="37" t="n">
        <f aca="false">'Quarterly Data'!G14/'Quarterly Data'!G77</f>
        <v>0.000978327879557738</v>
      </c>
      <c r="H33" s="37" t="n">
        <f aca="false">'Quarterly Data'!H14/'Quarterly Data'!H77</f>
        <v>0.000969575974312547</v>
      </c>
      <c r="I33" s="37" t="n">
        <f aca="false">'Quarterly Data'!I14/'Quarterly Data'!I77</f>
        <v>0.000975865722062025</v>
      </c>
      <c r="J33" s="37" t="n">
        <f aca="false">'Quarterly Data'!J14/'Quarterly Data'!J77</f>
        <v>0.00097341823582363</v>
      </c>
      <c r="K33" s="37" t="n">
        <f aca="false">'Quarterly Data'!K14/'Quarterly Data'!K77</f>
        <v>0.00093811622502406</v>
      </c>
      <c r="L33" s="37" t="n">
        <f aca="false">'Quarterly Data'!L14/'Quarterly Data'!L77</f>
        <v>0.000992831336511457</v>
      </c>
      <c r="M33" s="37" t="n">
        <f aca="false">'Quarterly Data'!M14/'Quarterly Data'!M77</f>
        <v>0.000989278280889788</v>
      </c>
      <c r="N33" s="37" t="n">
        <f aca="false">'Quarterly Data'!N14/'Quarterly Data'!N77</f>
        <v>0.00102469381496345</v>
      </c>
      <c r="O33" s="37" t="n">
        <f aca="false">'Quarterly Data'!O14/'Quarterly Data'!O77</f>
        <v>0.00101281491182118</v>
      </c>
      <c r="P33" s="37" t="n">
        <f aca="false">'Quarterly Data'!P14/'Quarterly Data'!P77</f>
        <v>0.00102752777295437</v>
      </c>
      <c r="Q33" s="37" t="n">
        <f aca="false">'Quarterly Data'!Q14/'Quarterly Data'!Q77</f>
        <v>0.00098532546526934</v>
      </c>
      <c r="R33" s="37" t="n">
        <f aca="false">'Quarterly Data'!R14/'Quarterly Data'!R77</f>
        <v>0.00100670061559489</v>
      </c>
      <c r="S33" s="37" t="n">
        <f aca="false">'Quarterly Data'!S14/'Quarterly Data'!S77</f>
        <v>0.000953442396853667</v>
      </c>
      <c r="T33" s="37" t="n">
        <f aca="false">'Quarterly Data'!T14/'Quarterly Data'!T77</f>
        <v>0.000920454384891655</v>
      </c>
      <c r="U33" s="37" t="n">
        <f aca="false">'Quarterly Data'!U14/'Quarterly Data'!U77</f>
        <v>0.00091771789208417</v>
      </c>
      <c r="V33" s="37" t="n">
        <f aca="false">'Quarterly Data'!V14/'Quarterly Data'!V77</f>
        <v>0.000910345968917143</v>
      </c>
      <c r="W33" s="37" t="n">
        <f aca="false">'Quarterly Data'!W14/'Quarterly Data'!W77</f>
        <v>0.000889607799234996</v>
      </c>
      <c r="X33" s="37" t="n">
        <f aca="false">'Quarterly Data'!X14/'Quarterly Data'!X77</f>
        <v>0.000884208460196981</v>
      </c>
      <c r="Y33" s="37" t="n">
        <f aca="false">'Quarterly Data'!Y14/'Quarterly Data'!Y77</f>
        <v>0.000876371696512173</v>
      </c>
      <c r="Z33" s="37" t="n">
        <f aca="false">'Quarterly Data'!Z14/'Quarterly Data'!Z77</f>
        <v>0.000801957423208817</v>
      </c>
      <c r="AA33" s="37" t="n">
        <f aca="false">'Quarterly Data'!AA14/'Quarterly Data'!AA77</f>
        <v>0.000800538425897988</v>
      </c>
      <c r="AB33" s="37" t="n">
        <f aca="false">'Quarterly Data'!AB14/'Quarterly Data'!AB77</f>
        <v>0.000783370660683114</v>
      </c>
      <c r="AC33" s="37" t="n">
        <f aca="false">'Quarterly Data'!AC14/'Quarterly Data'!AC77</f>
        <v>0.000775847508339085</v>
      </c>
      <c r="AD33" s="37" t="n">
        <f aca="false">'Quarterly Data'!AD14/'Quarterly Data'!AD77</f>
        <v>0.000762649461240535</v>
      </c>
      <c r="AE33" s="37" t="n">
        <f aca="false">'Quarterly Data'!AE14/'Quarterly Data'!AE77</f>
        <v>0.000746748060392126</v>
      </c>
      <c r="AF33" s="37" t="n">
        <f aca="false">'Quarterly Data'!AF14/'Quarterly Data'!AF77</f>
        <v>0.000729918179170016</v>
      </c>
      <c r="AG33" s="37" t="n">
        <f aca="false">'Quarterly Data'!AG14/'Quarterly Data'!AG77</f>
        <v>0.000712726502368978</v>
      </c>
      <c r="AH33" s="37" t="n">
        <f aca="false">'Quarterly Data'!AH14/'Quarterly Data'!AH77</f>
        <v>0.000700840162715566</v>
      </c>
      <c r="AI33" s="37" t="n">
        <f aca="false">'Quarterly Data'!AI14/'Quarterly Data'!AI77</f>
        <v>0.000700240524672453</v>
      </c>
      <c r="AJ33" s="37" t="n">
        <f aca="false">'Quarterly Data'!AJ14/'Quarterly Data'!AJ77</f>
        <v>0.000703330529779171</v>
      </c>
      <c r="AK33" s="37" t="n">
        <f aca="false">'Quarterly Data'!AK14/'Quarterly Data'!AK77</f>
        <v>0.000671920355571913</v>
      </c>
      <c r="AL33" s="37" t="n">
        <f aca="false">'Quarterly Data'!AL14/'Quarterly Data'!AL77</f>
        <v>0.000644048610588064</v>
      </c>
      <c r="AM33" s="37" t="n">
        <f aca="false">'Quarterly Data'!AM14/'Quarterly Data'!AM77</f>
        <v>0.000638886018137984</v>
      </c>
      <c r="AN33" s="37" t="n">
        <f aca="false">'Quarterly Data'!AN14/'Quarterly Data'!AN77</f>
        <v>0.000626591109850734</v>
      </c>
      <c r="AO33" s="37" t="n">
        <f aca="false">'Quarterly Data'!AO14/'Quarterly Data'!AO77</f>
        <v>0.000627578029721825</v>
      </c>
      <c r="AP33" s="37" t="n">
        <f aca="false">'Quarterly Data'!AP14/'Quarterly Data'!AP77</f>
        <v>0.000622832196241604</v>
      </c>
      <c r="AQ33" s="37" t="n">
        <f aca="false">'Quarterly Data'!AQ14/'Quarterly Data'!AQ77</f>
        <v>0.000615462661449084</v>
      </c>
    </row>
    <row r="34" customFormat="false" ht="15" hidden="false" customHeight="true" outlineLevel="0" collapsed="false">
      <c r="A34" s="4" t="s">
        <v>123</v>
      </c>
      <c r="B34" s="16" t="n">
        <f aca="false">'Quarterly Data'!B22/'Quarterly Data'!B77</f>
        <v>-0.0018225266446784</v>
      </c>
      <c r="C34" s="16" t="n">
        <f aca="false">'Quarterly Data'!C22/'Quarterly Data'!C77</f>
        <v>-0.00186539744576963</v>
      </c>
      <c r="D34" s="16" t="n">
        <f aca="false">'Quarterly Data'!D22/'Quarterly Data'!D77</f>
        <v>-0.0016327119439426</v>
      </c>
      <c r="E34" s="16" t="n">
        <f aca="false">'Quarterly Data'!E22/'Quarterly Data'!E77</f>
        <v>-0.00189762066441432</v>
      </c>
      <c r="F34" s="16" t="n">
        <f aca="false">'Quarterly Data'!F22/'Quarterly Data'!F77</f>
        <v>-0.00182807033218933</v>
      </c>
      <c r="G34" s="16" t="n">
        <f aca="false">'Quarterly Data'!G22/'Quarterly Data'!G77</f>
        <v>-0.00154638922897836</v>
      </c>
      <c r="H34" s="16" t="n">
        <f aca="false">'Quarterly Data'!H22/'Quarterly Data'!H77</f>
        <v>-0.00175149208262912</v>
      </c>
      <c r="I34" s="16" t="n">
        <f aca="false">'Quarterly Data'!I22/'Quarterly Data'!I77</f>
        <v>-0.00201469052296676</v>
      </c>
      <c r="J34" s="16" t="n">
        <f aca="false">'Quarterly Data'!J22/'Quarterly Data'!J77</f>
        <v>-0.00138162588310451</v>
      </c>
      <c r="K34" s="16" t="n">
        <f aca="false">'Quarterly Data'!K22/'Quarterly Data'!K77</f>
        <v>-0.00133151980325996</v>
      </c>
      <c r="L34" s="16" t="n">
        <f aca="false">'Quarterly Data'!L22/'Quarterly Data'!L77</f>
        <v>-0.00135386091342471</v>
      </c>
      <c r="M34" s="16" t="n">
        <f aca="false">'Quarterly Data'!M22/'Quarterly Data'!M77</f>
        <v>-0.00146892835647272</v>
      </c>
      <c r="N34" s="16" t="n">
        <f aca="false">'Quarterly Data'!N22/'Quarterly Data'!N77</f>
        <v>-0.0013760174086652</v>
      </c>
      <c r="O34" s="16" t="n">
        <f aca="false">'Quarterly Data'!O22/'Quarterly Data'!O77</f>
        <v>-0.00133112816982212</v>
      </c>
      <c r="P34" s="16" t="n">
        <f aca="false">'Quarterly Data'!P22/'Quarterly Data'!P77</f>
        <v>-0.00137003703060583</v>
      </c>
      <c r="Q34" s="16" t="n">
        <f aca="false">'Quarterly Data'!Q22/'Quarterly Data'!Q77</f>
        <v>-0.00126684702677487</v>
      </c>
      <c r="R34" s="16" t="n">
        <f aca="false">'Quarterly Data'!R22/'Quarterly Data'!R77</f>
        <v>-0.00120804073871387</v>
      </c>
      <c r="S34" s="16" t="n">
        <f aca="false">'Quarterly Data'!S22/'Quarterly Data'!S77</f>
        <v>-0.00103756966716428</v>
      </c>
      <c r="T34" s="16" t="n">
        <f aca="false">'Quarterly Data'!T22/'Quarterly Data'!T77</f>
        <v>-0.000947526572682586</v>
      </c>
      <c r="U34" s="16" t="n">
        <f aca="false">'Quarterly Data'!U22/'Quarterly Data'!U77</f>
        <v>-0.000755767675834022</v>
      </c>
      <c r="V34" s="16" t="n">
        <f aca="false">'Quarterly Data'!V22/'Quarterly Data'!V77</f>
        <v>0</v>
      </c>
      <c r="W34" s="16" t="n">
        <f aca="false">'Quarterly Data'!W22/'Quarterly Data'!W77</f>
        <v>0</v>
      </c>
      <c r="X34" s="16" t="n">
        <f aca="false">'Quarterly Data'!X22/'Quarterly Data'!X77</f>
        <v>0</v>
      </c>
      <c r="Y34" s="16" t="n">
        <f aca="false">'Quarterly Data'!Y22/'Quarterly Data'!Y77</f>
        <v>0</v>
      </c>
      <c r="Z34" s="16" t="n">
        <f aca="false">'Quarterly Data'!Z22/'Quarterly Data'!Z77</f>
        <v>-7.76087828911759E-005</v>
      </c>
      <c r="AA34" s="16" t="n">
        <f aca="false">'Quarterly Data'!AA22/'Quarterly Data'!AA77</f>
        <v>-0.000154942921141546</v>
      </c>
      <c r="AB34" s="16" t="n">
        <f aca="false">'Quarterly Data'!AB22/'Quarterly Data'!AB77</f>
        <v>-0.000126350106561793</v>
      </c>
      <c r="AC34" s="16" t="n">
        <f aca="false">'Quarterly Data'!AC22/'Quarterly Data'!AC77</f>
        <v>-7.50820169360405E-005</v>
      </c>
      <c r="AD34" s="16" t="n">
        <f aca="false">'Quarterly Data'!AD22/'Quarterly Data'!AD77</f>
        <v>-2.46015955238882E-005</v>
      </c>
      <c r="AE34" s="16" t="n">
        <f aca="false">'Quarterly Data'!AE22/'Quarterly Data'!AE77</f>
        <v>-2.40886471094234E-005</v>
      </c>
      <c r="AF34" s="16" t="n">
        <f aca="false">'Quarterly Data'!AF22/'Quarterly Data'!AF77</f>
        <v>-4.70914954303236E-005</v>
      </c>
      <c r="AG34" s="16" t="n">
        <f aca="false">'Quarterly Data'!AG22/'Quarterly Data'!AG77</f>
        <v>-2.29911774957735E-005</v>
      </c>
      <c r="AH34" s="16" t="n">
        <f aca="false">'Quarterly Data'!AH22/'Quarterly Data'!AH77</f>
        <v>-2.26077471843731E-005</v>
      </c>
      <c r="AI34" s="16" t="n">
        <f aca="false">'Quarterly Data'!AI22/'Quarterly Data'!AI77</f>
        <v>-2.2588404021692E-005</v>
      </c>
      <c r="AJ34" s="16" t="n">
        <f aca="false">'Quarterly Data'!AJ22/'Quarterly Data'!AJ77</f>
        <v>-4.39581581111982E-005</v>
      </c>
      <c r="AK34" s="16" t="n">
        <f aca="false">'Quarterly Data'!AK22/'Quarterly Data'!AK77</f>
        <v>-2.16748501797391E-005</v>
      </c>
      <c r="AL34" s="16" t="n">
        <f aca="false">'Quarterly Data'!AL22/'Quarterly Data'!AL77</f>
        <v>-2.0775761631873E-005</v>
      </c>
      <c r="AM34" s="16" t="n">
        <f aca="false">'Quarterly Data'!AM22/'Quarterly Data'!AM77</f>
        <v>-2.06092263915479E-005</v>
      </c>
      <c r="AN34" s="16" t="n">
        <f aca="false">'Quarterly Data'!AN22/'Quarterly Data'!AN77</f>
        <v>-4.04252328935957E-005</v>
      </c>
      <c r="AO34" s="16" t="n">
        <f aca="false">'Quarterly Data'!AO22/'Quarterly Data'!AO77</f>
        <v>-2.02444525716718E-005</v>
      </c>
      <c r="AP34" s="16" t="n">
        <f aca="false">'Quarterly Data'!AP22/'Quarterly Data'!AP77</f>
        <v>-2.0091361169084E-005</v>
      </c>
      <c r="AQ34" s="16" t="n">
        <f aca="false">'Quarterly Data'!AQ22/'Quarterly Data'!AQ77</f>
        <v>0</v>
      </c>
    </row>
    <row r="35" customFormat="false" ht="15" hidden="false" customHeight="true" outlineLevel="0" collapsed="false">
      <c r="A35" s="4" t="s">
        <v>110</v>
      </c>
      <c r="B35" s="16" t="n">
        <f aca="false">'Quarterly Data'!B7/'Quarterly Data'!B77</f>
        <v>-0.382460591435104</v>
      </c>
      <c r="C35" s="16" t="n">
        <f aca="false">'Quarterly Data'!C7/'Quarterly Data'!C77</f>
        <v>-1.03199782620337</v>
      </c>
      <c r="D35" s="16" t="n">
        <f aca="false">'Quarterly Data'!D7/'Quarterly Data'!D77</f>
        <v>0</v>
      </c>
      <c r="E35" s="16" t="n">
        <f aca="false">'Quarterly Data'!E7/'Quarterly Data'!E77</f>
        <v>0.00493381372747723</v>
      </c>
      <c r="F35" s="16" t="n">
        <f aca="false">'Quarterly Data'!F7/'Quarterly Data'!F77</f>
        <v>0</v>
      </c>
      <c r="G35" s="16" t="n">
        <f aca="false">'Quarterly Data'!G7/'Quarterly Data'!G77</f>
        <v>-0.689721155088205</v>
      </c>
      <c r="H35" s="16" t="n">
        <f aca="false">'Quarterly Data'!H7/'Quarterly Data'!H77</f>
        <v>0</v>
      </c>
      <c r="I35" s="16" t="n">
        <f aca="false">'Quarterly Data'!I7/'Quarterly Data'!I77</f>
        <v>0</v>
      </c>
      <c r="J35" s="16" t="n">
        <f aca="false">'Quarterly Data'!J7/'Quarterly Data'!J77</f>
        <v>-0.320976813115779</v>
      </c>
      <c r="K35" s="16" t="n">
        <f aca="false">'Quarterly Data'!K7/'Quarterly Data'!K77</f>
        <v>0</v>
      </c>
      <c r="L35" s="16" t="n">
        <f aca="false">'Quarterly Data'!L7/'Quarterly Data'!L77</f>
        <v>-0.1218775680063</v>
      </c>
      <c r="M35" s="16" t="n">
        <f aca="false">'Quarterly Data'!M7/'Quarterly Data'!M77</f>
        <v>0</v>
      </c>
      <c r="N35" s="16" t="n">
        <f aca="false">'Quarterly Data'!N7/'Quarterly Data'!N77</f>
        <v>-0.0680689462797148</v>
      </c>
      <c r="O35" s="16" t="n">
        <f aca="false">'Quarterly Data'!O7/'Quarterly Data'!O77</f>
        <v>-0.262782063264232</v>
      </c>
      <c r="P35" s="16" t="n">
        <f aca="false">'Quarterly Data'!P7/'Quarterly Data'!P77</f>
        <v>0</v>
      </c>
      <c r="Q35" s="16" t="n">
        <f aca="false">'Quarterly Data'!Q7/'Quarterly Data'!Q77</f>
        <v>-0.83504925573769</v>
      </c>
      <c r="R35" s="16" t="n">
        <f aca="false">'Quarterly Data'!R7/'Quarterly Data'!R77</f>
        <v>0</v>
      </c>
      <c r="S35" s="16" t="n">
        <f aca="false">'Quarterly Data'!S7/'Quarterly Data'!S77</f>
        <v>0</v>
      </c>
      <c r="T35" s="16" t="n">
        <f aca="false">'Quarterly Data'!T7/'Quarterly Data'!T77</f>
        <v>0</v>
      </c>
      <c r="U35" s="16" t="n">
        <f aca="false">'Quarterly Data'!U7/'Quarterly Data'!U77</f>
        <v>-0.354805932101365</v>
      </c>
      <c r="V35" s="16" t="n">
        <f aca="false">'Quarterly Data'!V7/'Quarterly Data'!V77</f>
        <v>0</v>
      </c>
      <c r="W35" s="16" t="n">
        <f aca="false">'Quarterly Data'!W7/'Quarterly Data'!W77</f>
        <v>0</v>
      </c>
      <c r="X35" s="16" t="n">
        <f aca="false">'Quarterly Data'!X7/'Quarterly Data'!X77</f>
        <v>0</v>
      </c>
      <c r="Y35" s="16" t="n">
        <f aca="false">'Quarterly Data'!Y7/'Quarterly Data'!Y77</f>
        <v>-1.00161552219902</v>
      </c>
      <c r="Z35" s="16" t="n">
        <f aca="false">'Quarterly Data'!Z7/'Quarterly Data'!Z77</f>
        <v>-0.785193926104324</v>
      </c>
      <c r="AA35" s="16" t="n">
        <f aca="false">'Quarterly Data'!AA7/'Quarterly Data'!AA77</f>
        <v>-0.274946213565674</v>
      </c>
      <c r="AB35" s="16" t="n">
        <f aca="false">'Quarterly Data'!AB7/'Quarterly Data'!AB77</f>
        <v>0</v>
      </c>
      <c r="AC35" s="16" t="n">
        <f aca="false">'Quarterly Data'!AC7/'Quarterly Data'!AC77</f>
        <v>0</v>
      </c>
      <c r="AD35" s="16" t="n">
        <f aca="false">'Quarterly Data'!AD7/'Quarterly Data'!AD77</f>
        <v>-0.118309072874378</v>
      </c>
      <c r="AE35" s="16" t="n">
        <f aca="false">'Quarterly Data'!AE7/'Quarterly Data'!AE77</f>
        <v>0</v>
      </c>
      <c r="AF35" s="16" t="n">
        <f aca="false">'Quarterly Data'!AF7/'Quarterly Data'!AF77</f>
        <v>0</v>
      </c>
      <c r="AG35" s="16" t="n">
        <f aca="false">'Quarterly Data'!AG7/'Quarterly Data'!AG77</f>
        <v>-0.302471931134396</v>
      </c>
      <c r="AH35" s="16" t="n">
        <f aca="false">'Quarterly Data'!AH7/'Quarterly Data'!AH77</f>
        <v>-0.197840395610449</v>
      </c>
      <c r="AI35" s="16" t="n">
        <f aca="false">'Quarterly Data'!AI7/'Quarterly Data'!AI77</f>
        <v>0</v>
      </c>
      <c r="AJ35" s="16" t="n">
        <f aca="false">'Quarterly Data'!AJ7/'Quarterly Data'!AJ77</f>
        <v>0</v>
      </c>
      <c r="AK35" s="16" t="n">
        <f aca="false">'Quarterly Data'!AK7/'Quarterly Data'!AK77</f>
        <v>0</v>
      </c>
      <c r="AL35" s="16" t="n">
        <f aca="false">'Quarterly Data'!AL7/'Quarterly Data'!AL77</f>
        <v>0</v>
      </c>
      <c r="AM35" s="16" t="n">
        <f aca="false">'Quarterly Data'!AM7/'Quarterly Data'!AM77</f>
        <v>0</v>
      </c>
      <c r="AN35" s="16" t="n">
        <f aca="false">'Quarterly Data'!AN7/'Quarterly Data'!AN77</f>
        <v>0</v>
      </c>
      <c r="AO35" s="16" t="n">
        <f aca="false">'Quarterly Data'!AO7/'Quarterly Data'!AO77</f>
        <v>0</v>
      </c>
      <c r="AP35" s="16" t="n">
        <f aca="false">'Quarterly Data'!AP7/'Quarterly Data'!AP77</f>
        <v>-0.499973522692656</v>
      </c>
      <c r="AQ35" s="16" t="n">
        <f aca="false">'Quarterly Data'!AQ7/'Quarterly Data'!AQ77</f>
        <v>-0.10302050807288</v>
      </c>
    </row>
    <row r="36" customFormat="false" ht="15" hidden="false" customHeight="true" outlineLevel="0" collapsed="false">
      <c r="A36" s="4" t="s">
        <v>124</v>
      </c>
      <c r="B36" s="16" t="n">
        <f aca="false">'Quarterly Data'!B8/'Quarterly Data'!B77</f>
        <v>0</v>
      </c>
      <c r="C36" s="16" t="n">
        <f aca="false">'Quarterly Data'!C8/'Quarterly Data'!C77</f>
        <v>0</v>
      </c>
      <c r="D36" s="16" t="n">
        <f aca="false">'Quarterly Data'!D8/'Quarterly Data'!D77</f>
        <v>0</v>
      </c>
      <c r="E36" s="16" t="n">
        <f aca="false">'Quarterly Data'!E8/'Quarterly Data'!E77</f>
        <v>0</v>
      </c>
      <c r="F36" s="16" t="n">
        <f aca="false">'Quarterly Data'!F8/'Quarterly Data'!F77</f>
        <v>0</v>
      </c>
      <c r="G36" s="16" t="n">
        <f aca="false">'Quarterly Data'!G8/'Quarterly Data'!G77</f>
        <v>0</v>
      </c>
      <c r="H36" s="16" t="n">
        <f aca="false">'Quarterly Data'!H8/'Quarterly Data'!H77</f>
        <v>0</v>
      </c>
      <c r="I36" s="16" t="n">
        <f aca="false">'Quarterly Data'!I8/'Quarterly Data'!I77</f>
        <v>0</v>
      </c>
      <c r="J36" s="16" t="n">
        <f aca="false">'Quarterly Data'!J8/'Quarterly Data'!J77</f>
        <v>0</v>
      </c>
      <c r="K36" s="16" t="n">
        <f aca="false">'Quarterly Data'!K8/'Quarterly Data'!K77</f>
        <v>0</v>
      </c>
      <c r="L36" s="16" t="n">
        <f aca="false">'Quarterly Data'!L8/'Quarterly Data'!L77</f>
        <v>0</v>
      </c>
      <c r="M36" s="16" t="n">
        <f aca="false">'Quarterly Data'!M8/'Quarterly Data'!M77</f>
        <v>0</v>
      </c>
      <c r="N36" s="16" t="n">
        <f aca="false">'Quarterly Data'!N8/'Quarterly Data'!N77</f>
        <v>0</v>
      </c>
      <c r="O36" s="16" t="n">
        <f aca="false">'Quarterly Data'!O8/'Quarterly Data'!O77</f>
        <v>0</v>
      </c>
      <c r="P36" s="16" t="n">
        <f aca="false">'Quarterly Data'!P8/'Quarterly Data'!P77</f>
        <v>0</v>
      </c>
      <c r="Q36" s="16" t="n">
        <f aca="false">'Quarterly Data'!Q8/'Quarterly Data'!Q77</f>
        <v>-0.00233662896049586</v>
      </c>
      <c r="R36" s="16" t="n">
        <f aca="false">'Quarterly Data'!R8/'Quarterly Data'!R77</f>
        <v>0</v>
      </c>
      <c r="S36" s="16" t="n">
        <f aca="false">'Quarterly Data'!S8/'Quarterly Data'!S77</f>
        <v>0</v>
      </c>
      <c r="T36" s="16" t="n">
        <f aca="false">'Quarterly Data'!T8/'Quarterly Data'!T77</f>
        <v>0</v>
      </c>
      <c r="U36" s="16" t="n">
        <f aca="false">'Quarterly Data'!U8/'Quarterly Data'!U77</f>
        <v>0</v>
      </c>
      <c r="V36" s="16" t="n">
        <f aca="false">'Quarterly Data'!V8/'Quarterly Data'!V77</f>
        <v>0</v>
      </c>
      <c r="W36" s="16" t="n">
        <f aca="false">'Quarterly Data'!W8/'Quarterly Data'!W77</f>
        <v>0</v>
      </c>
      <c r="X36" s="16" t="n">
        <f aca="false">'Quarterly Data'!X8/'Quarterly Data'!X77</f>
        <v>0</v>
      </c>
      <c r="Y36" s="16" t="n">
        <f aca="false">'Quarterly Data'!Y8/'Quarterly Data'!Y77</f>
        <v>0</v>
      </c>
      <c r="Z36" s="16" t="n">
        <f aca="false">'Quarterly Data'!Z8/'Quarterly Data'!Z77</f>
        <v>0</v>
      </c>
      <c r="AA36" s="16" t="n">
        <f aca="false">'Quarterly Data'!AA8/'Quarterly Data'!AA77</f>
        <v>0</v>
      </c>
      <c r="AB36" s="16" t="n">
        <f aca="false">'Quarterly Data'!AB8/'Quarterly Data'!AB77</f>
        <v>0</v>
      </c>
      <c r="AC36" s="16" t="n">
        <f aca="false">'Quarterly Data'!AC8/'Quarterly Data'!AC77</f>
        <v>0</v>
      </c>
      <c r="AD36" s="16" t="n">
        <f aca="false">'Quarterly Data'!AD8/'Quarterly Data'!AD77</f>
        <v>-0.00199272923743495</v>
      </c>
      <c r="AE36" s="16" t="n">
        <f aca="false">'Quarterly Data'!AE8/'Quarterly Data'!AE77</f>
        <v>-0.00879235619493954</v>
      </c>
      <c r="AF36" s="16" t="n">
        <f aca="false">'Quarterly Data'!AF8/'Quarterly Data'!AF77</f>
        <v>0</v>
      </c>
      <c r="AG36" s="16" t="n">
        <f aca="false">'Quarterly Data'!AG8/'Quarterly Data'!AG77</f>
        <v>0</v>
      </c>
      <c r="AH36" s="16" t="n">
        <f aca="false">'Quarterly Data'!AH8/'Quarterly Data'!AH77</f>
        <v>-0.00501891987493083</v>
      </c>
      <c r="AI36" s="16" t="n">
        <f aca="false">'Quarterly Data'!AI8/'Quarterly Data'!AI77</f>
        <v>0</v>
      </c>
      <c r="AJ36" s="16" t="n">
        <f aca="false">'Quarterly Data'!AJ8/'Quarterly Data'!AJ77</f>
        <v>0</v>
      </c>
      <c r="AK36" s="16" t="n">
        <f aca="false">'Quarterly Data'!AK8/'Quarterly Data'!AK77</f>
        <v>-0.00303447902516348</v>
      </c>
      <c r="AL36" s="16" t="n">
        <f aca="false">'Quarterly Data'!AL8/'Quarterly Data'!AL77</f>
        <v>0</v>
      </c>
      <c r="AM36" s="16" t="n">
        <f aca="false">'Quarterly Data'!AM8/'Quarterly Data'!AM77</f>
        <v>0</v>
      </c>
      <c r="AN36" s="16" t="n">
        <f aca="false">'Quarterly Data'!AN8/'Quarterly Data'!AN77</f>
        <v>0</v>
      </c>
      <c r="AO36" s="16" t="n">
        <f aca="false">'Quarterly Data'!AO8/'Quarterly Data'!AO77</f>
        <v>0</v>
      </c>
      <c r="AP36" s="16" t="n">
        <f aca="false">'Quarterly Data'!AP8/'Quarterly Data'!AP77</f>
        <v>0</v>
      </c>
      <c r="AQ36" s="16" t="n">
        <f aca="false">'Quarterly Data'!AQ8/'Quarterly Data'!AQ77</f>
        <v>0</v>
      </c>
    </row>
    <row r="37" customFormat="false" ht="15" hidden="false" customHeight="true" outlineLevel="0" collapsed="false">
      <c r="A37" s="4" t="s">
        <v>252</v>
      </c>
      <c r="B37" s="16" t="n">
        <f aca="false">'Quarterly Data'!B23/'Quarterly Data'!B77</f>
        <v>0</v>
      </c>
      <c r="C37" s="16" t="n">
        <f aca="false">'Quarterly Data'!C23/'Quarterly Data'!C77</f>
        <v>0</v>
      </c>
      <c r="D37" s="16" t="n">
        <f aca="false">'Quarterly Data'!D23/'Quarterly Data'!D77</f>
        <v>0</v>
      </c>
      <c r="E37" s="16" t="n">
        <f aca="false">'Quarterly Data'!E23/'Quarterly Data'!E77</f>
        <v>0</v>
      </c>
      <c r="F37" s="16" t="n">
        <f aca="false">'Quarterly Data'!F23/'Quarterly Data'!F77</f>
        <v>0</v>
      </c>
      <c r="G37" s="16" t="n">
        <f aca="false">'Quarterly Data'!G23/'Quarterly Data'!G77</f>
        <v>0</v>
      </c>
      <c r="H37" s="16" t="n">
        <f aca="false">'Quarterly Data'!H23/'Quarterly Data'!H77</f>
        <v>0</v>
      </c>
      <c r="I37" s="16" t="n">
        <f aca="false">'Quarterly Data'!I23/'Quarterly Data'!I77</f>
        <v>0</v>
      </c>
      <c r="J37" s="16" t="n">
        <f aca="false">'Quarterly Data'!J23/'Quarterly Data'!J77</f>
        <v>0</v>
      </c>
      <c r="K37" s="16" t="n">
        <f aca="false">'Quarterly Data'!K23/'Quarterly Data'!K77</f>
        <v>0</v>
      </c>
      <c r="L37" s="16" t="n">
        <f aca="false">'Quarterly Data'!L23/'Quarterly Data'!L77</f>
        <v>0</v>
      </c>
      <c r="M37" s="16" t="n">
        <f aca="false">'Quarterly Data'!M23/'Quarterly Data'!M77</f>
        <v>0</v>
      </c>
      <c r="N37" s="16" t="n">
        <f aca="false">'Quarterly Data'!N23/'Quarterly Data'!N77</f>
        <v>0</v>
      </c>
      <c r="O37" s="16" t="n">
        <f aca="false">'Quarterly Data'!O23/'Quarterly Data'!O77</f>
        <v>0</v>
      </c>
      <c r="P37" s="16" t="n">
        <f aca="false">'Quarterly Data'!P23/'Quarterly Data'!P77</f>
        <v>0</v>
      </c>
      <c r="Q37" s="16" t="n">
        <f aca="false">'Quarterly Data'!Q23/'Quarterly Data'!Q77</f>
        <v>0.0470422529275733</v>
      </c>
      <c r="R37" s="16" t="n">
        <f aca="false">'Quarterly Data'!R23/'Quarterly Data'!R77</f>
        <v>0</v>
      </c>
      <c r="S37" s="16" t="n">
        <f aca="false">'Quarterly Data'!S23/'Quarterly Data'!S77</f>
        <v>0</v>
      </c>
      <c r="T37" s="16" t="n">
        <f aca="false">'Quarterly Data'!T23/'Quarterly Data'!T77</f>
        <v>0</v>
      </c>
      <c r="U37" s="16" t="n">
        <f aca="false">'Quarterly Data'!U23/'Quarterly Data'!U77</f>
        <v>0</v>
      </c>
      <c r="V37" s="16" t="n">
        <f aca="false">'Quarterly Data'!V23/'Quarterly Data'!V77</f>
        <v>0</v>
      </c>
      <c r="W37" s="16" t="n">
        <f aca="false">'Quarterly Data'!W23/'Quarterly Data'!W77</f>
        <v>0</v>
      </c>
      <c r="X37" s="16" t="n">
        <f aca="false">'Quarterly Data'!X23/'Quarterly Data'!X77</f>
        <v>0</v>
      </c>
      <c r="Y37" s="16" t="n">
        <f aca="false">'Quarterly Data'!Y23/'Quarterly Data'!Y77</f>
        <v>0</v>
      </c>
      <c r="Z37" s="16" t="n">
        <f aca="false">'Quarterly Data'!Z23/'Quarterly Data'!Z77</f>
        <v>0</v>
      </c>
      <c r="AA37" s="16" t="n">
        <f aca="false">'Quarterly Data'!AA23/'Quarterly Data'!AA77</f>
        <v>0</v>
      </c>
      <c r="AB37" s="16" t="n">
        <f aca="false">'Quarterly Data'!AB23/'Quarterly Data'!AB77</f>
        <v>0</v>
      </c>
      <c r="AC37" s="16" t="n">
        <f aca="false">'Quarterly Data'!AC23/'Quarterly Data'!AC77</f>
        <v>0</v>
      </c>
      <c r="AD37" s="16" t="n">
        <f aca="false">'Quarterly Data'!AD23/'Quarterly Data'!AD77</f>
        <v>0</v>
      </c>
      <c r="AE37" s="16" t="n">
        <f aca="false">'Quarterly Data'!AE23/'Quarterly Data'!AE77</f>
        <v>0</v>
      </c>
      <c r="AF37" s="16" t="n">
        <f aca="false">'Quarterly Data'!AF23/'Quarterly Data'!AF77</f>
        <v>0</v>
      </c>
      <c r="AG37" s="16" t="n">
        <f aca="false">'Quarterly Data'!AG23/'Quarterly Data'!AG77</f>
        <v>0</v>
      </c>
      <c r="AH37" s="16" t="n">
        <f aca="false">'Quarterly Data'!AH23/'Quarterly Data'!AH77</f>
        <v>0</v>
      </c>
      <c r="AI37" s="16" t="n">
        <f aca="false">'Quarterly Data'!AI23/'Quarterly Data'!AI77</f>
        <v>0</v>
      </c>
      <c r="AJ37" s="16" t="n">
        <f aca="false">'Quarterly Data'!AJ23/'Quarterly Data'!AJ77</f>
        <v>0</v>
      </c>
      <c r="AK37" s="16" t="n">
        <f aca="false">'Quarterly Data'!AK23/'Quarterly Data'!AK77</f>
        <v>0</v>
      </c>
      <c r="AL37" s="16" t="n">
        <f aca="false">'Quarterly Data'!AL23/'Quarterly Data'!AL77</f>
        <v>0</v>
      </c>
      <c r="AM37" s="16" t="n">
        <f aca="false">'Quarterly Data'!AM23/'Quarterly Data'!AM77</f>
        <v>0</v>
      </c>
      <c r="AN37" s="16" t="n">
        <f aca="false">'Quarterly Data'!AN23/'Quarterly Data'!AN77</f>
        <v>0</v>
      </c>
      <c r="AO37" s="16" t="n">
        <f aca="false">'Quarterly Data'!AO23/'Quarterly Data'!AO77</f>
        <v>0</v>
      </c>
      <c r="AP37" s="16" t="n">
        <f aca="false">'Quarterly Data'!AP23/'Quarterly Data'!AP77</f>
        <v>0</v>
      </c>
      <c r="AQ37" s="16" t="n">
        <f aca="false">'Quarterly Data'!AQ23/'Quarterly Data'!AQ77</f>
        <v>0</v>
      </c>
    </row>
    <row r="38" customFormat="false" ht="15" hidden="false" customHeight="true" outlineLevel="0" collapsed="false">
      <c r="A38" s="6" t="s">
        <v>125</v>
      </c>
      <c r="B38" s="38" t="n">
        <f aca="false">'Quarterly Data'!B24/'Quarterly Data'!B77</f>
        <v>0.996247064770685</v>
      </c>
      <c r="C38" s="38" t="n">
        <f aca="false">'Quarterly Data'!C24/'Quarterly Data'!C77</f>
        <v>1.07060489119707</v>
      </c>
      <c r="D38" s="38" t="n">
        <f aca="false">'Quarterly Data'!D24/'Quarterly Data'!D77</f>
        <v>1.13303544779233</v>
      </c>
      <c r="E38" s="38" t="n">
        <f aca="false">'Quarterly Data'!E24/'Quarterly Data'!E77</f>
        <v>1.22558693166046</v>
      </c>
      <c r="F38" s="38" t="n">
        <f aca="false">'Quarterly Data'!F24/'Quarterly Data'!F77</f>
        <v>1.09750695216167</v>
      </c>
      <c r="G38" s="38" t="n">
        <f aca="false">'Quarterly Data'!G24/'Quarterly Data'!G77</f>
        <v>1.13239874110615</v>
      </c>
      <c r="H38" s="38" t="n">
        <f aca="false">'Quarterly Data'!H24/'Quarterly Data'!H77</f>
        <v>1.15316987654528</v>
      </c>
      <c r="I38" s="38" t="n">
        <f aca="false">'Quarterly Data'!I24/'Quarterly Data'!I77</f>
        <v>1.23809028544192</v>
      </c>
      <c r="J38" s="38" t="n">
        <f aca="false">'Quarterly Data'!J24/'Quarterly Data'!J77</f>
        <v>1.26114182598014</v>
      </c>
      <c r="K38" s="38" t="n">
        <f aca="false">'Quarterly Data'!K24/'Quarterly Data'!K77</f>
        <v>1.24140012203023</v>
      </c>
      <c r="L38" s="38" t="n">
        <f aca="false">'Quarterly Data'!L24/'Quarterly Data'!L77</f>
        <v>1.26110639795608</v>
      </c>
      <c r="M38" s="38" t="n">
        <f aca="false">'Quarterly Data'!M24/'Quarterly Data'!M77</f>
        <v>1.28249436771958</v>
      </c>
      <c r="N38" s="38" t="n">
        <f aca="false">'Quarterly Data'!N24/'Quarterly Data'!N77</f>
        <v>1.28637133833897</v>
      </c>
      <c r="O38" s="38" t="n">
        <f aca="false">'Quarterly Data'!O24/'Quarterly Data'!O77</f>
        <v>1.30658911138714</v>
      </c>
      <c r="P38" s="38" t="n">
        <f aca="false">'Quarterly Data'!P24/'Quarterly Data'!P77</f>
        <v>1.38570682914338</v>
      </c>
      <c r="Q38" s="38" t="n">
        <f aca="false">'Quarterly Data'!Q24/'Quarterly Data'!Q77</f>
        <v>1.3857054300425</v>
      </c>
      <c r="R38" s="38" t="n">
        <f aca="false">'Quarterly Data'!R24/'Quarterly Data'!R77</f>
        <v>1.47214145449651</v>
      </c>
      <c r="S38" s="38" t="n">
        <f aca="false">'Quarterly Data'!S24/'Quarterly Data'!S77</f>
        <v>1.45963618231265</v>
      </c>
      <c r="T38" s="38" t="n">
        <f aca="false">'Quarterly Data'!T24/'Quarterly Data'!T77</f>
        <v>1.4513670596596</v>
      </c>
      <c r="U38" s="38" t="n">
        <f aca="false">'Quarterly Data'!U24/'Quarterly Data'!U77</f>
        <v>1.47720190582301</v>
      </c>
      <c r="V38" s="38" t="n">
        <f aca="false">'Quarterly Data'!V24/'Quarterly Data'!V77</f>
        <v>1.54453581067513</v>
      </c>
      <c r="W38" s="38" t="n">
        <f aca="false">'Quarterly Data'!W24/'Quarterly Data'!W77</f>
        <v>1.54218744984441</v>
      </c>
      <c r="X38" s="38" t="n">
        <f aca="false">'Quarterly Data'!X24/'Quarterly Data'!X77</f>
        <v>1.64015468140304</v>
      </c>
      <c r="Y38" s="38" t="n">
        <f aca="false">'Quarterly Data'!Y24/'Quarterly Data'!Y77</f>
        <v>1.70732671863451</v>
      </c>
      <c r="Z38" s="38" t="n">
        <f aca="false">'Quarterly Data'!Z24/'Quarterly Data'!Z77</f>
        <v>1.80044615429239</v>
      </c>
      <c r="AA38" s="38" t="n">
        <f aca="false">'Quarterly Data'!AA24/'Quarterly Data'!AA77</f>
        <v>1.88457074984463</v>
      </c>
      <c r="AB38" s="38" t="n">
        <f aca="false">'Quarterly Data'!AB24/'Quarterly Data'!AB77</f>
        <v>1.94819229307628</v>
      </c>
      <c r="AC38" s="38" t="n">
        <f aca="false">'Quarterly Data'!AC24/'Quarterly Data'!AC77</f>
        <v>1.98361683277223</v>
      </c>
      <c r="AD38" s="38" t="n">
        <f aca="false">'Quarterly Data'!AD24/'Quarterly Data'!AD77</f>
        <v>1.98889138853322</v>
      </c>
      <c r="AE38" s="38" t="n">
        <f aca="false">'Quarterly Data'!AE24/'Quarterly Data'!AE77</f>
        <v>2.05741134961585</v>
      </c>
      <c r="AF38" s="38" t="n">
        <f aca="false">'Quarterly Data'!AF24/'Quarterly Data'!AF77</f>
        <v>2.15316444556069</v>
      </c>
      <c r="AG38" s="38" t="n">
        <f aca="false">'Quarterly Data'!AG24/'Quarterly Data'!AG77</f>
        <v>2.19742777151354</v>
      </c>
      <c r="AH38" s="38" t="n">
        <f aca="false">'Quarterly Data'!AH24/'Quarterly Data'!AH77</f>
        <v>2.14479697538148</v>
      </c>
      <c r="AI38" s="38" t="n">
        <f aca="false">'Quarterly Data'!AI24/'Quarterly Data'!AI77</f>
        <v>2.28097703811046</v>
      </c>
      <c r="AJ38" s="38" t="n">
        <f aca="false">'Quarterly Data'!AJ24/'Quarterly Data'!AJ77</f>
        <v>2.28861556482237</v>
      </c>
      <c r="AK38" s="38" t="n">
        <f aca="false">'Quarterly Data'!AK24/'Quarterly Data'!AK77</f>
        <v>2.34504539064634</v>
      </c>
      <c r="AL38" s="38" t="n">
        <f aca="false">'Quarterly Data'!AL24/'Quarterly Data'!AL77</f>
        <v>2.32632435720572</v>
      </c>
      <c r="AM38" s="38" t="n">
        <f aca="false">'Quarterly Data'!AM24/'Quarterly Data'!AM77</f>
        <v>2.39769800761907</v>
      </c>
      <c r="AN38" s="38" t="n">
        <f aca="false">'Quarterly Data'!AN24/'Quarterly Data'!AN77</f>
        <v>2.44780848955656</v>
      </c>
      <c r="AO38" s="38" t="n">
        <f aca="false">'Quarterly Data'!AO24/'Quarterly Data'!AO77</f>
        <v>2.52723648123722</v>
      </c>
      <c r="AP38" s="38" t="n">
        <f aca="false">'Quarterly Data'!AP24/'Quarterly Data'!AP77</f>
        <v>2.51676444820648</v>
      </c>
      <c r="AQ38" s="38" t="n">
        <f aca="false">'Quarterly Data'!AQ24/'Quarterly Data'!AQ77</f>
        <v>2.51686506627619</v>
      </c>
    </row>
    <row r="39" customFormat="false" ht="15" hidden="false" customHeight="true" outlineLevel="0" collapsed="false">
      <c r="A39" s="18" t="s">
        <v>272</v>
      </c>
      <c r="B39" s="41" t="n">
        <f aca="false">B38*4/B8</f>
        <v>0.0660094129382598</v>
      </c>
      <c r="C39" s="41" t="n">
        <f aca="false">C38*4/C8</f>
        <v>0.0621360935111475</v>
      </c>
      <c r="D39" s="41" t="n">
        <f aca="false">D38*4/D8</f>
        <v>0.0616114979767443</v>
      </c>
      <c r="E39" s="41" t="n">
        <f aca="false">E38*4/E8</f>
        <v>0.0663914914225602</v>
      </c>
      <c r="F39" s="41" t="n">
        <f aca="false">F38*4/F8</f>
        <v>0.0597039005663901</v>
      </c>
      <c r="G39" s="41" t="n">
        <f aca="false">G38*4/G8</f>
        <v>0.0540524458761887</v>
      </c>
      <c r="H39" s="41" t="n">
        <f aca="false">H38*4/H8</f>
        <v>0.0523454324351011</v>
      </c>
      <c r="I39" s="41" t="n">
        <f aca="false">I38*4/I8</f>
        <v>0.0560348624323113</v>
      </c>
      <c r="J39" s="41" t="n">
        <f aca="false">J38*4/J8</f>
        <v>0.0610279131855864</v>
      </c>
      <c r="K39" s="41" t="n">
        <f aca="false">K38*4/K8</f>
        <v>0.051963169611981</v>
      </c>
      <c r="L39" s="41" t="n">
        <f aca="false">L38*4/L8</f>
        <v>0.0527549214790246</v>
      </c>
      <c r="M39" s="41" t="n">
        <f aca="false">M38*4/M8</f>
        <v>0.0559247516720626</v>
      </c>
      <c r="N39" s="41" t="n">
        <f aca="false">N38*4/N8</f>
        <v>0.0460899798759932</v>
      </c>
      <c r="O39" s="41" t="n">
        <f aca="false">O38*4/O8</f>
        <v>0.0450625663523759</v>
      </c>
      <c r="P39" s="41" t="n">
        <f aca="false">P38*4/P8</f>
        <v>0.0443355248486124</v>
      </c>
      <c r="Q39" s="41" t="n">
        <f aca="false">Q38*4/Q8</f>
        <v>0.0417790134934046</v>
      </c>
      <c r="R39" s="41" t="n">
        <f aca="false">R38*4/R8</f>
        <v>0.0563606988704636</v>
      </c>
      <c r="S39" s="41" t="n">
        <f aca="false">S38*4/S8</f>
        <v>0.0492247258178114</v>
      </c>
      <c r="T39" s="41" t="n">
        <f aca="false">T38*4/T8</f>
        <v>0.0448887979481823</v>
      </c>
      <c r="U39" s="41" t="n">
        <f aca="false">U38*4/U8</f>
        <v>0.0427988383550054</v>
      </c>
      <c r="V39" s="41" t="n">
        <f aca="false">V38*4/V8</f>
        <v>0.0431193693655814</v>
      </c>
      <c r="W39" s="41" t="n">
        <f aca="false">W38*4/W8</f>
        <v>0.0375114004218768</v>
      </c>
      <c r="X39" s="41" t="n">
        <f aca="false">X38*4/X8</f>
        <v>0.0393723742760136</v>
      </c>
      <c r="Y39" s="41" t="n">
        <f aca="false">Y38*4/Y8</f>
        <v>0.0299728192869784</v>
      </c>
      <c r="Z39" s="41" t="n">
        <f aca="false">Z38*4/Z8</f>
        <v>0.0354279054366861</v>
      </c>
      <c r="AA39" s="41" t="n">
        <f aca="false">AA38*4/AA8</f>
        <v>0.0488452212750502</v>
      </c>
      <c r="AB39" s="41" t="n">
        <f aca="false">AB38*4/AB8</f>
        <v>0.0539889786081829</v>
      </c>
      <c r="AC39" s="41" t="n">
        <f aca="false">AC38*4/AC8</f>
        <v>0.0535895402613058</v>
      </c>
      <c r="AD39" s="41" t="n">
        <f aca="false">AD38*4/AD8</f>
        <v>0.0481222208694222</v>
      </c>
      <c r="AE39" s="41" t="n">
        <f aca="false">AE38*4/AE8</f>
        <v>0.0474057914658031</v>
      </c>
      <c r="AF39" s="41" t="n">
        <f aca="false">AF38*4/AF8</f>
        <v>0.0517183557451675</v>
      </c>
      <c r="AG39" s="41" t="n">
        <f aca="false">AG38*4/AG8</f>
        <v>0.047889893680147</v>
      </c>
      <c r="AH39" s="41" t="n">
        <f aca="false">AH38*4/AH8</f>
        <v>0.0477231345693158</v>
      </c>
      <c r="AI39" s="41" t="n">
        <f aca="false">AI38*4/AI8</f>
        <v>0.053638495899129</v>
      </c>
      <c r="AJ39" s="41" t="n">
        <f aca="false">AJ38*4/AJ8</f>
        <v>0.049001510862271</v>
      </c>
      <c r="AK39" s="41" t="n">
        <f aca="false">AK38*4/AK8</f>
        <v>0.0584471403986874</v>
      </c>
      <c r="AL39" s="41" t="n">
        <f aca="false">AL38*4/AL8</f>
        <v>0.0528259859711773</v>
      </c>
      <c r="AM39" s="41" t="n">
        <f aca="false">AM38*4/AM8</f>
        <v>0.0573886550411458</v>
      </c>
      <c r="AN39" s="41" t="n">
        <f aca="false">AN38*4/AN8</f>
        <v>0.0577824370506122</v>
      </c>
      <c r="AO39" s="41" t="n">
        <f aca="false">AO38*4/AO8</f>
        <v>0.0567471984110748</v>
      </c>
      <c r="AP39" s="41" t="n">
        <f aca="false">AP38*4/AP8</f>
        <v>0.0543900685765083</v>
      </c>
      <c r="AQ39" s="41" t="n">
        <f aca="false">AQ38*4/AQ8</f>
        <v>0.0497084889404273</v>
      </c>
    </row>
    <row r="40" customFormat="false" ht="15" hidden="false" customHeight="true" outlineLevel="0" collapsed="false">
      <c r="A40" s="22" t="s">
        <v>164</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row>
    <row r="41" customFormat="false" ht="15" hidden="false" customHeight="true" outlineLevel="0" collapsed="false">
      <c r="A41" s="4" t="s">
        <v>126</v>
      </c>
      <c r="B41" s="16" t="n">
        <f aca="false">'Quarterly Data'!B27/'Quarterly Data'!B77</f>
        <v>0</v>
      </c>
      <c r="C41" s="16" t="n">
        <f aca="false">'Quarterly Data'!C27/'Quarterly Data'!C77</f>
        <v>0</v>
      </c>
      <c r="D41" s="16" t="n">
        <f aca="false">'Quarterly Data'!D27/'Quarterly Data'!D77</f>
        <v>0</v>
      </c>
      <c r="E41" s="16" t="n">
        <f aca="false">'Quarterly Data'!E27/'Quarterly Data'!E77</f>
        <v>0</v>
      </c>
      <c r="F41" s="16" t="n">
        <f aca="false">'Quarterly Data'!F27/'Quarterly Data'!F77</f>
        <v>0</v>
      </c>
      <c r="G41" s="16" t="n">
        <f aca="false">'Quarterly Data'!G27/'Quarterly Data'!G77</f>
        <v>0</v>
      </c>
      <c r="H41" s="16" t="n">
        <f aca="false">'Quarterly Data'!H27/'Quarterly Data'!H77</f>
        <v>0</v>
      </c>
      <c r="I41" s="16" t="n">
        <f aca="false">'Quarterly Data'!I27/'Quarterly Data'!I77</f>
        <v>0</v>
      </c>
      <c r="J41" s="16" t="n">
        <f aca="false">'Quarterly Data'!J27/'Quarterly Data'!J77</f>
        <v>0</v>
      </c>
      <c r="K41" s="16" t="n">
        <f aca="false">'Quarterly Data'!K27/'Quarterly Data'!K77</f>
        <v>0</v>
      </c>
      <c r="L41" s="16" t="n">
        <f aca="false">'Quarterly Data'!L27/'Quarterly Data'!L77</f>
        <v>0</v>
      </c>
      <c r="M41" s="16" t="n">
        <f aca="false">'Quarterly Data'!M27/'Quarterly Data'!M77</f>
        <v>0</v>
      </c>
      <c r="N41" s="16" t="n">
        <f aca="false">'Quarterly Data'!N27/'Quarterly Data'!N77</f>
        <v>0</v>
      </c>
      <c r="O41" s="16" t="n">
        <f aca="false">'Quarterly Data'!O27/'Quarterly Data'!O77</f>
        <v>-0.00717651708947579</v>
      </c>
      <c r="P41" s="16" t="n">
        <f aca="false">'Quarterly Data'!P27/'Quarterly Data'!P77</f>
        <v>0</v>
      </c>
      <c r="Q41" s="16" t="n">
        <f aca="false">'Quarterly Data'!Q27/'Quarterly Data'!Q77</f>
        <v>-0.0022521724920442</v>
      </c>
      <c r="R41" s="16" t="n">
        <f aca="false">'Quarterly Data'!R27/'Quarterly Data'!R77</f>
        <v>0</v>
      </c>
      <c r="S41" s="16" t="n">
        <f aca="false">'Quarterly Data'!S27/'Quarterly Data'!S77</f>
        <v>-0.00451483017333648</v>
      </c>
      <c r="T41" s="16" t="n">
        <f aca="false">'Quarterly Data'!T27/'Quarterly Data'!T77</f>
        <v>0</v>
      </c>
      <c r="U41" s="16" t="n">
        <f aca="false">'Quarterly Data'!U27/'Quarterly Data'!U77</f>
        <v>0</v>
      </c>
      <c r="V41" s="16" t="n">
        <f aca="false">'Quarterly Data'!V27/'Quarterly Data'!V77</f>
        <v>0</v>
      </c>
      <c r="W41" s="16" t="n">
        <f aca="false">'Quarterly Data'!W27/'Quarterly Data'!W77</f>
        <v>0</v>
      </c>
      <c r="X41" s="16" t="n">
        <f aca="false">'Quarterly Data'!X27/'Quarterly Data'!X77</f>
        <v>0</v>
      </c>
      <c r="Y41" s="16" t="n">
        <f aca="false">'Quarterly Data'!Y27/'Quarterly Data'!Y77</f>
        <v>0</v>
      </c>
      <c r="Z41" s="16" t="n">
        <f aca="false">'Quarterly Data'!Z27/'Quarterly Data'!Z77</f>
        <v>0</v>
      </c>
      <c r="AA41" s="16" t="n">
        <f aca="false">'Quarterly Data'!AA27/'Quarterly Data'!AA77</f>
        <v>0</v>
      </c>
      <c r="AB41" s="16" t="n">
        <f aca="false">'Quarterly Data'!AB27/'Quarterly Data'!AB77</f>
        <v>0</v>
      </c>
      <c r="AC41" s="16" t="n">
        <f aca="false">'Quarterly Data'!AC27/'Quarterly Data'!AC77</f>
        <v>0</v>
      </c>
      <c r="AD41" s="16" t="n">
        <f aca="false">'Quarterly Data'!AD27/'Quarterly Data'!AD77</f>
        <v>-0.0252658386030332</v>
      </c>
      <c r="AE41" s="16" t="n">
        <f aca="false">'Quarterly Data'!AE27/'Quarterly Data'!AE77</f>
        <v>-0.0251003702880192</v>
      </c>
      <c r="AF41" s="16" t="n">
        <f aca="false">'Quarterly Data'!AF27/'Quarterly Data'!AF77</f>
        <v>-0.0498698936607127</v>
      </c>
      <c r="AG41" s="16" t="n">
        <f aca="false">'Quarterly Data'!AG27/'Quarterly Data'!AG77</f>
        <v>0</v>
      </c>
      <c r="AH41" s="16" t="n">
        <f aca="false">'Quarterly Data'!AH27/'Quarterly Data'!AH77</f>
        <v>0</v>
      </c>
      <c r="AI41" s="16" t="n">
        <f aca="false">'Quarterly Data'!AI27/'Quarterly Data'!AI77</f>
        <v>-0.03858099406905</v>
      </c>
      <c r="AJ41" s="16" t="n">
        <f aca="false">'Quarterly Data'!AJ27/'Quarterly Data'!AJ77</f>
        <v>0</v>
      </c>
      <c r="AK41" s="16" t="n">
        <f aca="false">'Quarterly Data'!AK27/'Quarterly Data'!AK77</f>
        <v>0</v>
      </c>
      <c r="AL41" s="16" t="n">
        <f aca="false">'Quarterly Data'!AL27/'Quarterly Data'!AL77</f>
        <v>-0.0366276677569922</v>
      </c>
      <c r="AM41" s="16" t="n">
        <f aca="false">'Quarterly Data'!AM27/'Quarterly Data'!AM77</f>
        <v>0</v>
      </c>
      <c r="AN41" s="16" t="n">
        <f aca="false">'Quarterly Data'!AN27/'Quarterly Data'!AN77</f>
        <v>0</v>
      </c>
      <c r="AO41" s="16" t="n">
        <f aca="false">'Quarterly Data'!AO27/'Quarterly Data'!AO77</f>
        <v>0</v>
      </c>
      <c r="AP41" s="16" t="n">
        <f aca="false">'Quarterly Data'!AP27/'Quarterly Data'!AP77</f>
        <v>-0.0391781542797138</v>
      </c>
      <c r="AQ41" s="16" t="n">
        <f aca="false">'Quarterly Data'!AQ27/'Quarterly Data'!AQ77</f>
        <v>0</v>
      </c>
    </row>
    <row r="42" customFormat="false" ht="15" hidden="false" customHeight="true" outlineLevel="0" collapsed="false">
      <c r="A42" s="6" t="s">
        <v>127</v>
      </c>
      <c r="B42" s="38" t="n">
        <f aca="false">'Quarterly Data'!B28/'Quarterly Data'!B77</f>
        <v>0.996247064770685</v>
      </c>
      <c r="C42" s="38" t="n">
        <f aca="false">'Quarterly Data'!C28/'Quarterly Data'!C77</f>
        <v>1.07060489119707</v>
      </c>
      <c r="D42" s="38" t="n">
        <f aca="false">'Quarterly Data'!D28/'Quarterly Data'!D77</f>
        <v>1.13303544779233</v>
      </c>
      <c r="E42" s="38" t="n">
        <f aca="false">'Quarterly Data'!E28/'Quarterly Data'!E77</f>
        <v>1.22558693166046</v>
      </c>
      <c r="F42" s="38" t="n">
        <f aca="false">'Quarterly Data'!F28/'Quarterly Data'!F77</f>
        <v>1.09750695216167</v>
      </c>
      <c r="G42" s="38" t="n">
        <f aca="false">'Quarterly Data'!G28/'Quarterly Data'!G77</f>
        <v>1.13239874110615</v>
      </c>
      <c r="H42" s="38" t="n">
        <f aca="false">'Quarterly Data'!H28/'Quarterly Data'!H77</f>
        <v>1.15316987654528</v>
      </c>
      <c r="I42" s="38" t="n">
        <f aca="false">'Quarterly Data'!I28/'Quarterly Data'!I77</f>
        <v>1.23809028544192</v>
      </c>
      <c r="J42" s="38" t="n">
        <f aca="false">'Quarterly Data'!J28/'Quarterly Data'!J77</f>
        <v>1.26114182598014</v>
      </c>
      <c r="K42" s="38" t="n">
        <f aca="false">'Quarterly Data'!K28/'Quarterly Data'!K77</f>
        <v>1.24140012203023</v>
      </c>
      <c r="L42" s="38" t="n">
        <f aca="false">'Quarterly Data'!L28/'Quarterly Data'!L77</f>
        <v>1.26110639795608</v>
      </c>
      <c r="M42" s="38" t="n">
        <f aca="false">'Quarterly Data'!M28/'Quarterly Data'!M77</f>
        <v>1.28249436771958</v>
      </c>
      <c r="N42" s="38" t="n">
        <f aca="false">'Quarterly Data'!N28/'Quarterly Data'!N77</f>
        <v>1.28637133833897</v>
      </c>
      <c r="O42" s="38" t="n">
        <f aca="false">'Quarterly Data'!O28/'Quarterly Data'!O77</f>
        <v>1.29941259429766</v>
      </c>
      <c r="P42" s="38" t="n">
        <f aca="false">'Quarterly Data'!P28/'Quarterly Data'!P77</f>
        <v>1.38570682914338</v>
      </c>
      <c r="Q42" s="38" t="n">
        <f aca="false">'Quarterly Data'!Q28/'Quarterly Data'!Q77</f>
        <v>1.38345325755045</v>
      </c>
      <c r="R42" s="38" t="n">
        <f aca="false">'Quarterly Data'!R28/'Quarterly Data'!R77</f>
        <v>1.47214145449651</v>
      </c>
      <c r="S42" s="38" t="n">
        <f aca="false">'Quarterly Data'!S28/'Quarterly Data'!S77</f>
        <v>1.45512135213932</v>
      </c>
      <c r="T42" s="38" t="n">
        <f aca="false">'Quarterly Data'!T28/'Quarterly Data'!T77</f>
        <v>1.4513670596596</v>
      </c>
      <c r="U42" s="38" t="n">
        <f aca="false">'Quarterly Data'!U28/'Quarterly Data'!U77</f>
        <v>1.47720190582301</v>
      </c>
      <c r="V42" s="38" t="n">
        <f aca="false">'Quarterly Data'!V28/'Quarterly Data'!V77</f>
        <v>1.54453581067513</v>
      </c>
      <c r="W42" s="38" t="n">
        <f aca="false">'Quarterly Data'!W28/'Quarterly Data'!W77</f>
        <v>1.54218744984441</v>
      </c>
      <c r="X42" s="38" t="n">
        <f aca="false">'Quarterly Data'!X28/'Quarterly Data'!X77</f>
        <v>1.64015468140304</v>
      </c>
      <c r="Y42" s="38" t="n">
        <f aca="false">'Quarterly Data'!Y28/'Quarterly Data'!Y77</f>
        <v>1.70732671863451</v>
      </c>
      <c r="Z42" s="38" t="n">
        <f aca="false">'Quarterly Data'!Z28/'Quarterly Data'!Z77</f>
        <v>1.80044615429239</v>
      </c>
      <c r="AA42" s="38" t="n">
        <f aca="false">'Quarterly Data'!AA28/'Quarterly Data'!AA77</f>
        <v>1.88457074984463</v>
      </c>
      <c r="AB42" s="38" t="n">
        <f aca="false">'Quarterly Data'!AB28/'Quarterly Data'!AB77</f>
        <v>1.94819229307628</v>
      </c>
      <c r="AC42" s="38" t="n">
        <f aca="false">'Quarterly Data'!AC28/'Quarterly Data'!AC77</f>
        <v>1.98361683277223</v>
      </c>
      <c r="AD42" s="38" t="n">
        <f aca="false">'Quarterly Data'!AD28/'Quarterly Data'!AD77</f>
        <v>1.96362554993019</v>
      </c>
      <c r="AE42" s="38" t="n">
        <f aca="false">'Quarterly Data'!AE28/'Quarterly Data'!AE77</f>
        <v>2.03231097932783</v>
      </c>
      <c r="AF42" s="38" t="n">
        <f aca="false">'Quarterly Data'!AF28/'Quarterly Data'!AF77</f>
        <v>2.10329455189997</v>
      </c>
      <c r="AG42" s="38" t="n">
        <f aca="false">'Quarterly Data'!AG28/'Quarterly Data'!AG77</f>
        <v>2.19742777151354</v>
      </c>
      <c r="AH42" s="38" t="n">
        <f aca="false">'Quarterly Data'!AH28/'Quarterly Data'!AH77</f>
        <v>2.14479697538148</v>
      </c>
      <c r="AI42" s="38" t="n">
        <f aca="false">'Quarterly Data'!AI28/'Quarterly Data'!AI77</f>
        <v>2.24239604404141</v>
      </c>
      <c r="AJ42" s="38" t="n">
        <f aca="false">'Quarterly Data'!AJ28/'Quarterly Data'!AJ77</f>
        <v>2.28861556482237</v>
      </c>
      <c r="AK42" s="38" t="n">
        <f aca="false">'Quarterly Data'!AK28/'Quarterly Data'!AK77</f>
        <v>2.34504539064634</v>
      </c>
      <c r="AL42" s="38" t="n">
        <f aca="false">'Quarterly Data'!AL28/'Quarterly Data'!AL77</f>
        <v>2.28969668944873</v>
      </c>
      <c r="AM42" s="38" t="n">
        <f aca="false">'Quarterly Data'!AM28/'Quarterly Data'!AM77</f>
        <v>2.39769800761907</v>
      </c>
      <c r="AN42" s="38" t="n">
        <f aca="false">'Quarterly Data'!AN28/'Quarterly Data'!AN77</f>
        <v>2.44780848955656</v>
      </c>
      <c r="AO42" s="38" t="n">
        <f aca="false">'Quarterly Data'!AO28/'Quarterly Data'!AO77</f>
        <v>2.52723648123722</v>
      </c>
      <c r="AP42" s="38" t="n">
        <f aca="false">'Quarterly Data'!AP28/'Quarterly Data'!AP77</f>
        <v>2.47758629392676</v>
      </c>
      <c r="AQ42" s="38" t="n">
        <f aca="false">'Quarterly Data'!AQ28/'Quarterly Data'!AQ77</f>
        <v>2.51686506627619</v>
      </c>
    </row>
    <row r="43" customFormat="false" ht="15" hidden="false" customHeight="true" outlineLevel="0" collapsed="false">
      <c r="A43" s="18" t="s">
        <v>273</v>
      </c>
      <c r="B43" s="39" t="n">
        <f aca="false">B42*4/B8</f>
        <v>0.0660094129382598</v>
      </c>
      <c r="C43" s="39" t="n">
        <f aca="false">C42*4/C8</f>
        <v>0.0621360935111475</v>
      </c>
      <c r="D43" s="39" t="n">
        <f aca="false">D42*4/D8</f>
        <v>0.0616114979767443</v>
      </c>
      <c r="E43" s="39" t="n">
        <f aca="false">E42*4/E8</f>
        <v>0.0663914914225602</v>
      </c>
      <c r="F43" s="39" t="n">
        <f aca="false">F42*4/F8</f>
        <v>0.0597039005663901</v>
      </c>
      <c r="G43" s="39" t="n">
        <f aca="false">G42*4/G8</f>
        <v>0.0540524458761887</v>
      </c>
      <c r="H43" s="39" t="n">
        <f aca="false">H42*4/H8</f>
        <v>0.0523454324351011</v>
      </c>
      <c r="I43" s="39" t="n">
        <f aca="false">I42*4/I8</f>
        <v>0.0560348624323113</v>
      </c>
      <c r="J43" s="39" t="n">
        <f aca="false">J42*4/J8</f>
        <v>0.0610279131855864</v>
      </c>
      <c r="K43" s="39" t="n">
        <f aca="false">K42*4/K8</f>
        <v>0.051963169611981</v>
      </c>
      <c r="L43" s="39" t="n">
        <f aca="false">L42*4/L8</f>
        <v>0.0527549214790246</v>
      </c>
      <c r="M43" s="39" t="n">
        <f aca="false">M42*4/M8</f>
        <v>0.0559247516720626</v>
      </c>
      <c r="N43" s="39" t="n">
        <f aca="false">N42*4/N8</f>
        <v>0.0460899798759932</v>
      </c>
      <c r="O43" s="39" t="n">
        <f aca="false">O42*4/O8</f>
        <v>0.0448150575719146</v>
      </c>
      <c r="P43" s="39" t="n">
        <f aca="false">P42*4/P8</f>
        <v>0.0443355248486124</v>
      </c>
      <c r="Q43" s="39" t="n">
        <f aca="false">Q42*4/Q8</f>
        <v>0.0417111105012574</v>
      </c>
      <c r="R43" s="39" t="n">
        <f aca="false">R42*4/R8</f>
        <v>0.0563606988704636</v>
      </c>
      <c r="S43" s="39" t="n">
        <f aca="false">S42*4/S8</f>
        <v>0.0490724678236006</v>
      </c>
      <c r="T43" s="39" t="n">
        <f aca="false">T42*4/T8</f>
        <v>0.0448887979481823</v>
      </c>
      <c r="U43" s="39" t="n">
        <f aca="false">U42*4/U8</f>
        <v>0.0427988383550054</v>
      </c>
      <c r="V43" s="39" t="n">
        <f aca="false">V42*4/V8</f>
        <v>0.0431193693655814</v>
      </c>
      <c r="W43" s="39" t="n">
        <f aca="false">W42*4/W8</f>
        <v>0.0375114004218768</v>
      </c>
      <c r="X43" s="39" t="n">
        <f aca="false">X42*4/X8</f>
        <v>0.0393723742760136</v>
      </c>
      <c r="Y43" s="39" t="n">
        <f aca="false">Y42*4/Y8</f>
        <v>0.0299728192869784</v>
      </c>
      <c r="Z43" s="39" t="n">
        <f aca="false">Z42*4/Z8</f>
        <v>0.0354279054366861</v>
      </c>
      <c r="AA43" s="39" t="n">
        <f aca="false">AA42*4/AA8</f>
        <v>0.0488452212750502</v>
      </c>
      <c r="AB43" s="39" t="n">
        <f aca="false">AB42*4/AB8</f>
        <v>0.0539889786081829</v>
      </c>
      <c r="AC43" s="39" t="n">
        <f aca="false">AC42*4/AC8</f>
        <v>0.0535895402613058</v>
      </c>
      <c r="AD43" s="39" t="n">
        <f aca="false">AD42*4/AD8</f>
        <v>0.0475109012806723</v>
      </c>
      <c r="AE43" s="39" t="n">
        <f aca="false">AE42*4/AE8</f>
        <v>0.0468274419199962</v>
      </c>
      <c r="AF43" s="39" t="n">
        <f aca="false">AF42*4/AF8</f>
        <v>0.0505204960523623</v>
      </c>
      <c r="AG43" s="39" t="n">
        <f aca="false">AG42*4/AG8</f>
        <v>0.047889893680147</v>
      </c>
      <c r="AH43" s="39" t="n">
        <f aca="false">AH42*4/AH8</f>
        <v>0.0477231345693158</v>
      </c>
      <c r="AI43" s="39" t="n">
        <f aca="false">AI42*4/AI8</f>
        <v>0.0527312414824553</v>
      </c>
      <c r="AJ43" s="39" t="n">
        <f aca="false">AJ42*4/AJ8</f>
        <v>0.049001510862271</v>
      </c>
      <c r="AK43" s="39" t="n">
        <f aca="false">AK42*4/AK8</f>
        <v>0.0584471403986874</v>
      </c>
      <c r="AL43" s="39" t="n">
        <f aca="false">AL42*4/AL8</f>
        <v>0.0519942478444218</v>
      </c>
      <c r="AM43" s="39" t="n">
        <f aca="false">AM42*4/AM8</f>
        <v>0.0573886550411458</v>
      </c>
      <c r="AN43" s="39" t="n">
        <f aca="false">AN42*4/AN8</f>
        <v>0.0577824370506122</v>
      </c>
      <c r="AO43" s="39" t="n">
        <f aca="false">AO42*4/AO8</f>
        <v>0.0567471984110748</v>
      </c>
      <c r="AP43" s="39" t="n">
        <f aca="false">AP42*4/AP8</f>
        <v>0.053543385248836</v>
      </c>
      <c r="AQ43" s="39" t="n">
        <f aca="false">AQ42*4/AQ8</f>
        <v>0.0497084889404273</v>
      </c>
    </row>
    <row r="44" customFormat="false" ht="15" hidden="false" customHeight="true" outlineLevel="0" collapsed="false">
      <c r="A44" s="22" t="s">
        <v>164</v>
      </c>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row>
    <row r="45" customFormat="false" ht="15" hidden="false" customHeight="true" outlineLevel="0" collapsed="false">
      <c r="A45" s="4" t="s">
        <v>128</v>
      </c>
      <c r="B45" s="16" t="n">
        <f aca="false">'Quarterly Data'!B29/'Quarterly Data'!B77</f>
        <v>0.200005424006744</v>
      </c>
      <c r="C45" s="16" t="n">
        <f aca="false">'Quarterly Data'!C29/'Quarterly Data'!C77</f>
        <v>0.150830707757945</v>
      </c>
      <c r="D45" s="16" t="n">
        <f aca="false">'Quarterly Data'!D29/'Quarterly Data'!D77</f>
        <v>0.245839769845071</v>
      </c>
      <c r="E45" s="16" t="n">
        <f aca="false">'Quarterly Data'!E29/'Quarterly Data'!E77</f>
        <v>0.183724182509204</v>
      </c>
      <c r="F45" s="16" t="n">
        <f aca="false">'Quarterly Data'!F29/'Quarterly Data'!F77</f>
        <v>0.157413474422703</v>
      </c>
      <c r="G45" s="16" t="n">
        <f aca="false">'Quarterly Data'!G29/'Quarterly Data'!G77</f>
        <v>0.219808183261924</v>
      </c>
      <c r="H45" s="16" t="n">
        <f aca="false">'Quarterly Data'!H29/'Quarterly Data'!H77</f>
        <v>0.234637385783636</v>
      </c>
      <c r="I45" s="16" t="n">
        <f aca="false">'Quarterly Data'!I29/'Quarterly Data'!I77</f>
        <v>0.260272831935768</v>
      </c>
      <c r="J45" s="16" t="n">
        <f aca="false">'Quarterly Data'!J29/'Quarterly Data'!J77</f>
        <v>0.176031697742815</v>
      </c>
      <c r="K45" s="16" t="n">
        <f aca="false">'Quarterly Data'!K29/'Quarterly Data'!K77</f>
        <v>0.313270295530615</v>
      </c>
      <c r="L45" s="16" t="n">
        <f aca="false">'Quarterly Data'!L29/'Quarterly Data'!L77</f>
        <v>0.390483573229764</v>
      </c>
      <c r="M45" s="16" t="n">
        <f aca="false">'Quarterly Data'!M29/'Quarterly Data'!M77</f>
        <v>0.26929353931009</v>
      </c>
      <c r="N45" s="16" t="n">
        <f aca="false">'Quarterly Data'!N29/'Quarterly Data'!N77</f>
        <v>0.188865708580834</v>
      </c>
      <c r="O45" s="16" t="n">
        <f aca="false">'Quarterly Data'!O29/'Quarterly Data'!O77</f>
        <v>0.330582787218433</v>
      </c>
      <c r="P45" s="16" t="n">
        <f aca="false">'Quarterly Data'!P29/'Quarterly Data'!P77</f>
        <v>0.327039256180866</v>
      </c>
      <c r="Q45" s="16" t="n">
        <f aca="false">'Quarterly Data'!Q29/'Quarterly Data'!Q77</f>
        <v>0.262462551791602</v>
      </c>
      <c r="R45" s="16" t="n">
        <f aca="false">'Quarterly Data'!R29/'Quarterly Data'!R77</f>
        <v>0.199470536261445</v>
      </c>
      <c r="S45" s="16" t="n">
        <f aca="false">'Quarterly Data'!S29/'Quarterly Data'!S77</f>
        <v>0.203728206268879</v>
      </c>
      <c r="T45" s="16" t="n">
        <f aca="false">'Quarterly Data'!T29/'Quarterly Data'!T77</f>
        <v>0.177701840659671</v>
      </c>
      <c r="U45" s="16" t="n">
        <f aca="false">'Quarterly Data'!U29/'Quarterly Data'!U77</f>
        <v>0.256178250405025</v>
      </c>
      <c r="V45" s="16" t="n">
        <f aca="false">'Quarterly Data'!V29/'Quarterly Data'!V77</f>
        <v>0.229862357151579</v>
      </c>
      <c r="W45" s="16" t="n">
        <f aca="false">'Quarterly Data'!W29/'Quarterly Data'!W77</f>
        <v>0.248828534433083</v>
      </c>
      <c r="X45" s="16" t="n">
        <f aca="false">'Quarterly Data'!X29/'Quarterly Data'!X77</f>
        <v>0.207372890047374</v>
      </c>
      <c r="Y45" s="16" t="n">
        <f aca="false">'Quarterly Data'!Y29/'Quarterly Data'!Y77</f>
        <v>0.30482269655744</v>
      </c>
      <c r="Z45" s="16" t="n">
        <f aca="false">'Quarterly Data'!Z29/'Quarterly Data'!Z77</f>
        <v>0.225738079836134</v>
      </c>
      <c r="AA45" s="16" t="n">
        <f aca="false">'Quarterly Data'!AA29/'Quarterly Data'!AA77</f>
        <v>0.26156947470712</v>
      </c>
      <c r="AB45" s="16" t="n">
        <f aca="false">'Quarterly Data'!AB29/'Quarterly Data'!AB77</f>
        <v>0.263869562543648</v>
      </c>
      <c r="AC45" s="16" t="n">
        <f aca="false">'Quarterly Data'!AC29/'Quarterly Data'!AC77</f>
        <v>0.253952408616668</v>
      </c>
      <c r="AD45" s="16" t="n">
        <f aca="false">'Quarterly Data'!AD29/'Quarterly Data'!AD77</f>
        <v>0.4154471436119</v>
      </c>
      <c r="AE45" s="16" t="n">
        <f aca="false">'Quarterly Data'!AE29/'Quarterly Data'!AE77</f>
        <v>0.28995504525613</v>
      </c>
      <c r="AF45" s="16" t="n">
        <f aca="false">'Quarterly Data'!AF29/'Quarterly Data'!AF77</f>
        <v>0.332701415215236</v>
      </c>
      <c r="AG45" s="16" t="n">
        <f aca="false">'Quarterly Data'!AG29/'Quarterly Data'!AG77</f>
        <v>0.241315398995639</v>
      </c>
      <c r="AH45" s="16" t="n">
        <f aca="false">'Quarterly Data'!AH29/'Quarterly Data'!AH77</f>
        <v>0.264307172332506</v>
      </c>
      <c r="AI45" s="16" t="n">
        <f aca="false">'Quarterly Data'!AI29/'Quarterly Data'!AI77</f>
        <v>0.40530373336122</v>
      </c>
      <c r="AJ45" s="16" t="n">
        <f aca="false">'Quarterly Data'!AJ29/'Quarterly Data'!AJ77</f>
        <v>0.385710858346708</v>
      </c>
      <c r="AK45" s="16" t="n">
        <f aca="false">'Quarterly Data'!AK29/'Quarterly Data'!AK77</f>
        <v>0.237231235217245</v>
      </c>
      <c r="AL45" s="16" t="n">
        <f aca="false">'Quarterly Data'!AL29/'Quarterly Data'!AL77</f>
        <v>0.420771500330325</v>
      </c>
      <c r="AM45" s="16" t="n">
        <f aca="false">'Quarterly Data'!AM29/'Quarterly Data'!AM77</f>
        <v>0.380178399244883</v>
      </c>
      <c r="AN45" s="16" t="n">
        <f aca="false">'Quarterly Data'!AN29/'Quarterly Data'!AN77</f>
        <v>0.415894796009313</v>
      </c>
      <c r="AO45" s="16" t="n">
        <f aca="false">'Quarterly Data'!AO29/'Quarterly Data'!AO77</f>
        <v>0.331543399766269</v>
      </c>
      <c r="AP45" s="16" t="n">
        <f aca="false">'Quarterly Data'!AP29/'Quarterly Data'!AP77</f>
        <v>0.279028823916239</v>
      </c>
      <c r="AQ45" s="16" t="n">
        <f aca="false">'Quarterly Data'!AQ29/'Quarterly Data'!AQ77</f>
        <v>0.27237200814258</v>
      </c>
    </row>
    <row r="46" customFormat="false" ht="15" hidden="false" customHeight="true" outlineLevel="0" collapsed="false">
      <c r="A46" s="4" t="s">
        <v>129</v>
      </c>
      <c r="B46" s="16" t="n">
        <f aca="false">'Quarterly Data'!B30/'Quarterly Data'!B77</f>
        <v>0.12484307516047</v>
      </c>
      <c r="C46" s="16" t="n">
        <f aca="false">'Quarterly Data'!C30/'Quarterly Data'!C77</f>
        <v>0.113189652155807</v>
      </c>
      <c r="D46" s="16" t="n">
        <f aca="false">'Quarterly Data'!D30/'Quarterly Data'!D77</f>
        <v>0.123919504480051</v>
      </c>
      <c r="E46" s="16" t="n">
        <f aca="false">'Quarterly Data'!E30/'Quarterly Data'!E77</f>
        <v>0.126002012117111</v>
      </c>
      <c r="F46" s="16" t="n">
        <f aca="false">'Quarterly Data'!F30/'Quarterly Data'!F77</f>
        <v>0.177356059864768</v>
      </c>
      <c r="G46" s="16" t="n">
        <f aca="false">'Quarterly Data'!G30/'Quarterly Data'!G77</f>
        <v>0.125099732727964</v>
      </c>
      <c r="H46" s="16" t="n">
        <f aca="false">'Quarterly Data'!H30/'Quarterly Data'!H77</f>
        <v>0.109906128184977</v>
      </c>
      <c r="I46" s="16" t="n">
        <f aca="false">'Quarterly Data'!I30/'Quarterly Data'!I77</f>
        <v>0.108478492845992</v>
      </c>
      <c r="J46" s="16" t="n">
        <f aca="false">'Quarterly Data'!J30/'Quarterly Data'!J77</f>
        <v>0.0939505600511065</v>
      </c>
      <c r="K46" s="16" t="n">
        <f aca="false">'Quarterly Data'!K30/'Quarterly Data'!K77</f>
        <v>0.108307031269713</v>
      </c>
      <c r="L46" s="16" t="n">
        <f aca="false">'Quarterly Data'!L30/'Quarterly Data'!L77</f>
        <v>0.156927522764963</v>
      </c>
      <c r="M46" s="16" t="n">
        <f aca="false">'Quarterly Data'!M30/'Quarterly Data'!M77</f>
        <v>0.11913308752291</v>
      </c>
      <c r="N46" s="16" t="n">
        <f aca="false">'Quarterly Data'!N30/'Quarterly Data'!N77</f>
        <v>0.113272582002674</v>
      </c>
      <c r="O46" s="16" t="n">
        <f aca="false">'Quarterly Data'!O30/'Quarterly Data'!O77</f>
        <v>0.163699827319212</v>
      </c>
      <c r="P46" s="16" t="n">
        <f aca="false">'Quarterly Data'!P30/'Quarterly Data'!P77</f>
        <v>0.134606138257022</v>
      </c>
      <c r="Q46" s="16" t="n">
        <f aca="false">'Quarterly Data'!Q30/'Quarterly Data'!Q77</f>
        <v>0.134905132273448</v>
      </c>
      <c r="R46" s="16" t="n">
        <f aca="false">'Quarterly Data'!R30/'Quarterly Data'!R77</f>
        <v>0.164609932087131</v>
      </c>
      <c r="S46" s="16" t="n">
        <f aca="false">'Quarterly Data'!S30/'Quarterly Data'!S77</f>
        <v>0.0773129614154577</v>
      </c>
      <c r="T46" s="16" t="n">
        <f aca="false">'Quarterly Data'!T30/'Quarterly Data'!T77</f>
        <v>0.168118286181682</v>
      </c>
      <c r="U46" s="16" t="n">
        <f aca="false">'Quarterly Data'!U30/'Quarterly Data'!U77</f>
        <v>0.094713884803628</v>
      </c>
      <c r="V46" s="16" t="n">
        <f aca="false">'Quarterly Data'!V30/'Quarterly Data'!V77</f>
        <v>0.244427892654253</v>
      </c>
      <c r="W46" s="16" t="n">
        <f aca="false">'Quarterly Data'!W30/'Quarterly Data'!W77</f>
        <v>0.23875503435351</v>
      </c>
      <c r="X46" s="16" t="n">
        <f aca="false">'Quarterly Data'!X30/'Quarterly Data'!X77</f>
        <v>0.166387227304126</v>
      </c>
      <c r="Y46" s="16" t="n">
        <f aca="false">'Quarterly Data'!Y30/'Quarterly Data'!Y77</f>
        <v>0.224995545260434</v>
      </c>
      <c r="Z46" s="16" t="n">
        <f aca="false">'Quarterly Data'!Z30/'Quarterly Data'!Z77</f>
        <v>0.291627936510742</v>
      </c>
      <c r="AA46" s="16" t="n">
        <f aca="false">'Quarterly Data'!AA30/'Quarterly Data'!AA77</f>
        <v>0.220354657683469</v>
      </c>
      <c r="AB46" s="16" t="n">
        <f aca="false">'Quarterly Data'!AB30/'Quarterly Data'!AB77</f>
        <v>0.226141420724296</v>
      </c>
      <c r="AC46" s="16" t="n">
        <f aca="false">'Quarterly Data'!AC30/'Quarterly Data'!AC77</f>
        <v>0.202671391049352</v>
      </c>
      <c r="AD46" s="16" t="n">
        <f aca="false">'Quarterly Data'!AD30/'Quarterly Data'!AD77</f>
        <v>0.222644439491188</v>
      </c>
      <c r="AE46" s="16" t="n">
        <f aca="false">'Quarterly Data'!AE30/'Quarterly Data'!AE77</f>
        <v>0.17712382219559</v>
      </c>
      <c r="AF46" s="16" t="n">
        <f aca="false">'Quarterly Data'!AF30/'Quarterly Data'!AF77</f>
        <v>0.175086180009943</v>
      </c>
      <c r="AG46" s="16" t="n">
        <f aca="false">'Quarterly Data'!AG30/'Quarterly Data'!AG77</f>
        <v>0.180089893324394</v>
      </c>
      <c r="AH46" s="16" t="n">
        <f aca="false">'Quarterly Data'!AH30/'Quarterly Data'!AH77</f>
        <v>0.193635354634156</v>
      </c>
      <c r="AI46" s="16" t="n">
        <f aca="false">'Quarterly Data'!AI30/'Quarterly Data'!AI77</f>
        <v>0.201601505893601</v>
      </c>
      <c r="AJ46" s="16" t="n">
        <f aca="false">'Quarterly Data'!AJ30/'Quarterly Data'!AJ77</f>
        <v>0.181063653260025</v>
      </c>
      <c r="AK46" s="16" t="n">
        <f aca="false">'Quarterly Data'!AK30/'Quarterly Data'!AK77</f>
        <v>0.199083498900904</v>
      </c>
      <c r="AL46" s="16" t="n">
        <f aca="false">'Quarterly Data'!AL30/'Quarterly Data'!AL77</f>
        <v>0.219579024687266</v>
      </c>
      <c r="AM46" s="16" t="n">
        <f aca="false">'Quarterly Data'!AM30/'Quarterly Data'!AM77</f>
        <v>0.130188483115408</v>
      </c>
      <c r="AN46" s="16" t="n">
        <f aca="false">'Quarterly Data'!AN30/'Quarterly Data'!AN77</f>
        <v>0.162974326410531</v>
      </c>
      <c r="AO46" s="16" t="n">
        <f aca="false">'Quarterly Data'!AO30/'Quarterly Data'!AO77</f>
        <v>0.215319997552301</v>
      </c>
      <c r="AP46" s="16" t="n">
        <f aca="false">'Quarterly Data'!AP30/'Quarterly Data'!AP77</f>
        <v>0.122376480880891</v>
      </c>
      <c r="AQ46" s="16" t="n">
        <f aca="false">'Quarterly Data'!AQ30/'Quarterly Data'!AQ77</f>
        <v>0.240765022432033</v>
      </c>
    </row>
    <row r="47" customFormat="false" ht="15" hidden="false" customHeight="true" outlineLevel="0" collapsed="false">
      <c r="A47" s="4" t="s">
        <v>130</v>
      </c>
      <c r="B47" s="16" t="n">
        <f aca="false">'Quarterly Data'!B31/'Quarterly Data'!B77</f>
        <v>-0.0275741531241158</v>
      </c>
      <c r="C47" s="16" t="n">
        <f aca="false">'Quarterly Data'!C31/'Quarterly Data'!C77</f>
        <v>-0.0346097847527616</v>
      </c>
      <c r="D47" s="16" t="n">
        <f aca="false">'Quarterly Data'!D31/'Quarterly Data'!D77</f>
        <v>-0.0267564834895083</v>
      </c>
      <c r="E47" s="16" t="n">
        <f aca="false">'Quarterly Data'!E31/'Quarterly Data'!E77</f>
        <v>-0.0537544180937729</v>
      </c>
      <c r="F47" s="16" t="n">
        <f aca="false">'Quarterly Data'!F31/'Quarterly Data'!F77</f>
        <v>-0.0415802906467064</v>
      </c>
      <c r="G47" s="16" t="n">
        <f aca="false">'Quarterly Data'!G31/'Quarterly Data'!G77</f>
        <v>-0.0371449004593373</v>
      </c>
      <c r="H47" s="16" t="n">
        <f aca="false">'Quarterly Data'!H31/'Quarterly Data'!H77</f>
        <v>-0.0374068666218647</v>
      </c>
      <c r="I47" s="16" t="n">
        <f aca="false">'Quarterly Data'!I31/'Quarterly Data'!I77</f>
        <v>-0.0612906632533794</v>
      </c>
      <c r="J47" s="16" t="n">
        <f aca="false">'Quarterly Data'!J31/'Quarterly Data'!J77</f>
        <v>-0.0239272482483099</v>
      </c>
      <c r="K47" s="16" t="n">
        <f aca="false">'Quarterly Data'!K31/'Quarterly Data'!K77</f>
        <v>-0.0287789848386413</v>
      </c>
      <c r="L47" s="16" t="n">
        <f aca="false">'Quarterly Data'!L31/'Quarterly Data'!L77</f>
        <v>-0.0614953712675582</v>
      </c>
      <c r="M47" s="16" t="n">
        <f aca="false">'Quarterly Data'!M31/'Quarterly Data'!M77</f>
        <v>-0.0325562488801912</v>
      </c>
      <c r="N47" s="16" t="n">
        <f aca="false">'Quarterly Data'!N31/'Quarterly Data'!N77</f>
        <v>-0.0460233907749297</v>
      </c>
      <c r="O47" s="16" t="n">
        <f aca="false">'Quarterly Data'!O31/'Quarterly Data'!O77</f>
        <v>-0.0683216001945659</v>
      </c>
      <c r="P47" s="16" t="n">
        <f aca="false">'Quarterly Data'!P31/'Quarterly Data'!P77</f>
        <v>-0.0614233268721612</v>
      </c>
      <c r="Q47" s="16" t="n">
        <f aca="false">'Quarterly Data'!Q31/'Quarterly Data'!Q77</f>
        <v>-0.0557412691780941</v>
      </c>
      <c r="R47" s="16" t="n">
        <f aca="false">'Quarterly Data'!R31/'Quarterly Data'!R77</f>
        <v>-0.0507089481512514</v>
      </c>
      <c r="S47" s="16" t="n">
        <f aca="false">'Quarterly Data'!S31/'Quarterly Data'!S77</f>
        <v>-0.0211439872714019</v>
      </c>
      <c r="T47" s="16" t="n">
        <f aca="false">'Quarterly Data'!T31/'Quarterly Data'!T77</f>
        <v>-0.0367098866445025</v>
      </c>
      <c r="U47" s="16" t="n">
        <f aca="false">'Quarterly Data'!U31/'Quarterly Data'!U77</f>
        <v>-0.0364387986562832</v>
      </c>
      <c r="V47" s="16" t="n">
        <f aca="false">'Quarterly Data'!V31/'Quarterly Data'!V77</f>
        <v>-0.0757193647087553</v>
      </c>
      <c r="W47" s="16" t="n">
        <f aca="false">'Quarterly Data'!W31/'Quarterly Data'!W77</f>
        <v>-0.123786308770023</v>
      </c>
      <c r="X47" s="16" t="n">
        <f aca="false">'Quarterly Data'!X31/'Quarterly Data'!X77</f>
        <v>-0.0356023935885196</v>
      </c>
      <c r="Y47" s="16" t="n">
        <f aca="false">'Quarterly Data'!Y31/'Quarterly Data'!Y77</f>
        <v>-0.0863999390208471</v>
      </c>
      <c r="Z47" s="16" t="n">
        <f aca="false">'Quarterly Data'!Z31/'Quarterly Data'!Z77</f>
        <v>-0.110877081157193</v>
      </c>
      <c r="AA47" s="16" t="n">
        <f aca="false">'Quarterly Data'!AA31/'Quarterly Data'!AA77</f>
        <v>-0.0640947217122196</v>
      </c>
      <c r="AB47" s="16" t="n">
        <f aca="false">'Quarterly Data'!AB31/'Quarterly Data'!AB77</f>
        <v>-0.092336657875358</v>
      </c>
      <c r="AC47" s="16" t="n">
        <f aca="false">'Quarterly Data'!AC31/'Quarterly Data'!AC77</f>
        <v>-0.0987078249319146</v>
      </c>
      <c r="AD47" s="16" t="n">
        <f aca="false">'Quarterly Data'!AD31/'Quarterly Data'!AD77</f>
        <v>-0.111937259633691</v>
      </c>
      <c r="AE47" s="16" t="n">
        <f aca="false">'Quarterly Data'!AE31/'Quarterly Data'!AE77</f>
        <v>-0.0353380453095241</v>
      </c>
      <c r="AF47" s="16" t="n">
        <f aca="false">'Quarterly Data'!AF31/'Quarterly Data'!AF77</f>
        <v>-0.0326814978286446</v>
      </c>
      <c r="AG47" s="16" t="n">
        <f aca="false">'Quarterly Data'!AG31/'Quarterly Data'!AG77</f>
        <v>-0.0503966610707355</v>
      </c>
      <c r="AH47" s="16" t="n">
        <f aca="false">'Quarterly Data'!AH31/'Quarterly Data'!AH77</f>
        <v>-0.0450120246440868</v>
      </c>
      <c r="AI47" s="16" t="n">
        <f aca="false">'Quarterly Data'!AI31/'Quarterly Data'!AI77</f>
        <v>-0.0548898217727117</v>
      </c>
      <c r="AJ47" s="16" t="n">
        <f aca="false">'Quarterly Data'!AJ31/'Quarterly Data'!AJ77</f>
        <v>-0.0499144885352655</v>
      </c>
      <c r="AK47" s="16" t="n">
        <f aca="false">'Quarterly Data'!AK31/'Quarterly Data'!AK77</f>
        <v>-0.00921181132638913</v>
      </c>
      <c r="AL47" s="16" t="n">
        <f aca="false">'Quarterly Data'!AL31/'Quarterly Data'!AL77</f>
        <v>-0.043359014525719</v>
      </c>
      <c r="AM47" s="16" t="n">
        <f aca="false">'Quarterly Data'!AM31/'Quarterly Data'!AM77</f>
        <v>-0.0264210282339644</v>
      </c>
      <c r="AN47" s="16" t="n">
        <f aca="false">'Quarterly Data'!AN31/'Quarterly Data'!AN77</f>
        <v>-0.0255285345723057</v>
      </c>
      <c r="AO47" s="16" t="n">
        <f aca="false">'Quarterly Data'!AO31/'Quarterly Data'!AO77</f>
        <v>-0.0675152493265254</v>
      </c>
      <c r="AP47" s="16" t="n">
        <f aca="false">'Quarterly Data'!AP31/'Quarterly Data'!AP77</f>
        <v>-0.0303178640041478</v>
      </c>
      <c r="AQ47" s="16" t="n">
        <f aca="false">'Quarterly Data'!AQ31/'Quarterly Data'!AQ77</f>
        <v>-0.0831073129298666</v>
      </c>
    </row>
    <row r="48" customFormat="false" ht="15" hidden="false" customHeight="true" outlineLevel="0" collapsed="false">
      <c r="A48" s="4" t="s">
        <v>131</v>
      </c>
      <c r="B48" s="16" t="n">
        <f aca="false">'Quarterly Data'!B32/'Quarterly Data'!B77</f>
        <v>0.297274346043099</v>
      </c>
      <c r="C48" s="16" t="n">
        <f aca="false">'Quarterly Data'!C32/'Quarterly Data'!C77</f>
        <v>0.22941057516099</v>
      </c>
      <c r="D48" s="16" t="n">
        <f aca="false">'Quarterly Data'!D32/'Quarterly Data'!D77</f>
        <v>0.343002790835614</v>
      </c>
      <c r="E48" s="16" t="n">
        <f aca="false">'Quarterly Data'!E32/'Quarterly Data'!E77</f>
        <v>0.255971776532542</v>
      </c>
      <c r="F48" s="16" t="n">
        <f aca="false">'Quarterly Data'!F32/'Quarterly Data'!F77</f>
        <v>0.293189243640765</v>
      </c>
      <c r="G48" s="16" t="n">
        <f aca="false">'Quarterly Data'!G32/'Quarterly Data'!G77</f>
        <v>0.30776301553055</v>
      </c>
      <c r="H48" s="16" t="n">
        <f aca="false">'Quarterly Data'!H32/'Quarterly Data'!H77</f>
        <v>0.307136647346749</v>
      </c>
      <c r="I48" s="16" t="n">
        <f aca="false">'Quarterly Data'!I32/'Quarterly Data'!I77</f>
        <v>0.30746066152838</v>
      </c>
      <c r="J48" s="16" t="n">
        <f aca="false">'Quarterly Data'!J32/'Quarterly Data'!J77</f>
        <v>0.246055009545612</v>
      </c>
      <c r="K48" s="16" t="n">
        <f aca="false">'Quarterly Data'!K32/'Quarterly Data'!K77</f>
        <v>0.392798341961687</v>
      </c>
      <c r="L48" s="16" t="n">
        <f aca="false">'Quarterly Data'!L32/'Quarterly Data'!L77</f>
        <v>0.485915724727168</v>
      </c>
      <c r="M48" s="16" t="n">
        <f aca="false">'Quarterly Data'!M32/'Quarterly Data'!M77</f>
        <v>0.355870377952808</v>
      </c>
      <c r="N48" s="16" t="n">
        <f aca="false">'Quarterly Data'!N32/'Quarterly Data'!N77</f>
        <v>0.256114899808578</v>
      </c>
      <c r="O48" s="16" t="n">
        <f aca="false">'Quarterly Data'!O32/'Quarterly Data'!O77</f>
        <v>0.425961014343079</v>
      </c>
      <c r="P48" s="16" t="n">
        <f aca="false">'Quarterly Data'!P32/'Quarterly Data'!P77</f>
        <v>0.400222067565727</v>
      </c>
      <c r="Q48" s="16" t="n">
        <f aca="false">'Quarterly Data'!Q32/'Quarterly Data'!Q77</f>
        <v>0.341626414886955</v>
      </c>
      <c r="R48" s="16" t="n">
        <f aca="false">'Quarterly Data'!R32/'Quarterly Data'!R77</f>
        <v>0.313371520197325</v>
      </c>
      <c r="S48" s="16" t="n">
        <f aca="false">'Quarterly Data'!S32/'Quarterly Data'!S77</f>
        <v>0.259897180412935</v>
      </c>
      <c r="T48" s="16" t="n">
        <f aca="false">'Quarterly Data'!T32/'Quarterly Data'!T77</f>
        <v>0.309110240196851</v>
      </c>
      <c r="U48" s="16" t="n">
        <f aca="false">'Quarterly Data'!U32/'Quarterly Data'!U77</f>
        <v>0.31445333655237</v>
      </c>
      <c r="V48" s="16" t="n">
        <f aca="false">'Quarterly Data'!V32/'Quarterly Data'!V77</f>
        <v>0.398570885097076</v>
      </c>
      <c r="W48" s="16" t="n">
        <f aca="false">'Quarterly Data'!W32/'Quarterly Data'!W77</f>
        <v>0.36379726001657</v>
      </c>
      <c r="X48" s="16" t="n">
        <f aca="false">'Quarterly Data'!X32/'Quarterly Data'!X77</f>
        <v>0.338157723762981</v>
      </c>
      <c r="Y48" s="16" t="n">
        <f aca="false">'Quarterly Data'!Y32/'Quarterly Data'!Y77</f>
        <v>0.443418302797027</v>
      </c>
      <c r="Z48" s="16" t="n">
        <f aca="false">'Quarterly Data'!Z32/'Quarterly Data'!Z77</f>
        <v>0.406488935189682</v>
      </c>
      <c r="AA48" s="16" t="n">
        <f aca="false">'Quarterly Data'!AA32/'Quarterly Data'!AA77</f>
        <v>0.417829410678369</v>
      </c>
      <c r="AB48" s="16" t="n">
        <f aca="false">'Quarterly Data'!AB32/'Quarterly Data'!AB77</f>
        <v>0.397674325392586</v>
      </c>
      <c r="AC48" s="16" t="n">
        <f aca="false">'Quarterly Data'!AC32/'Quarterly Data'!AC77</f>
        <v>0.357915974734105</v>
      </c>
      <c r="AD48" s="16" t="n">
        <f aca="false">'Quarterly Data'!AD32/'Quarterly Data'!AD77</f>
        <v>0.526154323469397</v>
      </c>
      <c r="AE48" s="16" t="n">
        <f aca="false">'Quarterly Data'!AE32/'Quarterly Data'!AE77</f>
        <v>0.431740822142196</v>
      </c>
      <c r="AF48" s="16" t="n">
        <f aca="false">'Quarterly Data'!AF32/'Quarterly Data'!AF77</f>
        <v>0.475106097396535</v>
      </c>
      <c r="AG48" s="16" t="n">
        <f aca="false">'Quarterly Data'!AG32/'Quarterly Data'!AG77</f>
        <v>0.371008631249297</v>
      </c>
      <c r="AH48" s="16" t="n">
        <f aca="false">'Quarterly Data'!AH32/'Quarterly Data'!AH77</f>
        <v>0.412930502322575</v>
      </c>
      <c r="AI48" s="16" t="n">
        <f aca="false">'Quarterly Data'!AI32/'Quarterly Data'!AI77</f>
        <v>0.55201541748211</v>
      </c>
      <c r="AJ48" s="16" t="n">
        <f aca="false">'Quarterly Data'!AJ32/'Quarterly Data'!AJ77</f>
        <v>0.516860023071468</v>
      </c>
      <c r="AK48" s="16" t="n">
        <f aca="false">'Quarterly Data'!AK32/'Quarterly Data'!AK77</f>
        <v>0.427102922791759</v>
      </c>
      <c r="AL48" s="16" t="n">
        <f aca="false">'Quarterly Data'!AL32/'Quarterly Data'!AL77</f>
        <v>0.596991510491872</v>
      </c>
      <c r="AM48" s="16" t="n">
        <f aca="false">'Quarterly Data'!AM32/'Quarterly Data'!AM77</f>
        <v>0.483945854126327</v>
      </c>
      <c r="AN48" s="16" t="n">
        <f aca="false">'Quarterly Data'!AN32/'Quarterly Data'!AN77</f>
        <v>0.553340587847538</v>
      </c>
      <c r="AO48" s="16" t="n">
        <f aca="false">'Quarterly Data'!AO32/'Quarterly Data'!AO77</f>
        <v>0.479348147992044</v>
      </c>
      <c r="AP48" s="16" t="n">
        <f aca="false">'Quarterly Data'!AP32/'Quarterly Data'!AP77</f>
        <v>0.371087440792982</v>
      </c>
      <c r="AQ48" s="16" t="n">
        <f aca="false">'Quarterly Data'!AQ32/'Quarterly Data'!AQ77</f>
        <v>0.430029717644747</v>
      </c>
    </row>
    <row r="49" customFormat="false" ht="15" hidden="false" customHeight="true" outlineLevel="0" collapsed="false">
      <c r="A49" s="6" t="s">
        <v>132</v>
      </c>
      <c r="B49" s="38" t="n">
        <f aca="false">'Quarterly Data'!B33/'Quarterly Data'!B77</f>
        <v>0.698972718727586</v>
      </c>
      <c r="C49" s="38" t="n">
        <f aca="false">'Quarterly Data'!C33/'Quarterly Data'!C77</f>
        <v>0.841194316036081</v>
      </c>
      <c r="D49" s="38" t="n">
        <f aca="false">'Quarterly Data'!D33/'Quarterly Data'!D77</f>
        <v>0.790032656956713</v>
      </c>
      <c r="E49" s="38" t="n">
        <f aca="false">'Quarterly Data'!E33/'Quarterly Data'!E77</f>
        <v>0.969615155127919</v>
      </c>
      <c r="F49" s="38" t="n">
        <f aca="false">'Quarterly Data'!F33/'Quarterly Data'!F77</f>
        <v>0.804317708520902</v>
      </c>
      <c r="G49" s="38" t="n">
        <f aca="false">'Quarterly Data'!G33/'Quarterly Data'!G77</f>
        <v>0.824635725575603</v>
      </c>
      <c r="H49" s="38" t="n">
        <f aca="false">'Quarterly Data'!H33/'Quarterly Data'!H77</f>
        <v>0.846033229198529</v>
      </c>
      <c r="I49" s="38" t="n">
        <f aca="false">'Quarterly Data'!I33/'Quarterly Data'!I77</f>
        <v>0.930629623913536</v>
      </c>
      <c r="J49" s="38" t="n">
        <f aca="false">'Quarterly Data'!J33/'Quarterly Data'!J77</f>
        <v>1.01508681643453</v>
      </c>
      <c r="K49" s="38" t="n">
        <f aca="false">'Quarterly Data'!K33/'Quarterly Data'!K77</f>
        <v>0.848601780068538</v>
      </c>
      <c r="L49" s="38" t="n">
        <f aca="false">'Quarterly Data'!L33/'Quarterly Data'!L77</f>
        <v>0.775190673228916</v>
      </c>
      <c r="M49" s="38" t="n">
        <f aca="false">'Quarterly Data'!M33/'Quarterly Data'!M77</f>
        <v>0.926623989766768</v>
      </c>
      <c r="N49" s="38" t="n">
        <f aca="false">'Quarterly Data'!N33/'Quarterly Data'!N77</f>
        <v>1.03025643853039</v>
      </c>
      <c r="O49" s="38" t="n">
        <f aca="false">'Quarterly Data'!O33/'Quarterly Data'!O77</f>
        <v>0.873451579954585</v>
      </c>
      <c r="P49" s="38" t="n">
        <f aca="false">'Quarterly Data'!P33/'Quarterly Data'!P77</f>
        <v>0.985484761577654</v>
      </c>
      <c r="Q49" s="38" t="n">
        <f aca="false">'Quarterly Data'!Q33/'Quarterly Data'!Q77</f>
        <v>1.0418268426635</v>
      </c>
      <c r="R49" s="38" t="n">
        <f aca="false">'Quarterly Data'!R33/'Quarterly Data'!R77</f>
        <v>1.15876993429919</v>
      </c>
      <c r="S49" s="38" t="n">
        <f aca="false">'Quarterly Data'!S33/'Quarterly Data'!S77</f>
        <v>1.19522417172638</v>
      </c>
      <c r="T49" s="38" t="n">
        <f aca="false">'Quarterly Data'!T33/'Quarterly Data'!T77</f>
        <v>1.14225681946275</v>
      </c>
      <c r="U49" s="38" t="n">
        <f aca="false">'Quarterly Data'!U33/'Quarterly Data'!U77</f>
        <v>1.16274856927064</v>
      </c>
      <c r="V49" s="38" t="n">
        <f aca="false">'Quarterly Data'!V33/'Quarterly Data'!V77</f>
        <v>1.14596492557805</v>
      </c>
      <c r="W49" s="38" t="n">
        <f aca="false">'Quarterly Data'!W33/'Quarterly Data'!W77</f>
        <v>1.17839018982784</v>
      </c>
      <c r="X49" s="38" t="n">
        <f aca="false">'Quarterly Data'!X33/'Quarterly Data'!X77</f>
        <v>1.30199695764005</v>
      </c>
      <c r="Y49" s="38" t="n">
        <f aca="false">'Quarterly Data'!Y33/'Quarterly Data'!Y77</f>
        <v>1.26390841583748</v>
      </c>
      <c r="Z49" s="38" t="n">
        <f aca="false">'Quarterly Data'!Z33/'Quarterly Data'!Z77</f>
        <v>1.39395721910271</v>
      </c>
      <c r="AA49" s="38" t="n">
        <f aca="false">'Quarterly Data'!AA33/'Quarterly Data'!AA77</f>
        <v>1.46674133916626</v>
      </c>
      <c r="AB49" s="38" t="n">
        <f aca="false">'Quarterly Data'!AB33/'Quarterly Data'!AB77</f>
        <v>1.55051796768369</v>
      </c>
      <c r="AC49" s="38" t="n">
        <f aca="false">'Quarterly Data'!AC33/'Quarterly Data'!AC77</f>
        <v>1.62570085803813</v>
      </c>
      <c r="AD49" s="38" t="n">
        <f aca="false">'Quarterly Data'!AD33/'Quarterly Data'!AD77</f>
        <v>1.43747122646079</v>
      </c>
      <c r="AE49" s="38" t="n">
        <f aca="false">'Quarterly Data'!AE33/'Quarterly Data'!AE77</f>
        <v>1.60057015718564</v>
      </c>
      <c r="AF49" s="38" t="n">
        <f aca="false">'Quarterly Data'!AF33/'Quarterly Data'!AF77</f>
        <v>1.62818845450344</v>
      </c>
      <c r="AG49" s="38" t="n">
        <f aca="false">'Quarterly Data'!AG33/'Quarterly Data'!AG77</f>
        <v>1.82641914026425</v>
      </c>
      <c r="AH49" s="38" t="n">
        <f aca="false">'Quarterly Data'!AH33/'Quarterly Data'!AH77</f>
        <v>1.7318664730589</v>
      </c>
      <c r="AI49" s="38" t="n">
        <f aca="false">'Quarterly Data'!AI33/'Quarterly Data'!AI77</f>
        <v>1.6903806265593</v>
      </c>
      <c r="AJ49" s="38" t="n">
        <f aca="false">'Quarterly Data'!AJ33/'Quarterly Data'!AJ77</f>
        <v>1.7717555417509</v>
      </c>
      <c r="AK49" s="38" t="n">
        <f aca="false">'Quarterly Data'!AK33/'Quarterly Data'!AK77</f>
        <v>1.91794246785458</v>
      </c>
      <c r="AL49" s="38" t="n">
        <f aca="false">'Quarterly Data'!AL33/'Quarterly Data'!AL77</f>
        <v>1.69270517895686</v>
      </c>
      <c r="AM49" s="38" t="n">
        <f aca="false">'Quarterly Data'!AM33/'Quarterly Data'!AM77</f>
        <v>1.91375215349274</v>
      </c>
      <c r="AN49" s="38" t="n">
        <f aca="false">'Quarterly Data'!AN33/'Quarterly Data'!AN77</f>
        <v>1.89446790170902</v>
      </c>
      <c r="AO49" s="38" t="n">
        <f aca="false">'Quarterly Data'!AO33/'Quarterly Data'!AO77</f>
        <v>2.04788833324517</v>
      </c>
      <c r="AP49" s="38" t="n">
        <f aca="false">'Quarterly Data'!AP33/'Quarterly Data'!AP77</f>
        <v>2.10649885313378</v>
      </c>
      <c r="AQ49" s="38" t="n">
        <f aca="false">'Quarterly Data'!AQ33/'Quarterly Data'!AQ77</f>
        <v>2.08683534863144</v>
      </c>
    </row>
    <row r="50" customFormat="false" ht="15" hidden="false" customHeight="true" outlineLevel="0" collapsed="false">
      <c r="A50" s="18" t="s">
        <v>274</v>
      </c>
      <c r="B50" s="39" t="n">
        <f aca="false">B49*4/B8</f>
        <v>0.0463125869622386</v>
      </c>
      <c r="C50" s="39" t="n">
        <f aca="false">C49*4/C8</f>
        <v>0.0488214925151527</v>
      </c>
      <c r="D50" s="39" t="n">
        <f aca="false">D49*4/D8</f>
        <v>0.0429599052178746</v>
      </c>
      <c r="E50" s="39" t="n">
        <f aca="false">E49*4/E8</f>
        <v>0.0525251980025959</v>
      </c>
      <c r="F50" s="39" t="n">
        <f aca="false">F49*4/F8</f>
        <v>0.0437545333072706</v>
      </c>
      <c r="G50" s="39" t="n">
        <f aca="false">G49*4/G8</f>
        <v>0.0393620871396469</v>
      </c>
      <c r="H50" s="39" t="n">
        <f aca="false">H49*4/H8</f>
        <v>0.0384036872082855</v>
      </c>
      <c r="I50" s="39" t="n">
        <f aca="false">I49*4/I8</f>
        <v>0.0421194670248263</v>
      </c>
      <c r="J50" s="39" t="n">
        <f aca="false">J49*4/J8</f>
        <v>0.0491210653972674</v>
      </c>
      <c r="K50" s="39" t="n">
        <f aca="false">K49*4/K8</f>
        <v>0.0355212130627266</v>
      </c>
      <c r="L50" s="39" t="n">
        <f aca="false">L49*4/L8</f>
        <v>0.0324279721074635</v>
      </c>
      <c r="M50" s="39" t="n">
        <f aca="false">M49*4/M8</f>
        <v>0.0404065840953567</v>
      </c>
      <c r="N50" s="39" t="n">
        <f aca="false">N49*4/N8</f>
        <v>0.0369135234156357</v>
      </c>
      <c r="O50" s="39" t="n">
        <f aca="false">O49*4/O8</f>
        <v>0.0301242138284044</v>
      </c>
      <c r="P50" s="39" t="n">
        <f aca="false">P49*4/P8</f>
        <v>0.0315304674956856</v>
      </c>
      <c r="Q50" s="39" t="n">
        <f aca="false">Q49*4/Q8</f>
        <v>0.0314110753799201</v>
      </c>
      <c r="R50" s="39" t="n">
        <f aca="false">R49*4/R8</f>
        <v>0.0443633206086978</v>
      </c>
      <c r="S50" s="39" t="n">
        <f aca="false">S49*4/S8</f>
        <v>0.0403077032872905</v>
      </c>
      <c r="T50" s="39" t="n">
        <f aca="false">T49*4/T8</f>
        <v>0.0353284410256786</v>
      </c>
      <c r="U50" s="39" t="n">
        <f aca="false">U49*4/U8</f>
        <v>0.0336882100324683</v>
      </c>
      <c r="V50" s="39" t="n">
        <f aca="false">V49*4/V8</f>
        <v>0.0319923206470701</v>
      </c>
      <c r="W50" s="39" t="n">
        <f aca="false">W49*4/W8</f>
        <v>0.0286625768276762</v>
      </c>
      <c r="X50" s="39" t="n">
        <f aca="false">X49*4/X8</f>
        <v>0.0312548030400301</v>
      </c>
      <c r="Y50" s="39" t="n">
        <f aca="false">Y49*4/Y8</f>
        <v>0.0221884295077899</v>
      </c>
      <c r="Z50" s="39" t="n">
        <f aca="false">Z49*4/Z8</f>
        <v>0.0274293037997384</v>
      </c>
      <c r="AA50" s="39" t="n">
        <f aca="false">AA49*4/AA8</f>
        <v>0.0380157153934104</v>
      </c>
      <c r="AB50" s="39" t="n">
        <f aca="false">AB49*4/AB8</f>
        <v>0.0429684901672078</v>
      </c>
      <c r="AC50" s="39" t="n">
        <f aca="false">AC49*4/AC8</f>
        <v>0.0439200556001115</v>
      </c>
      <c r="AD50" s="39" t="n">
        <f aca="false">AD49*4/AD8</f>
        <v>0.034780334538127</v>
      </c>
      <c r="AE50" s="39" t="n">
        <f aca="false">AE49*4/AE8</f>
        <v>0.0368794967093465</v>
      </c>
      <c r="AF50" s="39" t="n">
        <f aca="false">AF49*4/AF8</f>
        <v>0.0391085919534844</v>
      </c>
      <c r="AG50" s="39" t="n">
        <f aca="false">AG49*4/AG8</f>
        <v>0.0398042746053012</v>
      </c>
      <c r="AH50" s="39" t="n">
        <f aca="false">AH49*4/AH8</f>
        <v>0.0385351609959148</v>
      </c>
      <c r="AI50" s="39" t="n">
        <f aca="false">AI49*4/AI8</f>
        <v>0.0397502792841694</v>
      </c>
      <c r="AJ50" s="39" t="n">
        <f aca="false">AJ49*4/AJ8</f>
        <v>0.0379350292634814</v>
      </c>
      <c r="AK50" s="39" t="n">
        <f aca="false">AK49*4/AK8</f>
        <v>0.0478021675582174</v>
      </c>
      <c r="AL50" s="39" t="n">
        <f aca="false">AL49*4/AL8</f>
        <v>0.038437812749517</v>
      </c>
      <c r="AM50" s="39" t="n">
        <f aca="false">AM49*4/AM8</f>
        <v>0.0458054608303672</v>
      </c>
      <c r="AN50" s="39" t="n">
        <f aca="false">AN49*4/AN8</f>
        <v>0.0447203989780826</v>
      </c>
      <c r="AO50" s="39" t="n">
        <f aca="false">AO49*4/AO8</f>
        <v>0.0459837955146553</v>
      </c>
      <c r="AP50" s="39" t="n">
        <f aca="false">AP49*4/AP8</f>
        <v>0.0455237744477559</v>
      </c>
      <c r="AQ50" s="39" t="n">
        <f aca="false">AQ49*4/AQ8</f>
        <v>0.0412153330100516</v>
      </c>
    </row>
    <row r="51" customFormat="false" ht="15" hidden="false" customHeight="true" outlineLevel="0" collapsed="false">
      <c r="A51" s="22" t="s">
        <v>164</v>
      </c>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row>
    <row r="52" customFormat="false" ht="15" hidden="false" customHeight="true" outlineLevel="0" collapsed="false"/>
    <row r="53" customFormat="false" ht="15" hidden="false" customHeight="true" outlineLevel="0" collapsed="false">
      <c r="A53" s="6" t="s">
        <v>133</v>
      </c>
    </row>
    <row r="54" customFormat="false" ht="15" hidden="false" customHeight="true" outlineLevel="0" collapsed="false">
      <c r="A54" s="4" t="s">
        <v>134</v>
      </c>
      <c r="B54" s="16" t="n">
        <f aca="false">'Quarterly Data'!B33/'Quarterly Data'!B77</f>
        <v>0.698972718727586</v>
      </c>
      <c r="C54" s="16" t="n">
        <f aca="false">'Quarterly Data'!C33/'Quarterly Data'!C77</f>
        <v>0.841194316036081</v>
      </c>
      <c r="D54" s="16" t="n">
        <f aca="false">'Quarterly Data'!D33/'Quarterly Data'!D77</f>
        <v>0.790032656956713</v>
      </c>
      <c r="E54" s="16" t="n">
        <f aca="false">'Quarterly Data'!E33/'Quarterly Data'!E77</f>
        <v>0.969615155127919</v>
      </c>
      <c r="F54" s="16" t="n">
        <f aca="false">'Quarterly Data'!F33/'Quarterly Data'!F77</f>
        <v>0.804317708520902</v>
      </c>
      <c r="G54" s="16" t="n">
        <f aca="false">'Quarterly Data'!G33/'Quarterly Data'!G77</f>
        <v>0.824635725575603</v>
      </c>
      <c r="H54" s="16" t="n">
        <f aca="false">'Quarterly Data'!H33/'Quarterly Data'!H77</f>
        <v>0.846033229198529</v>
      </c>
      <c r="I54" s="16" t="n">
        <f aca="false">'Quarterly Data'!I33/'Quarterly Data'!I77</f>
        <v>0.930629623913536</v>
      </c>
      <c r="J54" s="16" t="n">
        <f aca="false">'Quarterly Data'!J33/'Quarterly Data'!J77</f>
        <v>1.01508681643453</v>
      </c>
      <c r="K54" s="16" t="n">
        <f aca="false">'Quarterly Data'!K33/'Quarterly Data'!K77</f>
        <v>0.848601780068538</v>
      </c>
      <c r="L54" s="16" t="n">
        <f aca="false">'Quarterly Data'!L33/'Quarterly Data'!L77</f>
        <v>0.775190673228916</v>
      </c>
      <c r="M54" s="16" t="n">
        <f aca="false">'Quarterly Data'!M33/'Quarterly Data'!M77</f>
        <v>0.926623989766768</v>
      </c>
      <c r="N54" s="16" t="n">
        <f aca="false">'Quarterly Data'!N33/'Quarterly Data'!N77</f>
        <v>1.03025643853039</v>
      </c>
      <c r="O54" s="16" t="n">
        <f aca="false">'Quarterly Data'!O33/'Quarterly Data'!O77</f>
        <v>0.873451579954585</v>
      </c>
      <c r="P54" s="16" t="n">
        <f aca="false">'Quarterly Data'!P33/'Quarterly Data'!P77</f>
        <v>0.985484761577654</v>
      </c>
      <c r="Q54" s="16" t="n">
        <f aca="false">'Quarterly Data'!Q33/'Quarterly Data'!Q77</f>
        <v>1.0418268426635</v>
      </c>
      <c r="R54" s="16" t="n">
        <f aca="false">'Quarterly Data'!R33/'Quarterly Data'!R77</f>
        <v>1.15876993429919</v>
      </c>
      <c r="S54" s="16" t="n">
        <f aca="false">'Quarterly Data'!S33/'Quarterly Data'!S77</f>
        <v>1.19522417172638</v>
      </c>
      <c r="T54" s="16" t="n">
        <f aca="false">'Quarterly Data'!T33/'Quarterly Data'!T77</f>
        <v>1.14225681946275</v>
      </c>
      <c r="U54" s="16" t="n">
        <f aca="false">'Quarterly Data'!U33/'Quarterly Data'!U77</f>
        <v>1.16274856927064</v>
      </c>
      <c r="V54" s="16" t="n">
        <f aca="false">'Quarterly Data'!V33/'Quarterly Data'!V77</f>
        <v>1.14596492557805</v>
      </c>
      <c r="W54" s="16" t="n">
        <f aca="false">'Quarterly Data'!W33/'Quarterly Data'!W77</f>
        <v>1.17839018982784</v>
      </c>
      <c r="X54" s="16" t="n">
        <f aca="false">'Quarterly Data'!X33/'Quarterly Data'!X77</f>
        <v>1.30199695764005</v>
      </c>
      <c r="Y54" s="16" t="n">
        <f aca="false">'Quarterly Data'!Y33/'Quarterly Data'!Y77</f>
        <v>1.26390841583748</v>
      </c>
      <c r="Z54" s="16" t="n">
        <f aca="false">'Quarterly Data'!Z33/'Quarterly Data'!Z77</f>
        <v>1.39395721910271</v>
      </c>
      <c r="AA54" s="16" t="n">
        <f aca="false">'Quarterly Data'!AA33/'Quarterly Data'!AA77</f>
        <v>1.46674133916626</v>
      </c>
      <c r="AB54" s="16" t="n">
        <f aca="false">'Quarterly Data'!AB33/'Quarterly Data'!AB77</f>
        <v>1.55051796768369</v>
      </c>
      <c r="AC54" s="16" t="n">
        <f aca="false">'Quarterly Data'!AC33/'Quarterly Data'!AC77</f>
        <v>1.62570085803813</v>
      </c>
      <c r="AD54" s="16" t="n">
        <f aca="false">'Quarterly Data'!AD33/'Quarterly Data'!AD77</f>
        <v>1.43747122646079</v>
      </c>
      <c r="AE54" s="16" t="n">
        <f aca="false">'Quarterly Data'!AE33/'Quarterly Data'!AE77</f>
        <v>1.60057015718564</v>
      </c>
      <c r="AF54" s="16" t="n">
        <f aca="false">'Quarterly Data'!AF33/'Quarterly Data'!AF77</f>
        <v>1.62818845450344</v>
      </c>
      <c r="AG54" s="16" t="n">
        <f aca="false">'Quarterly Data'!AG33/'Quarterly Data'!AG77</f>
        <v>1.82641914026425</v>
      </c>
      <c r="AH54" s="16" t="n">
        <f aca="false">'Quarterly Data'!AH33/'Quarterly Data'!AH77</f>
        <v>1.7318664730589</v>
      </c>
      <c r="AI54" s="16" t="n">
        <f aca="false">'Quarterly Data'!AI33/'Quarterly Data'!AI77</f>
        <v>1.6903806265593</v>
      </c>
      <c r="AJ54" s="16" t="n">
        <f aca="false">'Quarterly Data'!AJ33/'Quarterly Data'!AJ77</f>
        <v>1.7717555417509</v>
      </c>
      <c r="AK54" s="16" t="n">
        <f aca="false">'Quarterly Data'!AK33/'Quarterly Data'!AK77</f>
        <v>1.91794246785458</v>
      </c>
      <c r="AL54" s="16" t="n">
        <f aca="false">'Quarterly Data'!AL33/'Quarterly Data'!AL77</f>
        <v>1.69270517895686</v>
      </c>
      <c r="AM54" s="16" t="n">
        <f aca="false">'Quarterly Data'!AM33/'Quarterly Data'!AM77</f>
        <v>1.91375215349274</v>
      </c>
      <c r="AN54" s="16" t="n">
        <f aca="false">'Quarterly Data'!AN33/'Quarterly Data'!AN77</f>
        <v>1.89446790170902</v>
      </c>
      <c r="AO54" s="16" t="n">
        <f aca="false">'Quarterly Data'!AO33/'Quarterly Data'!AO77</f>
        <v>2.04788833324517</v>
      </c>
      <c r="AP54" s="16" t="n">
        <f aca="false">'Quarterly Data'!AP33/'Quarterly Data'!AP77</f>
        <v>2.10649885313378</v>
      </c>
      <c r="AQ54" s="16" t="n">
        <f aca="false">'Quarterly Data'!AQ33/'Quarterly Data'!AQ77</f>
        <v>2.08683534863144</v>
      </c>
    </row>
    <row r="55" customFormat="false" ht="15" hidden="false" customHeight="true" outlineLevel="0" collapsed="false">
      <c r="A55" s="4" t="s">
        <v>135</v>
      </c>
      <c r="B55" s="16" t="n">
        <f aca="false">'Quarterly Data'!B32/'Quarterly Data'!B77</f>
        <v>0.297274346043099</v>
      </c>
      <c r="C55" s="16" t="n">
        <f aca="false">'Quarterly Data'!C32/'Quarterly Data'!C77</f>
        <v>0.22941057516099</v>
      </c>
      <c r="D55" s="16" t="n">
        <f aca="false">'Quarterly Data'!D32/'Quarterly Data'!D77</f>
        <v>0.343002790835614</v>
      </c>
      <c r="E55" s="16" t="n">
        <f aca="false">'Quarterly Data'!E32/'Quarterly Data'!E77</f>
        <v>0.255971776532542</v>
      </c>
      <c r="F55" s="16" t="n">
        <f aca="false">'Quarterly Data'!F32/'Quarterly Data'!F77</f>
        <v>0.293189243640765</v>
      </c>
      <c r="G55" s="16" t="n">
        <f aca="false">'Quarterly Data'!G32/'Quarterly Data'!G77</f>
        <v>0.30776301553055</v>
      </c>
      <c r="H55" s="16" t="n">
        <f aca="false">'Quarterly Data'!H32/'Quarterly Data'!H77</f>
        <v>0.307136647346749</v>
      </c>
      <c r="I55" s="16" t="n">
        <f aca="false">'Quarterly Data'!I32/'Quarterly Data'!I77</f>
        <v>0.30746066152838</v>
      </c>
      <c r="J55" s="16" t="n">
        <f aca="false">'Quarterly Data'!J32/'Quarterly Data'!J77</f>
        <v>0.246055009545612</v>
      </c>
      <c r="K55" s="16" t="n">
        <f aca="false">'Quarterly Data'!K32/'Quarterly Data'!K77</f>
        <v>0.392798341961687</v>
      </c>
      <c r="L55" s="16" t="n">
        <f aca="false">'Quarterly Data'!L32/'Quarterly Data'!L77</f>
        <v>0.485915724727168</v>
      </c>
      <c r="M55" s="16" t="n">
        <f aca="false">'Quarterly Data'!M32/'Quarterly Data'!M77</f>
        <v>0.355870377952808</v>
      </c>
      <c r="N55" s="16" t="n">
        <f aca="false">'Quarterly Data'!N32/'Quarterly Data'!N77</f>
        <v>0.256114899808578</v>
      </c>
      <c r="O55" s="16" t="n">
        <f aca="false">'Quarterly Data'!O32/'Quarterly Data'!O77</f>
        <v>0.425961014343079</v>
      </c>
      <c r="P55" s="16" t="n">
        <f aca="false">'Quarterly Data'!P32/'Quarterly Data'!P77</f>
        <v>0.400222067565727</v>
      </c>
      <c r="Q55" s="16" t="n">
        <f aca="false">'Quarterly Data'!Q32/'Quarterly Data'!Q77</f>
        <v>0.341626414886955</v>
      </c>
      <c r="R55" s="16" t="n">
        <f aca="false">'Quarterly Data'!R32/'Quarterly Data'!R77</f>
        <v>0.313371520197325</v>
      </c>
      <c r="S55" s="16" t="n">
        <f aca="false">'Quarterly Data'!S32/'Quarterly Data'!S77</f>
        <v>0.259897180412935</v>
      </c>
      <c r="T55" s="16" t="n">
        <f aca="false">'Quarterly Data'!T32/'Quarterly Data'!T77</f>
        <v>0.309110240196851</v>
      </c>
      <c r="U55" s="16" t="n">
        <f aca="false">'Quarterly Data'!U32/'Quarterly Data'!U77</f>
        <v>0.31445333655237</v>
      </c>
      <c r="V55" s="16" t="n">
        <f aca="false">'Quarterly Data'!V32/'Quarterly Data'!V77</f>
        <v>0.398570885097076</v>
      </c>
      <c r="W55" s="16" t="n">
        <f aca="false">'Quarterly Data'!W32/'Quarterly Data'!W77</f>
        <v>0.36379726001657</v>
      </c>
      <c r="X55" s="16" t="n">
        <f aca="false">'Quarterly Data'!X32/'Quarterly Data'!X77</f>
        <v>0.338157723762981</v>
      </c>
      <c r="Y55" s="16" t="n">
        <f aca="false">'Quarterly Data'!Y32/'Quarterly Data'!Y77</f>
        <v>0.443418302797027</v>
      </c>
      <c r="Z55" s="16" t="n">
        <f aca="false">'Quarterly Data'!Z32/'Quarterly Data'!Z77</f>
        <v>0.406488935189682</v>
      </c>
      <c r="AA55" s="16" t="n">
        <f aca="false">'Quarterly Data'!AA32/'Quarterly Data'!AA77</f>
        <v>0.417829410678369</v>
      </c>
      <c r="AB55" s="16" t="n">
        <f aca="false">'Quarterly Data'!AB32/'Quarterly Data'!AB77</f>
        <v>0.397674325392586</v>
      </c>
      <c r="AC55" s="16" t="n">
        <f aca="false">'Quarterly Data'!AC32/'Quarterly Data'!AC77</f>
        <v>0.357915974734105</v>
      </c>
      <c r="AD55" s="16" t="n">
        <f aca="false">'Quarterly Data'!AD32/'Quarterly Data'!AD77</f>
        <v>0.526154323469397</v>
      </c>
      <c r="AE55" s="16" t="n">
        <f aca="false">'Quarterly Data'!AE32/'Quarterly Data'!AE77</f>
        <v>0.431740822142196</v>
      </c>
      <c r="AF55" s="16" t="n">
        <f aca="false">'Quarterly Data'!AF32/'Quarterly Data'!AF77</f>
        <v>0.475106097396535</v>
      </c>
      <c r="AG55" s="16" t="n">
        <f aca="false">'Quarterly Data'!AG32/'Quarterly Data'!AG77</f>
        <v>0.371008631249297</v>
      </c>
      <c r="AH55" s="16" t="n">
        <f aca="false">'Quarterly Data'!AH32/'Quarterly Data'!AH77</f>
        <v>0.412930502322575</v>
      </c>
      <c r="AI55" s="16" t="n">
        <f aca="false">'Quarterly Data'!AI32/'Quarterly Data'!AI77</f>
        <v>0.55201541748211</v>
      </c>
      <c r="AJ55" s="16" t="n">
        <f aca="false">'Quarterly Data'!AJ32/'Quarterly Data'!AJ77</f>
        <v>0.516860023071468</v>
      </c>
      <c r="AK55" s="16" t="n">
        <f aca="false">'Quarterly Data'!AK32/'Quarterly Data'!AK77</f>
        <v>0.427102922791759</v>
      </c>
      <c r="AL55" s="16" t="n">
        <f aca="false">'Quarterly Data'!AL32/'Quarterly Data'!AL77</f>
        <v>0.596991510491872</v>
      </c>
      <c r="AM55" s="16" t="n">
        <f aca="false">'Quarterly Data'!AM32/'Quarterly Data'!AM77</f>
        <v>0.483945854126327</v>
      </c>
      <c r="AN55" s="16" t="n">
        <f aca="false">'Quarterly Data'!AN32/'Quarterly Data'!AN77</f>
        <v>0.553340587847538</v>
      </c>
      <c r="AO55" s="16" t="n">
        <f aca="false">'Quarterly Data'!AO32/'Quarterly Data'!AO77</f>
        <v>0.479348147992044</v>
      </c>
      <c r="AP55" s="16" t="n">
        <f aca="false">'Quarterly Data'!AP32/'Quarterly Data'!AP77</f>
        <v>0.371087440792982</v>
      </c>
      <c r="AQ55" s="16" t="n">
        <f aca="false">'Quarterly Data'!AQ32/'Quarterly Data'!AQ77</f>
        <v>0.430029717644747</v>
      </c>
    </row>
    <row r="56" customFormat="false" ht="15" hidden="false" customHeight="true" outlineLevel="0" collapsed="false">
      <c r="A56" s="4" t="s">
        <v>136</v>
      </c>
      <c r="B56" s="16" t="n">
        <f aca="false">-'Quarterly Data'!B27/'Quarterly Data'!B77</f>
        <v>-0</v>
      </c>
      <c r="C56" s="16" t="n">
        <f aca="false">-'Quarterly Data'!C27/'Quarterly Data'!C77</f>
        <v>-0</v>
      </c>
      <c r="D56" s="16" t="n">
        <f aca="false">-'Quarterly Data'!D27/'Quarterly Data'!D77</f>
        <v>-0</v>
      </c>
      <c r="E56" s="16" t="n">
        <f aca="false">-'Quarterly Data'!E27/'Quarterly Data'!E77</f>
        <v>-0</v>
      </c>
      <c r="F56" s="16" t="n">
        <f aca="false">-'Quarterly Data'!F27/'Quarterly Data'!F77</f>
        <v>-0</v>
      </c>
      <c r="G56" s="16" t="n">
        <f aca="false">-'Quarterly Data'!G27/'Quarterly Data'!G77</f>
        <v>-0</v>
      </c>
      <c r="H56" s="16" t="n">
        <f aca="false">-'Quarterly Data'!H27/'Quarterly Data'!H77</f>
        <v>-0</v>
      </c>
      <c r="I56" s="16" t="n">
        <f aca="false">-'Quarterly Data'!I27/'Quarterly Data'!I77</f>
        <v>-0</v>
      </c>
      <c r="J56" s="16" t="n">
        <f aca="false">-'Quarterly Data'!J27/'Quarterly Data'!J77</f>
        <v>-0</v>
      </c>
      <c r="K56" s="16" t="n">
        <f aca="false">-'Quarterly Data'!K27/'Quarterly Data'!K77</f>
        <v>-0</v>
      </c>
      <c r="L56" s="16" t="n">
        <f aca="false">-'Quarterly Data'!L27/'Quarterly Data'!L77</f>
        <v>-0</v>
      </c>
      <c r="M56" s="16" t="n">
        <f aca="false">-'Quarterly Data'!M27/'Quarterly Data'!M77</f>
        <v>-0</v>
      </c>
      <c r="N56" s="16" t="n">
        <f aca="false">-'Quarterly Data'!N27/'Quarterly Data'!N77</f>
        <v>-0</v>
      </c>
      <c r="O56" s="16" t="n">
        <f aca="false">-'Quarterly Data'!O27/'Quarterly Data'!O77</f>
        <v>0.00717651708947579</v>
      </c>
      <c r="P56" s="16" t="n">
        <f aca="false">-'Quarterly Data'!P27/'Quarterly Data'!P77</f>
        <v>-0</v>
      </c>
      <c r="Q56" s="16" t="n">
        <f aca="false">-'Quarterly Data'!Q27/'Quarterly Data'!Q77</f>
        <v>0.0022521724920442</v>
      </c>
      <c r="R56" s="16" t="n">
        <f aca="false">-'Quarterly Data'!R27/'Quarterly Data'!R77</f>
        <v>-0</v>
      </c>
      <c r="S56" s="16" t="n">
        <f aca="false">-'Quarterly Data'!S27/'Quarterly Data'!S77</f>
        <v>0.00451483017333648</v>
      </c>
      <c r="T56" s="16" t="n">
        <f aca="false">-'Quarterly Data'!T27/'Quarterly Data'!T77</f>
        <v>-0</v>
      </c>
      <c r="U56" s="16" t="n">
        <f aca="false">-'Quarterly Data'!U27/'Quarterly Data'!U77</f>
        <v>-0</v>
      </c>
      <c r="V56" s="16" t="n">
        <f aca="false">-'Quarterly Data'!V27/'Quarterly Data'!V77</f>
        <v>-0</v>
      </c>
      <c r="W56" s="16" t="n">
        <f aca="false">-'Quarterly Data'!W27/'Quarterly Data'!W77</f>
        <v>-0</v>
      </c>
      <c r="X56" s="16" t="n">
        <f aca="false">-'Quarterly Data'!X27/'Quarterly Data'!X77</f>
        <v>-0</v>
      </c>
      <c r="Y56" s="16" t="n">
        <f aca="false">-'Quarterly Data'!Y27/'Quarterly Data'!Y77</f>
        <v>-0</v>
      </c>
      <c r="Z56" s="16" t="n">
        <f aca="false">-'Quarterly Data'!Z27/'Quarterly Data'!Z77</f>
        <v>-0</v>
      </c>
      <c r="AA56" s="16" t="n">
        <f aca="false">-'Quarterly Data'!AA27/'Quarterly Data'!AA77</f>
        <v>-0</v>
      </c>
      <c r="AB56" s="16" t="n">
        <f aca="false">-'Quarterly Data'!AB27/'Quarterly Data'!AB77</f>
        <v>-0</v>
      </c>
      <c r="AC56" s="16" t="n">
        <f aca="false">-'Quarterly Data'!AC27/'Quarterly Data'!AC77</f>
        <v>-0</v>
      </c>
      <c r="AD56" s="16" t="n">
        <f aca="false">-'Quarterly Data'!AD27/'Quarterly Data'!AD77</f>
        <v>0.0252658386030332</v>
      </c>
      <c r="AE56" s="16" t="n">
        <f aca="false">-'Quarterly Data'!AE27/'Quarterly Data'!AE77</f>
        <v>0.0251003702880192</v>
      </c>
      <c r="AF56" s="16" t="n">
        <f aca="false">-'Quarterly Data'!AF27/'Quarterly Data'!AF77</f>
        <v>0.0498698936607127</v>
      </c>
      <c r="AG56" s="16" t="n">
        <f aca="false">-'Quarterly Data'!AG27/'Quarterly Data'!AG77</f>
        <v>-0</v>
      </c>
      <c r="AH56" s="16" t="n">
        <f aca="false">-'Quarterly Data'!AH27/'Quarterly Data'!AH77</f>
        <v>-0</v>
      </c>
      <c r="AI56" s="16" t="n">
        <f aca="false">-'Quarterly Data'!AI27/'Quarterly Data'!AI77</f>
        <v>0.03858099406905</v>
      </c>
      <c r="AJ56" s="16" t="n">
        <f aca="false">-'Quarterly Data'!AJ27/'Quarterly Data'!AJ77</f>
        <v>-0</v>
      </c>
      <c r="AK56" s="16" t="n">
        <f aca="false">-'Quarterly Data'!AK27/'Quarterly Data'!AK77</f>
        <v>-0</v>
      </c>
      <c r="AL56" s="16" t="n">
        <f aca="false">-'Quarterly Data'!AL27/'Quarterly Data'!AL77</f>
        <v>0.0366276677569922</v>
      </c>
      <c r="AM56" s="16" t="n">
        <f aca="false">-'Quarterly Data'!AM27/'Quarterly Data'!AM77</f>
        <v>-0</v>
      </c>
      <c r="AN56" s="16" t="n">
        <f aca="false">-'Quarterly Data'!AN27/'Quarterly Data'!AN77</f>
        <v>-0</v>
      </c>
      <c r="AO56" s="16" t="n">
        <f aca="false">-'Quarterly Data'!AO27/'Quarterly Data'!AO77</f>
        <v>-0</v>
      </c>
      <c r="AP56" s="16" t="n">
        <f aca="false">-'Quarterly Data'!AP27/'Quarterly Data'!AP77</f>
        <v>0.0391781542797138</v>
      </c>
      <c r="AQ56" s="16" t="n">
        <f aca="false">-'Quarterly Data'!AQ27/'Quarterly Data'!AQ77</f>
        <v>-0</v>
      </c>
    </row>
    <row r="57" customFormat="false" ht="15" hidden="false" customHeight="true" outlineLevel="0" collapsed="false">
      <c r="A57" s="4" t="s">
        <v>256</v>
      </c>
      <c r="B57" s="37" t="n">
        <f aca="false">'Quarterly Data'!B24/'Quarterly Data'!B77</f>
        <v>0.996247064770685</v>
      </c>
      <c r="C57" s="37" t="n">
        <f aca="false">'Quarterly Data'!C24/'Quarterly Data'!C77</f>
        <v>1.07060489119707</v>
      </c>
      <c r="D57" s="37" t="n">
        <f aca="false">'Quarterly Data'!D24/'Quarterly Data'!D77</f>
        <v>1.13303544779233</v>
      </c>
      <c r="E57" s="37" t="n">
        <f aca="false">'Quarterly Data'!E24/'Quarterly Data'!E77</f>
        <v>1.22558693166046</v>
      </c>
      <c r="F57" s="37" t="n">
        <f aca="false">'Quarterly Data'!F24/'Quarterly Data'!F77</f>
        <v>1.09750695216167</v>
      </c>
      <c r="G57" s="37" t="n">
        <f aca="false">'Quarterly Data'!G24/'Quarterly Data'!G77</f>
        <v>1.13239874110615</v>
      </c>
      <c r="H57" s="37" t="n">
        <f aca="false">'Quarterly Data'!H24/'Quarterly Data'!H77</f>
        <v>1.15316987654528</v>
      </c>
      <c r="I57" s="37" t="n">
        <f aca="false">'Quarterly Data'!I24/'Quarterly Data'!I77</f>
        <v>1.23809028544192</v>
      </c>
      <c r="J57" s="37" t="n">
        <f aca="false">'Quarterly Data'!J24/'Quarterly Data'!J77</f>
        <v>1.26114182598014</v>
      </c>
      <c r="K57" s="37" t="n">
        <f aca="false">'Quarterly Data'!K24/'Quarterly Data'!K77</f>
        <v>1.24140012203023</v>
      </c>
      <c r="L57" s="37" t="n">
        <f aca="false">'Quarterly Data'!L24/'Quarterly Data'!L77</f>
        <v>1.26110639795608</v>
      </c>
      <c r="M57" s="37" t="n">
        <f aca="false">'Quarterly Data'!M24/'Quarterly Data'!M77</f>
        <v>1.28249436771958</v>
      </c>
      <c r="N57" s="37" t="n">
        <f aca="false">'Quarterly Data'!N24/'Quarterly Data'!N77</f>
        <v>1.28637133833897</v>
      </c>
      <c r="O57" s="37" t="n">
        <f aca="false">'Quarterly Data'!O24/'Quarterly Data'!O77</f>
        <v>1.30658911138714</v>
      </c>
      <c r="P57" s="37" t="n">
        <f aca="false">'Quarterly Data'!P24/'Quarterly Data'!P77</f>
        <v>1.38570682914338</v>
      </c>
      <c r="Q57" s="37" t="n">
        <f aca="false">'Quarterly Data'!Q24/'Quarterly Data'!Q77</f>
        <v>1.3857054300425</v>
      </c>
      <c r="R57" s="37" t="n">
        <f aca="false">'Quarterly Data'!R24/'Quarterly Data'!R77</f>
        <v>1.47214145449651</v>
      </c>
      <c r="S57" s="37" t="n">
        <f aca="false">'Quarterly Data'!S24/'Quarterly Data'!S77</f>
        <v>1.45963618231265</v>
      </c>
      <c r="T57" s="37" t="n">
        <f aca="false">'Quarterly Data'!T24/'Quarterly Data'!T77</f>
        <v>1.4513670596596</v>
      </c>
      <c r="U57" s="37" t="n">
        <f aca="false">'Quarterly Data'!U24/'Quarterly Data'!U77</f>
        <v>1.47720190582301</v>
      </c>
      <c r="V57" s="37" t="n">
        <f aca="false">'Quarterly Data'!V24/'Quarterly Data'!V77</f>
        <v>1.54453581067513</v>
      </c>
      <c r="W57" s="37" t="n">
        <f aca="false">'Quarterly Data'!W24/'Quarterly Data'!W77</f>
        <v>1.54218744984441</v>
      </c>
      <c r="X57" s="37" t="n">
        <f aca="false">'Quarterly Data'!X24/'Quarterly Data'!X77</f>
        <v>1.64015468140304</v>
      </c>
      <c r="Y57" s="37" t="n">
        <f aca="false">'Quarterly Data'!Y24/'Quarterly Data'!Y77</f>
        <v>1.70732671863451</v>
      </c>
      <c r="Z57" s="37" t="n">
        <f aca="false">'Quarterly Data'!Z24/'Quarterly Data'!Z77</f>
        <v>1.80044615429239</v>
      </c>
      <c r="AA57" s="37" t="n">
        <f aca="false">'Quarterly Data'!AA24/'Quarterly Data'!AA77</f>
        <v>1.88457074984463</v>
      </c>
      <c r="AB57" s="37" t="n">
        <f aca="false">'Quarterly Data'!AB24/'Quarterly Data'!AB77</f>
        <v>1.94819229307628</v>
      </c>
      <c r="AC57" s="37" t="n">
        <f aca="false">'Quarterly Data'!AC24/'Quarterly Data'!AC77</f>
        <v>1.98361683277223</v>
      </c>
      <c r="AD57" s="37" t="n">
        <f aca="false">'Quarterly Data'!AD24/'Quarterly Data'!AD77</f>
        <v>1.98889138853322</v>
      </c>
      <c r="AE57" s="37" t="n">
        <f aca="false">'Quarterly Data'!AE24/'Quarterly Data'!AE77</f>
        <v>2.05741134961585</v>
      </c>
      <c r="AF57" s="37" t="n">
        <f aca="false">'Quarterly Data'!AF24/'Quarterly Data'!AF77</f>
        <v>2.15316444556069</v>
      </c>
      <c r="AG57" s="37" t="n">
        <f aca="false">'Quarterly Data'!AG24/'Quarterly Data'!AG77</f>
        <v>2.19742777151354</v>
      </c>
      <c r="AH57" s="37" t="n">
        <f aca="false">'Quarterly Data'!AH24/'Quarterly Data'!AH77</f>
        <v>2.14479697538148</v>
      </c>
      <c r="AI57" s="37" t="n">
        <f aca="false">'Quarterly Data'!AI24/'Quarterly Data'!AI77</f>
        <v>2.28097703811046</v>
      </c>
      <c r="AJ57" s="37" t="n">
        <f aca="false">'Quarterly Data'!AJ24/'Quarterly Data'!AJ77</f>
        <v>2.28861556482237</v>
      </c>
      <c r="AK57" s="37" t="n">
        <f aca="false">'Quarterly Data'!AK24/'Quarterly Data'!AK77</f>
        <v>2.34504539064634</v>
      </c>
      <c r="AL57" s="37" t="n">
        <f aca="false">'Quarterly Data'!AL24/'Quarterly Data'!AL77</f>
        <v>2.32632435720572</v>
      </c>
      <c r="AM57" s="37" t="n">
        <f aca="false">'Quarterly Data'!AM24/'Quarterly Data'!AM77</f>
        <v>2.39769800761907</v>
      </c>
      <c r="AN57" s="37" t="n">
        <f aca="false">'Quarterly Data'!AN24/'Quarterly Data'!AN77</f>
        <v>2.44780848955656</v>
      </c>
      <c r="AO57" s="37" t="n">
        <f aca="false">'Quarterly Data'!AO24/'Quarterly Data'!AO77</f>
        <v>2.52723648123722</v>
      </c>
      <c r="AP57" s="37" t="n">
        <f aca="false">'Quarterly Data'!AP24/'Quarterly Data'!AP77</f>
        <v>2.51676444820648</v>
      </c>
      <c r="AQ57" s="37" t="n">
        <f aca="false">'Quarterly Data'!AQ24/'Quarterly Data'!AQ77</f>
        <v>2.51686506627619</v>
      </c>
    </row>
    <row r="58" customFormat="false" ht="15" hidden="false" customHeight="true" outlineLevel="0" collapsed="false">
      <c r="A58" s="4" t="s">
        <v>138</v>
      </c>
      <c r="B58" s="16" t="n">
        <f aca="false">('Quarterly Data'!B5-'Quarterly Data'!B6)/'Quarterly Data'!B77</f>
        <v>0.00401630871697647</v>
      </c>
      <c r="C58" s="16" t="n">
        <f aca="false">('Quarterly Data'!C5-'Quarterly Data'!C6)/'Quarterly Data'!C77</f>
        <v>0.00599592036140239</v>
      </c>
      <c r="D58" s="16" t="n">
        <f aca="false">('Quarterly Data'!D5-'Quarterly Data'!D6)/'Quarterly Data'!D77</f>
        <v>0.00463157061649022</v>
      </c>
      <c r="E58" s="16" t="n">
        <f aca="false">('Quarterly Data'!E5-'Quarterly Data'!E6)/'Quarterly Data'!E77</f>
        <v>0.00507182250307099</v>
      </c>
      <c r="F58" s="16" t="n">
        <f aca="false">('Quarterly Data'!F5-'Quarterly Data'!F6)/'Quarterly Data'!F77</f>
        <v>0.00511859693013012</v>
      </c>
      <c r="G58" s="16" t="n">
        <f aca="false">('Quarterly Data'!G5-'Quarterly Data'!G6)/'Quarterly Data'!G77</f>
        <v>0.00274562985553301</v>
      </c>
      <c r="H58" s="16" t="n">
        <f aca="false">('Quarterly Data'!H5-'Quarterly Data'!H6)/'Quarterly Data'!H77</f>
        <v>0.00275234470127433</v>
      </c>
      <c r="I58" s="16" t="n">
        <f aca="false">('Quarterly Data'!I5-'Quarterly Data'!I6)/'Quarterly Data'!I77</f>
        <v>0.00242392453544438</v>
      </c>
      <c r="J58" s="16" t="n">
        <f aca="false">('Quarterly Data'!J5-'Quarterly Data'!J6)/'Quarterly Data'!J77</f>
        <v>0.00109902058883313</v>
      </c>
      <c r="K58" s="16" t="n">
        <f aca="false">('Quarterly Data'!K5-'Quarterly Data'!K6)/'Quarterly Data'!K77</f>
        <v>0.00111968710728678</v>
      </c>
      <c r="L58" s="16" t="n">
        <f aca="false">('Quarterly Data'!L5-'Quarterly Data'!L6)/'Quarterly Data'!L77</f>
        <v>0.000932659740359248</v>
      </c>
      <c r="M58" s="16" t="n">
        <f aca="false">('Quarterly Data'!M5-'Quarterly Data'!M6)/'Quarterly Data'!M77</f>
        <v>0.00080940950254619</v>
      </c>
      <c r="N58" s="16" t="n">
        <f aca="false">('Quarterly Data'!N5-'Quarterly Data'!N6)/'Quarterly Data'!N77</f>
        <v>0.000146384830709064</v>
      </c>
      <c r="O58" s="16" t="n">
        <f aca="false">('Quarterly Data'!O5-'Quarterly Data'!O6)/'Quarterly Data'!O77</f>
        <v>-0.000115750275636706</v>
      </c>
      <c r="P58" s="16" t="n">
        <f aca="false">('Quarterly Data'!P5-'Quarterly Data'!P6)/'Quarterly Data'!P77</f>
        <v>0.000114169752550486</v>
      </c>
      <c r="Q58" s="16" t="n">
        <f aca="false">('Quarterly Data'!Q5-'Quarterly Data'!Q6)/'Quarterly Data'!Q77</f>
        <v>0.0470985572398744</v>
      </c>
      <c r="R58" s="16" t="n">
        <f aca="false">('Quarterly Data'!R5-'Quarterly Data'!R6)/'Quarterly Data'!R77</f>
        <v>2.87628747312827E-005</v>
      </c>
      <c r="S58" s="16" t="n">
        <f aca="false">('Quarterly Data'!S5-'Quarterly Data'!S6)/'Quarterly Data'!S77</f>
        <v>8.41272703106177E-005</v>
      </c>
      <c r="T58" s="16" t="n">
        <f aca="false">('Quarterly Data'!T5-'Quarterly Data'!T6)/'Quarterly Data'!T77</f>
        <v>0.00027072187790931</v>
      </c>
      <c r="U58" s="16" t="n">
        <f aca="false">('Quarterly Data'!U5-'Quarterly Data'!U6)/'Quarterly Data'!U77</f>
        <v>0.000377883837917011</v>
      </c>
      <c r="V58" s="16" t="n">
        <f aca="false">('Quarterly Data'!V5-'Quarterly Data'!V6)/'Quarterly Data'!V77</f>
        <v>0.000481947865897311</v>
      </c>
      <c r="W58" s="16" t="n">
        <f aca="false">('Quarterly Data'!W5-'Quarterly Data'!W6)/'Quarterly Data'!W77</f>
        <v>0.000523298705432351</v>
      </c>
      <c r="X58" s="16" t="n">
        <f aca="false">('Quarterly Data'!X5-'Quarterly Data'!X6)/'Quarterly Data'!X77</f>
        <v>0.000546128754827547</v>
      </c>
      <c r="Y58" s="16" t="n">
        <f aca="false">('Quarterly Data'!Y5-'Quarterly Data'!Y6)/'Quarterly Data'!Y77</f>
        <v>0.000567064038919641</v>
      </c>
      <c r="Z58" s="16" t="n">
        <f aca="false">('Quarterly Data'!Z5-'Quarterly Data'!Z6)/'Quarterly Data'!Z77</f>
        <v>0.000620870263129407</v>
      </c>
      <c r="AA58" s="16" t="n">
        <f aca="false">('Quarterly Data'!AA5-'Quarterly Data'!AA6)/'Quarterly Data'!AA77</f>
        <v>0.0006714193249467</v>
      </c>
      <c r="AB58" s="16" t="n">
        <f aca="false">('Quarterly Data'!AB5-'Quarterly Data'!AB6)/'Quarterly Data'!AB77</f>
        <v>0.000631750532808963</v>
      </c>
      <c r="AC58" s="16" t="n">
        <f aca="false">('Quarterly Data'!AC5-'Quarterly Data'!AC6)/'Quarterly Data'!AC77</f>
        <v>0.000425464762637563</v>
      </c>
      <c r="AD58" s="16" t="n">
        <f aca="false">('Quarterly Data'!AD5-'Quarterly Data'!AD6)/'Quarterly Data'!AD77</f>
        <v>0.000344422337334435</v>
      </c>
      <c r="AE58" s="16" t="n">
        <f aca="false">('Quarterly Data'!AE5-'Quarterly Data'!AE6)/'Quarterly Data'!AE77</f>
        <v>0.000361329706641351</v>
      </c>
      <c r="AF58" s="16" t="n">
        <f aca="false">('Quarterly Data'!AF5-'Quarterly Data'!AF6)/'Quarterly Data'!AF77</f>
        <v>0.000329640468012265</v>
      </c>
      <c r="AG58" s="16" t="n">
        <f aca="false">('Quarterly Data'!AG5-'Quarterly Data'!AG6)/'Quarterly Data'!AG77</f>
        <v>0.000321876484940829</v>
      </c>
      <c r="AH58" s="16" t="n">
        <f aca="false">('Quarterly Data'!AH5-'Quarterly Data'!AH6)/'Quarterly Data'!AH77</f>
        <v>0.000316508460581223</v>
      </c>
      <c r="AI58" s="16" t="n">
        <f aca="false">('Quarterly Data'!AI5-'Quarterly Data'!AI6)/'Quarterly Data'!AI77</f>
        <v>0.000316237656303689</v>
      </c>
      <c r="AJ58" s="16" t="n">
        <f aca="false">('Quarterly Data'!AJ5-'Quarterly Data'!AJ6)/'Quarterly Data'!AJ77</f>
        <v>0.000307707106778387</v>
      </c>
      <c r="AK58" s="16" t="n">
        <f aca="false">('Quarterly Data'!AK5-'Quarterly Data'!AK6)/'Quarterly Data'!AK77</f>
        <v>0.000303447902516348</v>
      </c>
      <c r="AL58" s="16" t="n">
        <f aca="false">('Quarterly Data'!AL5-'Quarterly Data'!AL6)/'Quarterly Data'!AL77</f>
        <v>0.000290860662846223</v>
      </c>
      <c r="AM58" s="16" t="n">
        <f aca="false">('Quarterly Data'!AM5-'Quarterly Data'!AM6)/'Quarterly Data'!AM77</f>
        <v>0.00028852916948167</v>
      </c>
      <c r="AN58" s="16" t="n">
        <f aca="false">('Quarterly Data'!AN5-'Quarterly Data'!AN6)/'Quarterly Data'!AN77</f>
        <v>0.00028297663025517</v>
      </c>
      <c r="AO58" s="16" t="n">
        <f aca="false">('Quarterly Data'!AO5-'Quarterly Data'!AO6)/'Quarterly Data'!AO77</f>
        <v>0.000283422336003405</v>
      </c>
      <c r="AP58" s="16" t="n">
        <f aca="false">('Quarterly Data'!AP5-'Quarterly Data'!AP6)/'Quarterly Data'!AP77</f>
        <v>0</v>
      </c>
      <c r="AQ58" s="16" t="n">
        <f aca="false">('Quarterly Data'!AQ5-'Quarterly Data'!AQ6)/'Quarterly Data'!AQ77</f>
        <v>0</v>
      </c>
    </row>
    <row r="59" customFormat="false" ht="15" hidden="false" customHeight="true" outlineLevel="0" collapsed="false">
      <c r="A59" s="4" t="s">
        <v>139</v>
      </c>
      <c r="B59" s="16" t="n">
        <f aca="false">-'Quarterly Data'!B14/'Quarterly Data'!B77</f>
        <v>-0.00104626529601908</v>
      </c>
      <c r="C59" s="16" t="n">
        <f aca="false">-'Quarterly Data'!C14/'Quarterly Data'!C77</f>
        <v>-0.00103263072890819</v>
      </c>
      <c r="D59" s="16" t="n">
        <f aca="false">-'Quarterly Data'!D14/'Quarterly Data'!D77</f>
        <v>-0.00103294020943307</v>
      </c>
      <c r="E59" s="16" t="n">
        <f aca="false">-'Quarterly Data'!E14/'Quarterly Data'!E77</f>
        <v>-0.00106956801085171</v>
      </c>
      <c r="F59" s="16" t="n">
        <f aca="false">-'Quarterly Data'!F14/'Quarterly Data'!F77</f>
        <v>-0.00103036691450671</v>
      </c>
      <c r="G59" s="16" t="n">
        <f aca="false">-'Quarterly Data'!G14/'Quarterly Data'!G77</f>
        <v>-0.000978327879557738</v>
      </c>
      <c r="H59" s="16" t="n">
        <f aca="false">-'Quarterly Data'!H14/'Quarterly Data'!H77</f>
        <v>-0.000969575974312547</v>
      </c>
      <c r="I59" s="16" t="n">
        <f aca="false">-'Quarterly Data'!I14/'Quarterly Data'!I77</f>
        <v>-0.000975865722062025</v>
      </c>
      <c r="J59" s="16" t="n">
        <f aca="false">-'Quarterly Data'!J14/'Quarterly Data'!J77</f>
        <v>-0.00097341823582363</v>
      </c>
      <c r="K59" s="16" t="n">
        <f aca="false">-'Quarterly Data'!K14/'Quarterly Data'!K77</f>
        <v>-0.00093811622502406</v>
      </c>
      <c r="L59" s="16" t="n">
        <f aca="false">-'Quarterly Data'!L14/'Quarterly Data'!L77</f>
        <v>-0.000992831336511457</v>
      </c>
      <c r="M59" s="16" t="n">
        <f aca="false">-'Quarterly Data'!M14/'Quarterly Data'!M77</f>
        <v>-0.000989278280889788</v>
      </c>
      <c r="N59" s="16" t="n">
        <f aca="false">-'Quarterly Data'!N14/'Quarterly Data'!N77</f>
        <v>-0.00102469381496345</v>
      </c>
      <c r="O59" s="16" t="n">
        <f aca="false">-'Quarterly Data'!O14/'Quarterly Data'!O77</f>
        <v>-0.00101281491182118</v>
      </c>
      <c r="P59" s="16" t="n">
        <f aca="false">-'Quarterly Data'!P14/'Quarterly Data'!P77</f>
        <v>-0.00102752777295437</v>
      </c>
      <c r="Q59" s="16" t="n">
        <f aca="false">-'Quarterly Data'!Q14/'Quarterly Data'!Q77</f>
        <v>-0.00098532546526934</v>
      </c>
      <c r="R59" s="16" t="n">
        <f aca="false">-'Quarterly Data'!R14/'Quarterly Data'!R77</f>
        <v>-0.00100670061559489</v>
      </c>
      <c r="S59" s="16" t="n">
        <f aca="false">-'Quarterly Data'!S14/'Quarterly Data'!S77</f>
        <v>-0.000953442396853667</v>
      </c>
      <c r="T59" s="16" t="n">
        <f aca="false">-'Quarterly Data'!T14/'Quarterly Data'!T77</f>
        <v>-0.000920454384891655</v>
      </c>
      <c r="U59" s="16" t="n">
        <f aca="false">-'Quarterly Data'!U14/'Quarterly Data'!U77</f>
        <v>-0.00091771789208417</v>
      </c>
      <c r="V59" s="16" t="n">
        <f aca="false">-'Quarterly Data'!V14/'Quarterly Data'!V77</f>
        <v>-0.000910345968917143</v>
      </c>
      <c r="W59" s="16" t="n">
        <f aca="false">-'Quarterly Data'!W14/'Quarterly Data'!W77</f>
        <v>-0.000889607799234996</v>
      </c>
      <c r="X59" s="16" t="n">
        <f aca="false">-'Quarterly Data'!X14/'Quarterly Data'!X77</f>
        <v>-0.000884208460196981</v>
      </c>
      <c r="Y59" s="16" t="n">
        <f aca="false">-'Quarterly Data'!Y14/'Quarterly Data'!Y77</f>
        <v>-0.000876371696512173</v>
      </c>
      <c r="Z59" s="16" t="n">
        <f aca="false">-'Quarterly Data'!Z14/'Quarterly Data'!Z77</f>
        <v>-0.000801957423208817</v>
      </c>
      <c r="AA59" s="16" t="n">
        <f aca="false">-'Quarterly Data'!AA14/'Quarterly Data'!AA77</f>
        <v>-0.000800538425897988</v>
      </c>
      <c r="AB59" s="16" t="n">
        <f aca="false">-'Quarterly Data'!AB14/'Quarterly Data'!AB77</f>
        <v>-0.000783370660683114</v>
      </c>
      <c r="AC59" s="16" t="n">
        <f aca="false">-'Quarterly Data'!AC14/'Quarterly Data'!AC77</f>
        <v>-0.000775847508339085</v>
      </c>
      <c r="AD59" s="16" t="n">
        <f aca="false">-'Quarterly Data'!AD14/'Quarterly Data'!AD77</f>
        <v>-0.000762649461240535</v>
      </c>
      <c r="AE59" s="16" t="n">
        <f aca="false">-'Quarterly Data'!AE14/'Quarterly Data'!AE77</f>
        <v>-0.000746748060392126</v>
      </c>
      <c r="AF59" s="16" t="n">
        <f aca="false">-'Quarterly Data'!AF14/'Quarterly Data'!AF77</f>
        <v>-0.000729918179170016</v>
      </c>
      <c r="AG59" s="16" t="n">
        <f aca="false">-'Quarterly Data'!AG14/'Quarterly Data'!AG77</f>
        <v>-0.000712726502368978</v>
      </c>
      <c r="AH59" s="16" t="n">
        <f aca="false">-'Quarterly Data'!AH14/'Quarterly Data'!AH77</f>
        <v>-0.000700840162715566</v>
      </c>
      <c r="AI59" s="16" t="n">
        <f aca="false">-'Quarterly Data'!AI14/'Quarterly Data'!AI77</f>
        <v>-0.000700240524672453</v>
      </c>
      <c r="AJ59" s="16" t="n">
        <f aca="false">-'Quarterly Data'!AJ14/'Quarterly Data'!AJ77</f>
        <v>-0.000703330529779171</v>
      </c>
      <c r="AK59" s="16" t="n">
        <f aca="false">-'Quarterly Data'!AK14/'Quarterly Data'!AK77</f>
        <v>-0.000671920355571913</v>
      </c>
      <c r="AL59" s="16" t="n">
        <f aca="false">-'Quarterly Data'!AL14/'Quarterly Data'!AL77</f>
        <v>-0.000644048610588064</v>
      </c>
      <c r="AM59" s="16" t="n">
        <f aca="false">-'Quarterly Data'!AM14/'Quarterly Data'!AM77</f>
        <v>-0.000638886018137984</v>
      </c>
      <c r="AN59" s="16" t="n">
        <f aca="false">-'Quarterly Data'!AN14/'Quarterly Data'!AN77</f>
        <v>-0.000626591109850734</v>
      </c>
      <c r="AO59" s="16" t="n">
        <f aca="false">-'Quarterly Data'!AO14/'Quarterly Data'!AO77</f>
        <v>-0.000627578029721825</v>
      </c>
      <c r="AP59" s="16" t="n">
        <f aca="false">-'Quarterly Data'!AP14/'Quarterly Data'!AP77</f>
        <v>-0.000622832196241604</v>
      </c>
      <c r="AQ59" s="16" t="n">
        <f aca="false">-'Quarterly Data'!AQ14/'Quarterly Data'!AQ77</f>
        <v>-0.000615462661449084</v>
      </c>
    </row>
    <row r="60" customFormat="false" ht="15" hidden="false" customHeight="true" outlineLevel="0" collapsed="false">
      <c r="A60" s="4" t="s">
        <v>140</v>
      </c>
      <c r="B60" s="16" t="n">
        <f aca="false">-'Quarterly Data'!B22/'Quarterly Data'!B77</f>
        <v>0.0018225266446784</v>
      </c>
      <c r="C60" s="16" t="n">
        <f aca="false">-'Quarterly Data'!C22/'Quarterly Data'!C77</f>
        <v>0.00186539744576963</v>
      </c>
      <c r="D60" s="16" t="n">
        <f aca="false">-'Quarterly Data'!D22/'Quarterly Data'!D77</f>
        <v>0.0016327119439426</v>
      </c>
      <c r="E60" s="16" t="n">
        <f aca="false">-'Quarterly Data'!E22/'Quarterly Data'!E77</f>
        <v>0.00189762066441432</v>
      </c>
      <c r="F60" s="16" t="n">
        <f aca="false">-'Quarterly Data'!F22/'Quarterly Data'!F77</f>
        <v>0.00182807033218933</v>
      </c>
      <c r="G60" s="16" t="n">
        <f aca="false">-'Quarterly Data'!G22/'Quarterly Data'!G77</f>
        <v>0.00154638922897836</v>
      </c>
      <c r="H60" s="16" t="n">
        <f aca="false">-'Quarterly Data'!H22/'Quarterly Data'!H77</f>
        <v>0.00175149208262912</v>
      </c>
      <c r="I60" s="16" t="n">
        <f aca="false">-'Quarterly Data'!I22/'Quarterly Data'!I77</f>
        <v>0.00201469052296676</v>
      </c>
      <c r="J60" s="16" t="n">
        <f aca="false">-'Quarterly Data'!J22/'Quarterly Data'!J77</f>
        <v>0.00138162588310451</v>
      </c>
      <c r="K60" s="16" t="n">
        <f aca="false">-'Quarterly Data'!K22/'Quarterly Data'!K77</f>
        <v>0.00133151980325996</v>
      </c>
      <c r="L60" s="16" t="n">
        <f aca="false">-'Quarterly Data'!L22/'Quarterly Data'!L77</f>
        <v>0.00135386091342471</v>
      </c>
      <c r="M60" s="16" t="n">
        <f aca="false">-'Quarterly Data'!M22/'Quarterly Data'!M77</f>
        <v>0.00146892835647272</v>
      </c>
      <c r="N60" s="16" t="n">
        <f aca="false">-'Quarterly Data'!N22/'Quarterly Data'!N77</f>
        <v>0.0013760174086652</v>
      </c>
      <c r="O60" s="16" t="n">
        <f aca="false">-'Quarterly Data'!O22/'Quarterly Data'!O77</f>
        <v>0.00133112816982212</v>
      </c>
      <c r="P60" s="16" t="n">
        <f aca="false">-'Quarterly Data'!P22/'Quarterly Data'!P77</f>
        <v>0.00137003703060583</v>
      </c>
      <c r="Q60" s="16" t="n">
        <f aca="false">-'Quarterly Data'!Q22/'Quarterly Data'!Q77</f>
        <v>0.00126684702677487</v>
      </c>
      <c r="R60" s="16" t="n">
        <f aca="false">-'Quarterly Data'!R22/'Quarterly Data'!R77</f>
        <v>0.00120804073871387</v>
      </c>
      <c r="S60" s="16" t="n">
        <f aca="false">-'Quarterly Data'!S22/'Quarterly Data'!S77</f>
        <v>0.00103756966716428</v>
      </c>
      <c r="T60" s="16" t="n">
        <f aca="false">-'Quarterly Data'!T22/'Quarterly Data'!T77</f>
        <v>0.000947526572682586</v>
      </c>
      <c r="U60" s="16" t="n">
        <f aca="false">-'Quarterly Data'!U22/'Quarterly Data'!U77</f>
        <v>0.000755767675834022</v>
      </c>
      <c r="V60" s="16" t="n">
        <f aca="false">-'Quarterly Data'!V22/'Quarterly Data'!V77</f>
        <v>-0</v>
      </c>
      <c r="W60" s="16" t="n">
        <f aca="false">-'Quarterly Data'!W22/'Quarterly Data'!W77</f>
        <v>-0</v>
      </c>
      <c r="X60" s="16" t="n">
        <f aca="false">-'Quarterly Data'!X22/'Quarterly Data'!X77</f>
        <v>-0</v>
      </c>
      <c r="Y60" s="16" t="n">
        <f aca="false">-'Quarterly Data'!Y22/'Quarterly Data'!Y77</f>
        <v>-0</v>
      </c>
      <c r="Z60" s="16" t="n">
        <f aca="false">-'Quarterly Data'!Z22/'Quarterly Data'!Z77</f>
        <v>7.76087828911759E-005</v>
      </c>
      <c r="AA60" s="16" t="n">
        <f aca="false">-'Quarterly Data'!AA22/'Quarterly Data'!AA77</f>
        <v>0.000154942921141546</v>
      </c>
      <c r="AB60" s="16" t="n">
        <f aca="false">-'Quarterly Data'!AB22/'Quarterly Data'!AB77</f>
        <v>0.000126350106561793</v>
      </c>
      <c r="AC60" s="16" t="n">
        <f aca="false">-'Quarterly Data'!AC22/'Quarterly Data'!AC77</f>
        <v>7.50820169360405E-005</v>
      </c>
      <c r="AD60" s="16" t="n">
        <f aca="false">-'Quarterly Data'!AD22/'Quarterly Data'!AD77</f>
        <v>2.46015955238882E-005</v>
      </c>
      <c r="AE60" s="16" t="n">
        <f aca="false">-'Quarterly Data'!AE22/'Quarterly Data'!AE77</f>
        <v>2.40886471094234E-005</v>
      </c>
      <c r="AF60" s="16" t="n">
        <f aca="false">-'Quarterly Data'!AF22/'Quarterly Data'!AF77</f>
        <v>4.70914954303236E-005</v>
      </c>
      <c r="AG60" s="16" t="n">
        <f aca="false">-'Quarterly Data'!AG22/'Quarterly Data'!AG77</f>
        <v>2.29911774957735E-005</v>
      </c>
      <c r="AH60" s="16" t="n">
        <f aca="false">-'Quarterly Data'!AH22/'Quarterly Data'!AH77</f>
        <v>2.26077471843731E-005</v>
      </c>
      <c r="AI60" s="16" t="n">
        <f aca="false">-'Quarterly Data'!AI22/'Quarterly Data'!AI77</f>
        <v>2.2588404021692E-005</v>
      </c>
      <c r="AJ60" s="16" t="n">
        <f aca="false">-'Quarterly Data'!AJ22/'Quarterly Data'!AJ77</f>
        <v>4.39581581111982E-005</v>
      </c>
      <c r="AK60" s="16" t="n">
        <f aca="false">-'Quarterly Data'!AK22/'Quarterly Data'!AK77</f>
        <v>2.16748501797391E-005</v>
      </c>
      <c r="AL60" s="16" t="n">
        <f aca="false">-'Quarterly Data'!AL22/'Quarterly Data'!AL77</f>
        <v>2.0775761631873E-005</v>
      </c>
      <c r="AM60" s="16" t="n">
        <f aca="false">-'Quarterly Data'!AM22/'Quarterly Data'!AM77</f>
        <v>2.06092263915479E-005</v>
      </c>
      <c r="AN60" s="16" t="n">
        <f aca="false">-'Quarterly Data'!AN22/'Quarterly Data'!AN77</f>
        <v>4.04252328935957E-005</v>
      </c>
      <c r="AO60" s="16" t="n">
        <f aca="false">-'Quarterly Data'!AO22/'Quarterly Data'!AO77</f>
        <v>2.02444525716718E-005</v>
      </c>
      <c r="AP60" s="16" t="n">
        <f aca="false">-'Quarterly Data'!AP22/'Quarterly Data'!AP77</f>
        <v>2.0091361169084E-005</v>
      </c>
      <c r="AQ60" s="16" t="n">
        <f aca="false">-'Quarterly Data'!AQ22/'Quarterly Data'!AQ77</f>
        <v>-0</v>
      </c>
    </row>
    <row r="61" customFormat="false" ht="15" hidden="false" customHeight="true" outlineLevel="0" collapsed="false">
      <c r="A61" s="4" t="s">
        <v>257</v>
      </c>
      <c r="B61" s="16" t="n">
        <f aca="false">-'Quarterly Data'!B23/'Quarterly Data'!B77</f>
        <v>-0</v>
      </c>
      <c r="C61" s="16" t="n">
        <f aca="false">-'Quarterly Data'!C23/'Quarterly Data'!C77</f>
        <v>-0</v>
      </c>
      <c r="D61" s="16" t="n">
        <f aca="false">-'Quarterly Data'!D23/'Quarterly Data'!D77</f>
        <v>-0</v>
      </c>
      <c r="E61" s="16" t="n">
        <f aca="false">-'Quarterly Data'!E23/'Quarterly Data'!E77</f>
        <v>-0</v>
      </c>
      <c r="F61" s="16" t="n">
        <f aca="false">-'Quarterly Data'!F23/'Quarterly Data'!F77</f>
        <v>-0</v>
      </c>
      <c r="G61" s="16" t="n">
        <f aca="false">-'Quarterly Data'!G23/'Quarterly Data'!G77</f>
        <v>-0</v>
      </c>
      <c r="H61" s="16" t="n">
        <f aca="false">-'Quarterly Data'!H23/'Quarterly Data'!H77</f>
        <v>-0</v>
      </c>
      <c r="I61" s="16" t="n">
        <f aca="false">-'Quarterly Data'!I23/'Quarterly Data'!I77</f>
        <v>-0</v>
      </c>
      <c r="J61" s="16" t="n">
        <f aca="false">-'Quarterly Data'!J23/'Quarterly Data'!J77</f>
        <v>-0</v>
      </c>
      <c r="K61" s="16" t="n">
        <f aca="false">-'Quarterly Data'!K23/'Quarterly Data'!K77</f>
        <v>-0</v>
      </c>
      <c r="L61" s="16" t="n">
        <f aca="false">-'Quarterly Data'!L23/'Quarterly Data'!L77</f>
        <v>-0</v>
      </c>
      <c r="M61" s="16" t="n">
        <f aca="false">-'Quarterly Data'!M23/'Quarterly Data'!M77</f>
        <v>-0</v>
      </c>
      <c r="N61" s="16" t="n">
        <f aca="false">-'Quarterly Data'!N23/'Quarterly Data'!N77</f>
        <v>-0</v>
      </c>
      <c r="O61" s="16" t="n">
        <f aca="false">-'Quarterly Data'!O23/'Quarterly Data'!O77</f>
        <v>-0</v>
      </c>
      <c r="P61" s="16" t="n">
        <f aca="false">-'Quarterly Data'!P23/'Quarterly Data'!P77</f>
        <v>-0</v>
      </c>
      <c r="Q61" s="16" t="n">
        <f aca="false">-'Quarterly Data'!Q23/'Quarterly Data'!Q77</f>
        <v>-0.0470422529275733</v>
      </c>
      <c r="R61" s="16" t="n">
        <f aca="false">-'Quarterly Data'!R23/'Quarterly Data'!R77</f>
        <v>-0</v>
      </c>
      <c r="S61" s="16" t="n">
        <f aca="false">-'Quarterly Data'!S23/'Quarterly Data'!S77</f>
        <v>-0</v>
      </c>
      <c r="T61" s="16" t="n">
        <f aca="false">-'Quarterly Data'!T23/'Quarterly Data'!T77</f>
        <v>-0</v>
      </c>
      <c r="U61" s="16" t="n">
        <f aca="false">-'Quarterly Data'!U23/'Quarterly Data'!U77</f>
        <v>-0</v>
      </c>
      <c r="V61" s="16" t="n">
        <f aca="false">-'Quarterly Data'!V23/'Quarterly Data'!V77</f>
        <v>-0</v>
      </c>
      <c r="W61" s="16" t="n">
        <f aca="false">-'Quarterly Data'!W23/'Quarterly Data'!W77</f>
        <v>-0</v>
      </c>
      <c r="X61" s="16" t="n">
        <f aca="false">-'Quarterly Data'!X23/'Quarterly Data'!X77</f>
        <v>-0</v>
      </c>
      <c r="Y61" s="16" t="n">
        <f aca="false">-'Quarterly Data'!Y23/'Quarterly Data'!Y77</f>
        <v>-0</v>
      </c>
      <c r="Z61" s="16" t="n">
        <f aca="false">-'Quarterly Data'!Z23/'Quarterly Data'!Z77</f>
        <v>-0</v>
      </c>
      <c r="AA61" s="16" t="n">
        <f aca="false">-'Quarterly Data'!AA23/'Quarterly Data'!AA77</f>
        <v>-0</v>
      </c>
      <c r="AB61" s="16" t="n">
        <f aca="false">-'Quarterly Data'!AB23/'Quarterly Data'!AB77</f>
        <v>-0</v>
      </c>
      <c r="AC61" s="16" t="n">
        <f aca="false">-'Quarterly Data'!AC23/'Quarterly Data'!AC77</f>
        <v>-0</v>
      </c>
      <c r="AD61" s="16" t="n">
        <f aca="false">-'Quarterly Data'!AD23/'Quarterly Data'!AD77</f>
        <v>-0</v>
      </c>
      <c r="AE61" s="16" t="n">
        <f aca="false">-'Quarterly Data'!AE23/'Quarterly Data'!AE77</f>
        <v>-0</v>
      </c>
      <c r="AF61" s="16" t="n">
        <f aca="false">-'Quarterly Data'!AF23/'Quarterly Data'!AF77</f>
        <v>-0</v>
      </c>
      <c r="AG61" s="16" t="n">
        <f aca="false">-'Quarterly Data'!AG23/'Quarterly Data'!AG77</f>
        <v>-0</v>
      </c>
      <c r="AH61" s="16" t="n">
        <f aca="false">-'Quarterly Data'!AH23/'Quarterly Data'!AH77</f>
        <v>-0</v>
      </c>
      <c r="AI61" s="16" t="n">
        <f aca="false">-'Quarterly Data'!AI23/'Quarterly Data'!AI77</f>
        <v>-0</v>
      </c>
      <c r="AJ61" s="16" t="n">
        <f aca="false">-'Quarterly Data'!AJ23/'Quarterly Data'!AJ77</f>
        <v>-0</v>
      </c>
      <c r="AK61" s="16" t="n">
        <f aca="false">-'Quarterly Data'!AK23/'Quarterly Data'!AK77</f>
        <v>-0</v>
      </c>
      <c r="AL61" s="16" t="n">
        <f aca="false">-'Quarterly Data'!AL23/'Quarterly Data'!AL77</f>
        <v>-0</v>
      </c>
      <c r="AM61" s="16" t="n">
        <f aca="false">-'Quarterly Data'!AM23/'Quarterly Data'!AM77</f>
        <v>-0</v>
      </c>
      <c r="AN61" s="16" t="n">
        <f aca="false">-'Quarterly Data'!AN23/'Quarterly Data'!AN77</f>
        <v>-0</v>
      </c>
      <c r="AO61" s="16" t="n">
        <f aca="false">-'Quarterly Data'!AO23/'Quarterly Data'!AO77</f>
        <v>-0</v>
      </c>
      <c r="AP61" s="16" t="n">
        <f aca="false">-'Quarterly Data'!AP23/'Quarterly Data'!AP77</f>
        <v>-0</v>
      </c>
      <c r="AQ61" s="16" t="n">
        <f aca="false">-'Quarterly Data'!AQ23/'Quarterly Data'!AQ77</f>
        <v>-0</v>
      </c>
    </row>
    <row r="62" customFormat="false" ht="15" hidden="false" customHeight="true" outlineLevel="0" collapsed="false">
      <c r="A62" s="4" t="s">
        <v>141</v>
      </c>
      <c r="B62" s="16" t="n">
        <f aca="false">'Quarterly Data'!B43/'Quarterly Data'!B77</f>
        <v>0.0941638766417173</v>
      </c>
      <c r="C62" s="16" t="n">
        <f aca="false">'Quarterly Data'!C43/'Quarterly Data'!C77</f>
        <v>0.0177878970721604</v>
      </c>
      <c r="D62" s="16" t="n">
        <f aca="false">'Quarterly Data'!D43/'Quarterly Data'!D77</f>
        <v>0.0211586139674194</v>
      </c>
      <c r="E62" s="16" t="n">
        <f aca="false">'Quarterly Data'!E43/'Quarterly Data'!E77</f>
        <v>0.021770884349917</v>
      </c>
      <c r="F62" s="16" t="n">
        <f aca="false">'Quarterly Data'!F43/'Quarterly Data'!F77</f>
        <v>0.0783411231449136</v>
      </c>
      <c r="G62" s="16" t="n">
        <f aca="false">'Quarterly Data'!G43/'Quarterly Data'!G77</f>
        <v>0.0230380436153919</v>
      </c>
      <c r="H62" s="16" t="n">
        <f aca="false">'Quarterly Data'!H43/'Quarterly Data'!H77</f>
        <v>0.0368751636682095</v>
      </c>
      <c r="I62" s="16" t="n">
        <f aca="false">'Quarterly Data'!I43/'Quarterly Data'!I77</f>
        <v>0.0395068219738013</v>
      </c>
      <c r="J62" s="16" t="n">
        <f aca="false">'Quarterly Data'!J43/'Quarterly Data'!J77</f>
        <v>0.0371782964908122</v>
      </c>
      <c r="K62" s="16" t="n">
        <f aca="false">'Quarterly Data'!K43/'Quarterly Data'!K77</f>
        <v>0.0495991126714334</v>
      </c>
      <c r="L62" s="16" t="n">
        <f aca="false">'Quarterly Data'!L43/'Quarterly Data'!L77</f>
        <v>0.0364038156720868</v>
      </c>
      <c r="M62" s="16" t="n">
        <f aca="false">'Quarterly Data'!M43/'Quarterly Data'!M77</f>
        <v>0.0374726621549162</v>
      </c>
      <c r="N62" s="16" t="n">
        <f aca="false">'Quarterly Data'!N43/'Quarterly Data'!N77</f>
        <v>0.0311799689410306</v>
      </c>
      <c r="O62" s="16" t="n">
        <f aca="false">'Quarterly Data'!O43/'Quarterly Data'!O77</f>
        <v>0.0548366930828896</v>
      </c>
      <c r="P62" s="16" t="n">
        <f aca="false">'Quarterly Data'!P43/'Quarterly Data'!P77</f>
        <v>0.0347361472134852</v>
      </c>
      <c r="Q62" s="16" t="n">
        <f aca="false">'Quarterly Data'!Q43/'Quarterly Data'!Q77</f>
        <v>0.0749128875166204</v>
      </c>
      <c r="R62" s="16" t="n">
        <f aca="false">'Quarterly Data'!R43/'Quarterly Data'!R77</f>
        <v>0.0352632844205526</v>
      </c>
      <c r="S62" s="16" t="n">
        <f aca="false">'Quarterly Data'!S43/'Quarterly Data'!S77</f>
        <v>0.0615531194439353</v>
      </c>
      <c r="T62" s="16" t="n">
        <f aca="false">'Quarterly Data'!T43/'Quarterly Data'!T77</f>
        <v>0.0436403667189808</v>
      </c>
      <c r="U62" s="16" t="n">
        <f aca="false">'Quarterly Data'!U43/'Quarterly Data'!U77</f>
        <v>0.0417291723871214</v>
      </c>
      <c r="V62" s="16" t="n">
        <f aca="false">'Quarterly Data'!V43/'Quarterly Data'!V77</f>
        <v>0.042759485657667</v>
      </c>
      <c r="W62" s="16" t="n">
        <f aca="false">'Quarterly Data'!W43/'Quarterly Data'!W77</f>
        <v>0.0631621537456847</v>
      </c>
      <c r="X62" s="16" t="n">
        <f aca="false">'Quarterly Data'!X43/'Quarterly Data'!X77</f>
        <v>0.0475652139323611</v>
      </c>
      <c r="Y62" s="16" t="n">
        <f aca="false">'Quarterly Data'!Y43/'Quarterly Data'!Y77</f>
        <v>0.04307109131976</v>
      </c>
      <c r="Z62" s="16" t="n">
        <f aca="false">'Quarterly Data'!Z43/'Quarterly Data'!Z77</f>
        <v>0.0492298379473026</v>
      </c>
      <c r="AA62" s="16" t="n">
        <f aca="false">'Quarterly Data'!AA43/'Quarterly Data'!AA77</f>
        <v>0.0624161733998528</v>
      </c>
      <c r="AB62" s="16" t="n">
        <f aca="false">'Quarterly Data'!AB43/'Quarterly Data'!AB77</f>
        <v>0.0558467471003123</v>
      </c>
      <c r="AC62" s="16" t="n">
        <f aca="false">'Quarterly Data'!AC43/'Quarterly Data'!AC77</f>
        <v>0.0440981712804345</v>
      </c>
      <c r="AD62" s="16" t="n">
        <f aca="false">'Quarterly Data'!AD43/'Quarterly Data'!AD77</f>
        <v>0.0684908419385048</v>
      </c>
      <c r="AE62" s="16" t="n">
        <f aca="false">'Quarterly Data'!AE43/'Quarterly Data'!AE77</f>
        <v>0.0522723642274488</v>
      </c>
      <c r="AF62" s="16" t="n">
        <f aca="false">'Quarterly Data'!AF43/'Quarterly Data'!AF77</f>
        <v>0.0442895514522194</v>
      </c>
      <c r="AG62" s="16" t="n">
        <f aca="false">'Quarterly Data'!AG43/'Quarterly Data'!AG77</f>
        <v>0.0489712080659975</v>
      </c>
      <c r="AH62" s="16" t="n">
        <f aca="false">'Quarterly Data'!AH43/'Quarterly Data'!AH77</f>
        <v>0.0792853693755965</v>
      </c>
      <c r="AI62" s="16" t="n">
        <f aca="false">'Quarterly Data'!AI43/'Quarterly Data'!AI77</f>
        <v>0.0506883786246769</v>
      </c>
      <c r="AJ62" s="16" t="n">
        <f aca="false">'Quarterly Data'!AJ43/'Quarterly Data'!AJ77</f>
        <v>0.0555191536944433</v>
      </c>
      <c r="AK62" s="16" t="n">
        <f aca="false">'Quarterly Data'!AK43/'Quarterly Data'!AK77</f>
        <v>0.0476629955452463</v>
      </c>
      <c r="AL62" s="16" t="n">
        <f aca="false">'Quarterly Data'!AL43/'Quarterly Data'!AL77</f>
        <v>0.0879230232260867</v>
      </c>
      <c r="AM62" s="16" t="n">
        <f aca="false">'Quarterly Data'!AM43/'Quarterly Data'!AM77</f>
        <v>0.0474630483797347</v>
      </c>
      <c r="AN62" s="16" t="n">
        <f aca="false">'Quarterly Data'!AN43/'Quarterly Data'!AN77</f>
        <v>0.0531591812550784</v>
      </c>
      <c r="AO62" s="16" t="n">
        <f aca="false">'Quarterly Data'!AO43/'Quarterly Data'!AO77</f>
        <v>0.0532024213583534</v>
      </c>
      <c r="AP62" s="16" t="n">
        <f aca="false">'Quarterly Data'!AP43/'Quarterly Data'!AP77</f>
        <v>0.0835599711022204</v>
      </c>
      <c r="AQ62" s="16" t="n">
        <f aca="false">'Quarterly Data'!AQ43/'Quarterly Data'!AQ77</f>
        <v>0.0554512004331384</v>
      </c>
    </row>
    <row r="63" customFormat="false" ht="15" hidden="false" customHeight="true" outlineLevel="0" collapsed="false">
      <c r="A63" s="4" t="s">
        <v>258</v>
      </c>
      <c r="B63" s="16" t="n">
        <f aca="false">'Quarterly Data'!B55/'Quarterly Data'!B77</f>
        <v>0</v>
      </c>
      <c r="C63" s="16" t="n">
        <f aca="false">'Quarterly Data'!C55/'Quarterly Data'!C77</f>
        <v>0</v>
      </c>
      <c r="D63" s="16" t="n">
        <f aca="false">'Quarterly Data'!D55/'Quarterly Data'!D77</f>
        <v>0</v>
      </c>
      <c r="E63" s="16" t="n">
        <f aca="false">'Quarterly Data'!E55/'Quarterly Data'!E77</f>
        <v>0</v>
      </c>
      <c r="F63" s="16" t="n">
        <f aca="false">'Quarterly Data'!F55/'Quarterly Data'!F77</f>
        <v>0</v>
      </c>
      <c r="G63" s="16" t="n">
        <f aca="false">'Quarterly Data'!G55/'Quarterly Data'!G77</f>
        <v>0</v>
      </c>
      <c r="H63" s="16" t="n">
        <f aca="false">'Quarterly Data'!H55/'Quarterly Data'!H77</f>
        <v>0</v>
      </c>
      <c r="I63" s="16" t="n">
        <f aca="false">'Quarterly Data'!I55/'Quarterly Data'!I77</f>
        <v>0</v>
      </c>
      <c r="J63" s="16" t="n">
        <f aca="false">'Quarterly Data'!J55/'Quarterly Data'!J77</f>
        <v>0</v>
      </c>
      <c r="K63" s="16" t="n">
        <f aca="false">'Quarterly Data'!K55/'Quarterly Data'!K77</f>
        <v>-0.0348010857670216</v>
      </c>
      <c r="L63" s="16" t="n">
        <f aca="false">'Quarterly Data'!L55/'Quarterly Data'!L77</f>
        <v>0</v>
      </c>
      <c r="M63" s="16" t="n">
        <f aca="false">'Quarterly Data'!M55/'Quarterly Data'!M77</f>
        <v>-0.00284792232377363</v>
      </c>
      <c r="N63" s="16" t="n">
        <f aca="false">'Quarterly Data'!N55/'Quarterly Data'!N77</f>
        <v>-0.00292769661418128</v>
      </c>
      <c r="O63" s="16" t="n">
        <f aca="false">'Quarterly Data'!O55/'Quarterly Data'!O77</f>
        <v>0</v>
      </c>
      <c r="P63" s="16" t="n">
        <f aca="false">'Quarterly Data'!P55/'Quarterly Data'!P77</f>
        <v>0</v>
      </c>
      <c r="Q63" s="16" t="n">
        <f aca="false">'Quarterly Data'!Q55/'Quarterly Data'!Q77</f>
        <v>-0.0022521724920442</v>
      </c>
      <c r="R63" s="16" t="n">
        <f aca="false">'Quarterly Data'!R55/'Quarterly Data'!R77</f>
        <v>0</v>
      </c>
      <c r="S63" s="16" t="n">
        <f aca="false">'Quarterly Data'!S55/'Quarterly Data'!S77</f>
        <v>-0.00451483017333648</v>
      </c>
      <c r="T63" s="16" t="n">
        <f aca="false">'Quarterly Data'!T55/'Quarterly Data'!T77</f>
        <v>0</v>
      </c>
      <c r="U63" s="16" t="n">
        <f aca="false">'Quarterly Data'!U55/'Quarterly Data'!U77</f>
        <v>0</v>
      </c>
      <c r="V63" s="16" t="n">
        <f aca="false">'Quarterly Data'!V55/'Quarterly Data'!V77</f>
        <v>0</v>
      </c>
      <c r="W63" s="16" t="n">
        <f aca="false">'Quarterly Data'!W55/'Quarterly Data'!W77</f>
        <v>0</v>
      </c>
      <c r="X63" s="16" t="n">
        <f aca="false">'Quarterly Data'!X55/'Quarterly Data'!X77</f>
        <v>0</v>
      </c>
      <c r="Y63" s="16" t="n">
        <f aca="false">'Quarterly Data'!Y55/'Quarterly Data'!Y77</f>
        <v>0</v>
      </c>
      <c r="Z63" s="16" t="n">
        <f aca="false">'Quarterly Data'!Z55/'Quarterly Data'!Z77</f>
        <v>0</v>
      </c>
      <c r="AA63" s="16" t="n">
        <f aca="false">'Quarterly Data'!AA55/'Quarterly Data'!AA77</f>
        <v>0</v>
      </c>
      <c r="AB63" s="16" t="n">
        <f aca="false">'Quarterly Data'!AB55/'Quarterly Data'!AB77</f>
        <v>0</v>
      </c>
      <c r="AC63" s="16" t="n">
        <f aca="false">'Quarterly Data'!AC55/'Quarterly Data'!AC77</f>
        <v>0</v>
      </c>
      <c r="AD63" s="16" t="n">
        <f aca="false">'Quarterly Data'!AD55/'Quarterly Data'!AD77</f>
        <v>-0.0252658386030332</v>
      </c>
      <c r="AE63" s="16" t="n">
        <f aca="false">'Quarterly Data'!AE55/'Quarterly Data'!AE77</f>
        <v>-0.0251003702880192</v>
      </c>
      <c r="AF63" s="16" t="n">
        <f aca="false">'Quarterly Data'!AF55/'Quarterly Data'!AF77</f>
        <v>-0.0498698936607127</v>
      </c>
      <c r="AG63" s="16" t="n">
        <f aca="false">'Quarterly Data'!AG55/'Quarterly Data'!AG77</f>
        <v>0</v>
      </c>
      <c r="AH63" s="16" t="n">
        <f aca="false">'Quarterly Data'!AH55/'Quarterly Data'!AH77</f>
        <v>0</v>
      </c>
      <c r="AI63" s="16" t="n">
        <f aca="false">'Quarterly Data'!AI55/'Quarterly Data'!AI77</f>
        <v>-0.03858099406905</v>
      </c>
      <c r="AJ63" s="16" t="n">
        <f aca="false">'Quarterly Data'!AJ55/'Quarterly Data'!AJ77</f>
        <v>0</v>
      </c>
      <c r="AK63" s="16" t="n">
        <f aca="false">'Quarterly Data'!AK55/'Quarterly Data'!AK77</f>
        <v>0</v>
      </c>
      <c r="AL63" s="16" t="n">
        <f aca="false">'Quarterly Data'!AL55/'Quarterly Data'!AL77</f>
        <v>-0.0366276677569922</v>
      </c>
      <c r="AM63" s="16" t="n">
        <f aca="false">'Quarterly Data'!AM55/'Quarterly Data'!AM77</f>
        <v>0</v>
      </c>
      <c r="AN63" s="16" t="n">
        <f aca="false">'Quarterly Data'!AN55/'Quarterly Data'!AN77</f>
        <v>0</v>
      </c>
      <c r="AO63" s="16" t="n">
        <f aca="false">'Quarterly Data'!AO55/'Quarterly Data'!AO77</f>
        <v>0</v>
      </c>
      <c r="AP63" s="16" t="n">
        <f aca="false">'Quarterly Data'!AP55/'Quarterly Data'!AP77</f>
        <v>-0.0391781542797138</v>
      </c>
      <c r="AQ63" s="16" t="n">
        <f aca="false">'Quarterly Data'!AQ55/'Quarterly Data'!AQ77</f>
        <v>0</v>
      </c>
    </row>
    <row r="64" customFormat="false" ht="15" hidden="false" customHeight="true" outlineLevel="0" collapsed="false">
      <c r="A64" s="4" t="s">
        <v>259</v>
      </c>
      <c r="B64" s="16" t="n">
        <f aca="false">'Quarterly Data'!B56/'Quarterly Data'!B77</f>
        <v>-0.000337504934199704</v>
      </c>
      <c r="C64" s="16" t="n">
        <f aca="false">'Quarterly Data'!C56/'Quarterly Data'!C77</f>
        <v>-0.00443031893370288</v>
      </c>
      <c r="D64" s="16" t="n">
        <f aca="false">'Quarterly Data'!D56/'Quarterly Data'!D77</f>
        <v>-0.0196591846311455</v>
      </c>
      <c r="E64" s="16" t="n">
        <f aca="false">'Quarterly Data'!E56/'Quarterly Data'!E77</f>
        <v>0</v>
      </c>
      <c r="F64" s="16" t="n">
        <f aca="false">'Quarterly Data'!F56/'Quarterly Data'!F77</f>
        <v>0.00132950569613769</v>
      </c>
      <c r="G64" s="16" t="n">
        <f aca="false">'Quarterly Data'!G56/'Quarterly Data'!G77</f>
        <v>0</v>
      </c>
      <c r="H64" s="16" t="n">
        <f aca="false">'Quarterly Data'!H56/'Quarterly Data'!H77</f>
        <v>0</v>
      </c>
      <c r="I64" s="16" t="n">
        <f aca="false">'Quarterly Data'!I56/'Quarterly Data'!I77</f>
        <v>-0.0104826866273114</v>
      </c>
      <c r="J64" s="16" t="n">
        <f aca="false">'Quarterly Data'!J56/'Quarterly Data'!J77</f>
        <v>-0.00270045058970426</v>
      </c>
      <c r="K64" s="16" t="n">
        <f aca="false">'Quarterly Data'!K56/'Quarterly Data'!K77</f>
        <v>0</v>
      </c>
      <c r="L64" s="16" t="n">
        <f aca="false">'Quarterly Data'!L56/'Quarterly Data'!L77</f>
        <v>0</v>
      </c>
      <c r="M64" s="16" t="n">
        <f aca="false">'Quarterly Data'!M56/'Quarterly Data'!M77</f>
        <v>0</v>
      </c>
      <c r="N64" s="16" t="n">
        <f aca="false">'Quarterly Data'!N56/'Quarterly Data'!N77</f>
        <v>0</v>
      </c>
      <c r="O64" s="16" t="n">
        <f aca="false">'Quarterly Data'!O56/'Quarterly Data'!O77</f>
        <v>0</v>
      </c>
      <c r="P64" s="16" t="n">
        <f aca="false">'Quarterly Data'!P56/'Quarterly Data'!P77</f>
        <v>0</v>
      </c>
      <c r="Q64" s="16" t="n">
        <f aca="false">'Quarterly Data'!Q56/'Quarterly Data'!Q77</f>
        <v>0</v>
      </c>
      <c r="R64" s="16" t="n">
        <f aca="false">'Quarterly Data'!R56/'Quarterly Data'!R77</f>
        <v>0</v>
      </c>
      <c r="S64" s="16" t="n">
        <f aca="false">'Quarterly Data'!S56/'Quarterly Data'!S77</f>
        <v>0</v>
      </c>
      <c r="T64" s="16" t="n">
        <f aca="false">'Quarterly Data'!T56/'Quarterly Data'!T77</f>
        <v>0</v>
      </c>
      <c r="U64" s="16" t="n">
        <f aca="false">'Quarterly Data'!U56/'Quarterly Data'!U77</f>
        <v>0</v>
      </c>
      <c r="V64" s="16" t="n">
        <f aca="false">'Quarterly Data'!V56/'Quarterly Data'!V77</f>
        <v>0</v>
      </c>
      <c r="W64" s="16" t="n">
        <f aca="false">'Quarterly Data'!W56/'Quarterly Data'!W77</f>
        <v>0</v>
      </c>
      <c r="X64" s="16" t="n">
        <f aca="false">'Quarterly Data'!X56/'Quarterly Data'!X77</f>
        <v>0</v>
      </c>
      <c r="Y64" s="16" t="n">
        <f aca="false">'Quarterly Data'!Y56/'Quarterly Data'!Y77</f>
        <v>0</v>
      </c>
      <c r="Z64" s="16" t="n">
        <f aca="false">'Quarterly Data'!Z56/'Quarterly Data'!Z77</f>
        <v>0</v>
      </c>
      <c r="AA64" s="16" t="n">
        <f aca="false">'Quarterly Data'!AA56/'Quarterly Data'!AA77</f>
        <v>0</v>
      </c>
      <c r="AB64" s="16" t="n">
        <f aca="false">'Quarterly Data'!AB56/'Quarterly Data'!AB77</f>
        <v>0</v>
      </c>
      <c r="AC64" s="16" t="n">
        <f aca="false">'Quarterly Data'!AC56/'Quarterly Data'!AC77</f>
        <v>0</v>
      </c>
      <c r="AD64" s="16" t="n">
        <f aca="false">'Quarterly Data'!AD56/'Quarterly Data'!AD77</f>
        <v>0</v>
      </c>
      <c r="AE64" s="16" t="n">
        <f aca="false">'Quarterly Data'!AE56/'Quarterly Data'!AE77</f>
        <v>0</v>
      </c>
      <c r="AF64" s="16" t="n">
        <f aca="false">'Quarterly Data'!AF56/'Quarterly Data'!AF77</f>
        <v>0</v>
      </c>
      <c r="AG64" s="16" t="n">
        <f aca="false">'Quarterly Data'!AG56/'Quarterly Data'!AG77</f>
        <v>0</v>
      </c>
      <c r="AH64" s="16" t="n">
        <f aca="false">'Quarterly Data'!AH56/'Quarterly Data'!AH77</f>
        <v>0</v>
      </c>
      <c r="AI64" s="16" t="n">
        <f aca="false">'Quarterly Data'!AI56/'Quarterly Data'!AI77</f>
        <v>0</v>
      </c>
      <c r="AJ64" s="16" t="n">
        <f aca="false">'Quarterly Data'!AJ56/'Quarterly Data'!AJ77</f>
        <v>0</v>
      </c>
      <c r="AK64" s="16" t="n">
        <f aca="false">'Quarterly Data'!AK56/'Quarterly Data'!AK77</f>
        <v>0</v>
      </c>
      <c r="AL64" s="16" t="n">
        <f aca="false">'Quarterly Data'!AL56/'Quarterly Data'!AL77</f>
        <v>0</v>
      </c>
      <c r="AM64" s="16" t="n">
        <f aca="false">'Quarterly Data'!AM56/'Quarterly Data'!AM77</f>
        <v>0</v>
      </c>
      <c r="AN64" s="16" t="n">
        <f aca="false">'Quarterly Data'!AN56/'Quarterly Data'!AN77</f>
        <v>0</v>
      </c>
      <c r="AO64" s="16" t="n">
        <f aca="false">'Quarterly Data'!AO56/'Quarterly Data'!AO77</f>
        <v>0</v>
      </c>
      <c r="AP64" s="16" t="n">
        <f aca="false">'Quarterly Data'!AP56/'Quarterly Data'!AP77</f>
        <v>0</v>
      </c>
      <c r="AQ64" s="16" t="n">
        <f aca="false">'Quarterly Data'!AQ56/'Quarterly Data'!AQ77</f>
        <v>0</v>
      </c>
    </row>
    <row r="65" customFormat="false" ht="15" hidden="false" customHeight="true" outlineLevel="0" collapsed="false">
      <c r="A65" s="4" t="s">
        <v>143</v>
      </c>
      <c r="B65" s="16" t="n">
        <f aca="false">'Quarterly Data'!B45/'Quarterly Data'!B77</f>
        <v>0.0507607421036354</v>
      </c>
      <c r="C65" s="16" t="n">
        <f aca="false">'Quarterly Data'!C45/'Quarterly Data'!C77</f>
        <v>0.0564282727345314</v>
      </c>
      <c r="D65" s="16" t="n">
        <f aca="false">'Quarterly Data'!D45/'Quarterly Data'!D77</f>
        <v>-0.0378855812298517</v>
      </c>
      <c r="E65" s="16" t="n">
        <f aca="false">'Quarterly Data'!E45/'Quarterly Data'!E77</f>
        <v>-0.170578846633898</v>
      </c>
      <c r="F65" s="16" t="n">
        <f aca="false">'Quarterly Data'!F45/'Quarterly Data'!F77</f>
        <v>0.0540111689055938</v>
      </c>
      <c r="G65" s="16" t="n">
        <f aca="false">'Quarterly Data'!G45/'Quarterly Data'!G77</f>
        <v>-0.0027140708916763</v>
      </c>
      <c r="H65" s="16" t="n">
        <f aca="false">'Quarterly Data'!H45/'Quarterly Data'!H77</f>
        <v>-0.0205800319708921</v>
      </c>
      <c r="I65" s="16" t="n">
        <f aca="false">'Quarterly Data'!I45/'Quarterly Data'!I77</f>
        <v>-0.186201475677319</v>
      </c>
      <c r="J65" s="16" t="n">
        <f aca="false">'Quarterly Data'!J45/'Quarterly Data'!J77</f>
        <v>0.070305917097068</v>
      </c>
      <c r="K65" s="16" t="n">
        <f aca="false">'Quarterly Data'!K45/'Quarterly Data'!K77</f>
        <v>-0.00387351215493805</v>
      </c>
      <c r="L65" s="16" t="n">
        <f aca="false">'Quarterly Data'!L45/'Quarterly Data'!L77</f>
        <v>-0.0446172385468634</v>
      </c>
      <c r="M65" s="16" t="n">
        <f aca="false">'Quarterly Data'!M45/'Quarterly Data'!M77</f>
        <v>-0.14146679416724</v>
      </c>
      <c r="N65" s="16" t="n">
        <f aca="false">'Quarterly Data'!N45/'Quarterly Data'!N77</f>
        <v>0.063033308103323</v>
      </c>
      <c r="O65" s="16" t="n">
        <f aca="false">'Quarterly Data'!O45/'Quarterly Data'!O77</f>
        <v>0.000405125964728472</v>
      </c>
      <c r="P65" s="16" t="n">
        <f aca="false">'Quarterly Data'!P45/'Quarterly Data'!P77</f>
        <v>-0.000856273144128642</v>
      </c>
      <c r="Q65" s="16" t="n">
        <f aca="false">'Quarterly Data'!Q45/'Quarterly Data'!Q77</f>
        <v>-0.216630841578502</v>
      </c>
      <c r="R65" s="16" t="n">
        <f aca="false">'Quarterly Data'!R45/'Quarterly Data'!R77</f>
        <v>0.0313515334570981</v>
      </c>
      <c r="S65" s="16" t="n">
        <f aca="false">'Quarterly Data'!S45/'Quarterly Data'!S77</f>
        <v>-0.0145820601871737</v>
      </c>
      <c r="T65" s="16" t="n">
        <f aca="false">'Quarterly Data'!T45/'Quarterly Data'!T77</f>
        <v>0.0101249982338082</v>
      </c>
      <c r="U65" s="16" t="n">
        <f aca="false">'Quarterly Data'!U45/'Quarterly Data'!U77</f>
        <v>-0.150046875355762</v>
      </c>
      <c r="V65" s="16" t="n">
        <f aca="false">'Quarterly Data'!V45/'Quarterly Data'!V77</f>
        <v>0.0154491065901527</v>
      </c>
      <c r="W65" s="16" t="n">
        <f aca="false">'Quarterly Data'!W45/'Quarterly Data'!W77</f>
        <v>-0.104842895633371</v>
      </c>
      <c r="X65" s="16" t="n">
        <f aca="false">'Quarterly Data'!X45/'Quarterly Data'!X77</f>
        <v>0.01929654933724</v>
      </c>
      <c r="Y65" s="16" t="n">
        <f aca="false">'Quarterly Data'!Y45/'Quarterly Data'!Y77</f>
        <v>-0.228990769171004</v>
      </c>
      <c r="Z65" s="16" t="n">
        <f aca="false">'Quarterly Data'!Z45/'Quarterly Data'!Z77</f>
        <v>0.0354930833755644</v>
      </c>
      <c r="AA65" s="16" t="n">
        <f aca="false">'Quarterly Data'!AA45/'Quarterly Data'!AA77</f>
        <v>-0.0199876368272594</v>
      </c>
      <c r="AB65" s="16" t="n">
        <f aca="false">'Quarterly Data'!AB45/'Quarterly Data'!AB77</f>
        <v>-0.0844271412045898</v>
      </c>
      <c r="AC65" s="16" t="n">
        <f aca="false">'Quarterly Data'!AC45/'Quarterly Data'!AC77</f>
        <v>-0.163879015632398</v>
      </c>
      <c r="AD65" s="16" t="n">
        <f aca="false">'Quarterly Data'!AD45/'Quarterly Data'!AD77</f>
        <v>0.0247246035015077</v>
      </c>
      <c r="AE65" s="16" t="n">
        <f aca="false">'Quarterly Data'!AE45/'Quarterly Data'!AE77</f>
        <v>-0.337457857355912</v>
      </c>
      <c r="AF65" s="16" t="n">
        <f aca="false">'Quarterly Data'!AF45/'Quarterly Data'!AF77</f>
        <v>0.0239695711740347</v>
      </c>
      <c r="AG65" s="16" t="n">
        <f aca="false">'Quarterly Data'!AG45/'Quarterly Data'!AG77</f>
        <v>-0.0788367476330073</v>
      </c>
      <c r="AH65" s="16" t="n">
        <f aca="false">'Quarterly Data'!AH45/'Quarterly Data'!AH77</f>
        <v>0.101395746121913</v>
      </c>
      <c r="AI65" s="16" t="n">
        <f aca="false">'Quarterly Data'!AI45/'Quarterly Data'!AI77</f>
        <v>-0.323127119530305</v>
      </c>
      <c r="AJ65" s="16" t="n">
        <f aca="false">'Quarterly Data'!AJ45/'Quarterly Data'!AJ77</f>
        <v>-0.0178030540350353</v>
      </c>
      <c r="AK65" s="16" t="n">
        <f aca="false">'Quarterly Data'!AK45/'Quarterly Data'!AK77</f>
        <v>-0.0602560834996748</v>
      </c>
      <c r="AL65" s="16" t="n">
        <f aca="false">'Quarterly Data'!AL45/'Quarterly Data'!AL77</f>
        <v>0.00349032795415467</v>
      </c>
      <c r="AM65" s="16" t="n">
        <f aca="false">'Quarterly Data'!AM45/'Quarterly Data'!AM77</f>
        <v>0.0727917876149471</v>
      </c>
      <c r="AN65" s="16" t="n">
        <f aca="false">'Quarterly Data'!AN45/'Quarterly Data'!AN77</f>
        <v>-0.299126510796161</v>
      </c>
      <c r="AO65" s="16" t="n">
        <f aca="false">'Quarterly Data'!AO45/'Quarterly Data'!AO77</f>
        <v>-0.151145082900101</v>
      </c>
      <c r="AP65" s="16" t="n">
        <f aca="false">'Quarterly Data'!AP45/'Quarterly Data'!AP77</f>
        <v>0.196252415899613</v>
      </c>
      <c r="AQ65" s="16" t="n">
        <f aca="false">'Quarterly Data'!AQ45/'Quarterly Data'!AQ77</f>
        <v>0.0575556856626095</v>
      </c>
    </row>
    <row r="66" customFormat="false" ht="15" hidden="false" customHeight="true" outlineLevel="0" collapsed="false">
      <c r="A66" s="4" t="s">
        <v>144</v>
      </c>
      <c r="B66" s="16" t="n">
        <f aca="false">'Quarterly Data'!B47/'Quarterly Data'!B77</f>
        <v>-0.515268783042688</v>
      </c>
      <c r="C66" s="16" t="n">
        <f aca="false">'Quarterly Data'!C47/'Quarterly Data'!C77</f>
        <v>0.370348014322621</v>
      </c>
      <c r="D66" s="16" t="n">
        <f aca="false">'Quarterly Data'!D47/'Quarterly Data'!D77</f>
        <v>0.312214508464125</v>
      </c>
      <c r="E66" s="16" t="n">
        <f aca="false">'Quarterly Data'!E47/'Quarterly Data'!E77</f>
        <v>0.0177686298576977</v>
      </c>
      <c r="F66" s="16" t="n">
        <f aca="false">'Quarterly Data'!F47/'Quarterly Data'!F77</f>
        <v>-0.45439180929746</v>
      </c>
      <c r="G66" s="16" t="n">
        <f aca="false">'Quarterly Data'!G47/'Quarterly Data'!G77</f>
        <v>0.200746569092476</v>
      </c>
      <c r="H66" s="16" t="n">
        <f aca="false">'Quarterly Data'!H47/'Quarterly Data'!H77</f>
        <v>0.559726826977334</v>
      </c>
      <c r="I66" s="16" t="n">
        <f aca="false">'Quarterly Data'!I47/'Quarterly Data'!I77</f>
        <v>-0.0709234023163142</v>
      </c>
      <c r="J66" s="16" t="n">
        <f aca="false">'Quarterly Data'!J47/'Quarterly Data'!J77</f>
        <v>-0.70054712391049</v>
      </c>
      <c r="K66" s="16" t="n">
        <f aca="false">'Quarterly Data'!K47/'Quarterly Data'!K77</f>
        <v>0.309729663326492</v>
      </c>
      <c r="L66" s="16" t="n">
        <f aca="false">'Quarterly Data'!L47/'Quarterly Data'!L77</f>
        <v>0.784396927440204</v>
      </c>
      <c r="M66" s="16" t="n">
        <f aca="false">'Quarterly Data'!M47/'Quarterly Data'!M77</f>
        <v>-0.500005225665478</v>
      </c>
      <c r="N66" s="16" t="n">
        <f aca="false">'Quarterly Data'!N47/'Quarterly Data'!N77</f>
        <v>-0.17329036259339</v>
      </c>
      <c r="O66" s="16" t="n">
        <f aca="false">'Quarterly Data'!O47/'Quarterly Data'!O77</f>
        <v>0.281012731677014</v>
      </c>
      <c r="P66" s="16" t="n">
        <f aca="false">'Quarterly Data'!P47/'Quarterly Data'!P77</f>
        <v>0.620940741683953</v>
      </c>
      <c r="Q66" s="16" t="n">
        <f aca="false">'Quarterly Data'!Q47/'Quarterly Data'!Q77</f>
        <v>-0.535819988013467</v>
      </c>
      <c r="R66" s="16" t="n">
        <f aca="false">'Quarterly Data'!R47/'Quarterly Data'!R77</f>
        <v>-0.0739781138088591</v>
      </c>
      <c r="S66" s="16" t="n">
        <f aca="false">'Quarterly Data'!S47/'Quarterly Data'!S77</f>
        <v>0.309364015355578</v>
      </c>
      <c r="T66" s="16" t="n">
        <f aca="false">'Quarterly Data'!T47/'Quarterly Data'!T77</f>
        <v>0.194432452714467</v>
      </c>
      <c r="U66" s="16" t="n">
        <f aca="false">'Quarterly Data'!U47/'Quarterly Data'!U77</f>
        <v>-0.93102480151939</v>
      </c>
      <c r="V66" s="16" t="n">
        <f aca="false">'Quarterly Data'!V47/'Quarterly Data'!V77</f>
        <v>0.50449231606873</v>
      </c>
      <c r="W66" s="16" t="n">
        <f aca="false">'Quarterly Data'!W47/'Quarterly Data'!W77</f>
        <v>0.0246212040905921</v>
      </c>
      <c r="X66" s="16" t="n">
        <f aca="false">'Quarterly Data'!X47/'Quarterly Data'!X77</f>
        <v>0.970444791197369</v>
      </c>
      <c r="Y66" s="16" t="n">
        <f aca="false">'Quarterly Data'!Y47/'Quarterly Data'!Y77</f>
        <v>-1.12899872585087</v>
      </c>
      <c r="Z66" s="16" t="n">
        <f aca="false">'Quarterly Data'!Z47/'Quarterly Data'!Z77</f>
        <v>0.24265679450641</v>
      </c>
      <c r="AA66" s="16" t="n">
        <f aca="false">'Quarterly Data'!AA47/'Quarterly Data'!AA77</f>
        <v>0.483525209242385</v>
      </c>
      <c r="AB66" s="16" t="n">
        <f aca="false">'Quarterly Data'!AB47/'Quarterly Data'!AB77</f>
        <v>0.616386359851049</v>
      </c>
      <c r="AC66" s="16" t="n">
        <f aca="false">'Quarterly Data'!AC47/'Quarterly Data'!AC77</f>
        <v>-0.883965612726984</v>
      </c>
      <c r="AD66" s="16" t="n">
        <f aca="false">'Quarterly Data'!AD47/'Quarterly Data'!AD77</f>
        <v>0.237995835098095</v>
      </c>
      <c r="AE66" s="16" t="n">
        <f aca="false">'Quarterly Data'!AE47/'Quarterly Data'!AE77</f>
        <v>0.303926460579595</v>
      </c>
      <c r="AF66" s="16" t="n">
        <f aca="false">'Quarterly Data'!AF47/'Quarterly Data'!AF77</f>
        <v>0.662647977947799</v>
      </c>
      <c r="AG66" s="16" t="n">
        <f aca="false">'Quarterly Data'!AG47/'Quarterly Data'!AG77</f>
        <v>-1.29569079895181</v>
      </c>
      <c r="AH66" s="16" t="n">
        <f aca="false">'Quarterly Data'!AH47/'Quarterly Data'!AH77</f>
        <v>0.313139906250752</v>
      </c>
      <c r="AI66" s="16" t="n">
        <f aca="false">'Quarterly Data'!AI47/'Quarterly Data'!AI77</f>
        <v>0.785398807834232</v>
      </c>
      <c r="AJ66" s="16" t="n">
        <f aca="false">'Quarterly Data'!AJ47/'Quarterly Data'!AJ77</f>
        <v>0.360456896511825</v>
      </c>
      <c r="AK66" s="16" t="n">
        <f aca="false">'Quarterly Data'!AK47/'Quarterly Data'!AK77</f>
        <v>-1.16807935103632</v>
      </c>
      <c r="AL66" s="16" t="n">
        <f aca="false">'Quarterly Data'!AL47/'Quarterly Data'!AL77</f>
        <v>0.386491493637734</v>
      </c>
      <c r="AM66" s="16" t="n">
        <f aca="false">'Quarterly Data'!AM47/'Quarterly Data'!AM77</f>
        <v>0.420654919877884</v>
      </c>
      <c r="AN66" s="16" t="n">
        <f aca="false">'Quarterly Data'!AN47/'Quarterly Data'!AN77</f>
        <v>0.595281766974644</v>
      </c>
      <c r="AO66" s="16" t="n">
        <f aca="false">'Quarterly Data'!AO47/'Quarterly Data'!AO77</f>
        <v>-1.12700867466497</v>
      </c>
      <c r="AP66" s="16" t="n">
        <f aca="false">'Quarterly Data'!AP47/'Quarterly Data'!AP77</f>
        <v>0.0897481103422983</v>
      </c>
      <c r="AQ66" s="16" t="n">
        <f aca="false">'Quarterly Data'!AQ47/'Quarterly Data'!AQ77</f>
        <v>0.524036675772534</v>
      </c>
    </row>
    <row r="67" customFormat="false" ht="15" hidden="false" customHeight="true" outlineLevel="0" collapsed="false">
      <c r="A67" s="4" t="s">
        <v>145</v>
      </c>
      <c r="B67" s="37" t="n">
        <f aca="false">'Quarterly Data'!B49/'Quarterly Data'!B77</f>
        <v>-0.000810011842079289</v>
      </c>
      <c r="C67" s="37" t="n">
        <f aca="false">'Quarterly Data'!C49/'Quarterly Data'!C77</f>
        <v>0.00696192975296166</v>
      </c>
      <c r="D67" s="37" t="n">
        <f aca="false">'Quarterly Data'!D49/'Quarterly Data'!D77</f>
        <v>0.00309882062829921</v>
      </c>
      <c r="E67" s="37" t="n">
        <f aca="false">'Quarterly Data'!E49/'Quarterly Data'!E77</f>
        <v>0.000586537296273516</v>
      </c>
      <c r="F67" s="37" t="n">
        <f aca="false">'Quarterly Data'!F49/'Quarterly Data'!F77</f>
        <v>0.00877473759450878</v>
      </c>
      <c r="G67" s="37" t="n">
        <f aca="false">'Quarterly Data'!G49/'Quarterly Data'!G77</f>
        <v>0.0123079959041135</v>
      </c>
      <c r="H67" s="37" t="n">
        <f aca="false">'Quarterly Data'!H49/'Quarterly Data'!H77</f>
        <v>0.00347170752092557</v>
      </c>
      <c r="I67" s="37" t="n">
        <f aca="false">'Quarterly Data'!I49/'Quarterly Data'!I77</f>
        <v>0.00358866749403454</v>
      </c>
      <c r="J67" s="37" t="n">
        <f aca="false">'Quarterly Data'!J49/'Quarterly Data'!J77</f>
        <v>0.0149466800081306</v>
      </c>
      <c r="K67" s="37" t="n">
        <f aca="false">'Quarterly Data'!K49/'Quarterly Data'!K77</f>
        <v>0.0106521584260796</v>
      </c>
      <c r="L67" s="37" t="n">
        <f aca="false">'Quarterly Data'!L49/'Quarterly Data'!L77</f>
        <v>0.0151030706342046</v>
      </c>
      <c r="M67" s="37" t="n">
        <f aca="false">'Quarterly Data'!M49/'Quarterly Data'!M77</f>
        <v>0.00464661010720961</v>
      </c>
      <c r="N67" s="37" t="n">
        <f aca="false">'Quarterly Data'!N49/'Quarterly Data'!N77</f>
        <v>0.0096028448945146</v>
      </c>
      <c r="O67" s="37" t="n">
        <f aca="false">'Quarterly Data'!O49/'Quarterly Data'!O77</f>
        <v>0.00364613368255625</v>
      </c>
      <c r="P67" s="37" t="n">
        <f aca="false">'Quarterly Data'!P49/'Quarterly Data'!P77</f>
        <v>0.0228910353863724</v>
      </c>
      <c r="Q67" s="37" t="n">
        <f aca="false">'Quarterly Data'!Q49/'Quarterly Data'!Q77</f>
        <v>0.00363162814342128</v>
      </c>
      <c r="R67" s="37" t="n">
        <f aca="false">'Quarterly Data'!R49/'Quarterly Data'!R77</f>
        <v>0.0145252517392978</v>
      </c>
      <c r="S67" s="37" t="n">
        <f aca="false">'Quarterly Data'!S49/'Quarterly Data'!S77</f>
        <v>0.0179471509995984</v>
      </c>
      <c r="T67" s="37" t="n">
        <f aca="false">'Quarterly Data'!T49/'Quarterly Data'!T77</f>
        <v>0.00365474535177569</v>
      </c>
      <c r="U67" s="37" t="n">
        <f aca="false">'Quarterly Data'!U49/'Quarterly Data'!U77</f>
        <v>0.0120922828133444</v>
      </c>
      <c r="V67" s="37" t="n">
        <f aca="false">'Quarterly Data'!V49/'Quarterly Data'!V77</f>
        <v>0.00364138387566857</v>
      </c>
      <c r="W67" s="37" t="n">
        <f aca="false">'Quarterly Data'!W49/'Quarterly Data'!W77</f>
        <v>0.0151233325869949</v>
      </c>
      <c r="X67" s="37" t="n">
        <f aca="false">'Quarterly Data'!X49/'Quarterly Data'!X77</f>
        <v>0.014277366019063</v>
      </c>
      <c r="Y67" s="37" t="n">
        <f aca="false">'Quarterly Data'!Y49/'Quarterly Data'!Y77</f>
        <v>0.00293842274712905</v>
      </c>
      <c r="Z67" s="37" t="n">
        <f aca="false">'Quarterly Data'!Z49/'Quarterly Data'!Z77</f>
        <v>0.000413913508752938</v>
      </c>
      <c r="AA67" s="37" t="n">
        <f aca="false">'Quarterly Data'!AA49/'Quarterly Data'!AA77</f>
        <v>0.0139965105431197</v>
      </c>
      <c r="AB67" s="37" t="n">
        <f aca="false">'Quarterly Data'!AB49/'Quarterly Data'!AB77</f>
        <v>0.00111188093774377</v>
      </c>
      <c r="AC67" s="37" t="n">
        <f aca="false">'Quarterly Data'!AC49/'Quarterly Data'!AC77</f>
        <v>0.0202471172337523</v>
      </c>
      <c r="AD67" s="37" t="n">
        <f aca="false">'Quarterly Data'!AD49/'Quarterly Data'!AD77</f>
        <v>0.00484651431820598</v>
      </c>
      <c r="AE67" s="37" t="n">
        <f aca="false">'Quarterly Data'!AE49/'Quarterly Data'!AE77</f>
        <v>0.00450457700946218</v>
      </c>
      <c r="AF67" s="37" t="n">
        <f aca="false">'Quarterly Data'!AF49/'Quarterly Data'!AF77</f>
        <v>0.0227216465451312</v>
      </c>
      <c r="AG67" s="37" t="n">
        <f aca="false">'Quarterly Data'!AG49/'Quarterly Data'!AG77</f>
        <v>0.00452926196666738</v>
      </c>
      <c r="AH67" s="37" t="n">
        <f aca="false">'Quarterly Data'!AH49/'Quarterly Data'!AH77</f>
        <v>0.00458937267842774</v>
      </c>
      <c r="AI67" s="37" t="n">
        <f aca="false">'Quarterly Data'!AI49/'Quarterly Data'!AI77</f>
        <v>0.0202392100034361</v>
      </c>
      <c r="AJ67" s="37" t="n">
        <f aca="false">'Quarterly Data'!AJ49/'Quarterly Data'!AJ77</f>
        <v>0.0154952507341974</v>
      </c>
      <c r="AK67" s="37" t="n">
        <f aca="false">'Quarterly Data'!AK49/'Quarterly Data'!AK77</f>
        <v>0.00411822153415043</v>
      </c>
      <c r="AL67" s="37" t="n">
        <f aca="false">'Quarterly Data'!AL49/'Quarterly Data'!AL77</f>
        <v>0.0106164141938871</v>
      </c>
      <c r="AM67" s="37" t="n">
        <f aca="false">'Quarterly Data'!AM49/'Quarterly Data'!AM77</f>
        <v>0.0165285995660214</v>
      </c>
      <c r="AN67" s="37" t="n">
        <f aca="false">'Quarterly Data'!AN49/'Quarterly Data'!AN77</f>
        <v>0.0108137497990369</v>
      </c>
      <c r="AO67" s="37" t="n">
        <f aca="false">'Quarterly Data'!AO49/'Quarterly Data'!AO77</f>
        <v>0.00882658132124889</v>
      </c>
      <c r="AP67" s="37" t="n">
        <f aca="false">'Quarterly Data'!AP49/'Quarterly Data'!AP77</f>
        <v>0.01338084653861</v>
      </c>
      <c r="AQ67" s="37" t="n">
        <f aca="false">'Quarterly Data'!AQ49/'Quarterly Data'!AQ77</f>
        <v>0.0152277374623047</v>
      </c>
    </row>
    <row r="68" customFormat="false" ht="15" hidden="false" customHeight="true" outlineLevel="0" collapsed="false">
      <c r="A68" s="6" t="s">
        <v>146</v>
      </c>
      <c r="B68" s="38" t="n">
        <f aca="false">'Quarterly Data'!B57/'Quarterly Data'!B77</f>
        <v>0.629547953762707</v>
      </c>
      <c r="C68" s="38" t="n">
        <f aca="false">'Quarterly Data'!C57/'Quarterly Data'!C77</f>
        <v>1.52452937322391</v>
      </c>
      <c r="D68" s="38" t="n">
        <f aca="false">'Quarterly Data'!D57/'Quarterly Data'!D77</f>
        <v>1.41719396734217</v>
      </c>
      <c r="E68" s="38" t="n">
        <f aca="false">'Quarterly Data'!E57/'Quarterly Data'!E77</f>
        <v>1.10103401168709</v>
      </c>
      <c r="F68" s="38" t="n">
        <f aca="false">'Quarterly Data'!F57/'Quarterly Data'!F77</f>
        <v>0.791487978553173</v>
      </c>
      <c r="G68" s="38" t="n">
        <f aca="false">'Quarterly Data'!G57/'Quarterly Data'!G77</f>
        <v>1.36909097003141</v>
      </c>
      <c r="H68" s="38" t="n">
        <f aca="false">'Quarterly Data'!H57/'Quarterly Data'!H77</f>
        <v>1.73619780355045</v>
      </c>
      <c r="I68" s="38" t="n">
        <f aca="false">'Quarterly Data'!I57/'Quarterly Data'!I77</f>
        <v>1.01704095962516</v>
      </c>
      <c r="J68" s="38" t="n">
        <f aca="false">'Quarterly Data'!J57/'Quarterly Data'!J77</f>
        <v>0.681832373312074</v>
      </c>
      <c r="K68" s="38" t="n">
        <f aca="false">'Quarterly Data'!K57/'Quarterly Data'!K77</f>
        <v>1.57421954921779</v>
      </c>
      <c r="L68" s="38" t="n">
        <f aca="false">'Quarterly Data'!L57/'Quarterly Data'!L77</f>
        <v>2.05368666247299</v>
      </c>
      <c r="M68" s="38" t="n">
        <f aca="false">'Quarterly Data'!M57/'Quarterly Data'!M77</f>
        <v>0.68158275740334</v>
      </c>
      <c r="N68" s="38" t="n">
        <f aca="false">'Quarterly Data'!N57/'Quarterly Data'!N77</f>
        <v>1.21446710949468</v>
      </c>
      <c r="O68" s="38" t="n">
        <f aca="false">'Quarterly Data'!O57/'Quarterly Data'!O77</f>
        <v>1.64669235877669</v>
      </c>
      <c r="P68" s="38" t="n">
        <f aca="false">'Quarterly Data'!P57/'Quarterly Data'!P77</f>
        <v>2.06387515929327</v>
      </c>
      <c r="Q68" s="38" t="n">
        <f aca="false">'Quarterly Data'!Q57/'Quarterly Data'!Q77</f>
        <v>0.709884769492333</v>
      </c>
      <c r="R68" s="38" t="n">
        <f aca="false">'Quarterly Data'!R57/'Quarterly Data'!R77</f>
        <v>1.47953351330245</v>
      </c>
      <c r="S68" s="38" t="n">
        <f aca="false">'Quarterly Data'!S57/'Quarterly Data'!S77</f>
        <v>1.82957183229188</v>
      </c>
      <c r="T68" s="38" t="n">
        <f aca="false">'Quarterly Data'!T57/'Quarterly Data'!T77</f>
        <v>1.70351741674434</v>
      </c>
      <c r="U68" s="38" t="n">
        <f aca="false">'Quarterly Data'!U57/'Quarterly Data'!U77</f>
        <v>0.450167617769994</v>
      </c>
      <c r="V68" s="38" t="n">
        <f aca="false">'Quarterly Data'!V57/'Quarterly Data'!V77</f>
        <v>2.11044970476433</v>
      </c>
      <c r="W68" s="38" t="n">
        <f aca="false">'Quarterly Data'!W57/'Quarterly Data'!W77</f>
        <v>1.53988493554051</v>
      </c>
      <c r="X68" s="38" t="n">
        <f aca="false">'Quarterly Data'!X57/'Quarterly Data'!X77</f>
        <v>2.6914005221837</v>
      </c>
      <c r="Y68" s="38" t="n">
        <f aca="false">'Quarterly Data'!Y57/'Quarterly Data'!Y77</f>
        <v>0.395037430021928</v>
      </c>
      <c r="Z68" s="38" t="n">
        <f aca="false">'Quarterly Data'!Z57/'Quarterly Data'!Z77</f>
        <v>2.12813630525323</v>
      </c>
      <c r="AA68" s="38" t="n">
        <f aca="false">'Quarterly Data'!AA57/'Quarterly Data'!AA77</f>
        <v>2.42454683002291</v>
      </c>
      <c r="AB68" s="38" t="n">
        <f aca="false">'Quarterly Data'!AB57/'Quarterly Data'!AB77</f>
        <v>2.53708486973948</v>
      </c>
      <c r="AC68" s="38" t="n">
        <f aca="false">'Quarterly Data'!AC57/'Quarterly Data'!AC77</f>
        <v>0.999842192198273</v>
      </c>
      <c r="AD68" s="38" t="n">
        <f aca="false">'Quarterly Data'!AD57/'Quarterly Data'!AD77</f>
        <v>2.29928971925812</v>
      </c>
      <c r="AE68" s="38" t="n">
        <f aca="false">'Quarterly Data'!AE57/'Quarterly Data'!AE77</f>
        <v>2.05519519408179</v>
      </c>
      <c r="AF68" s="38" t="n">
        <f aca="false">'Quarterly Data'!AF57/'Quarterly Data'!AF77</f>
        <v>2.85657011280343</v>
      </c>
      <c r="AG68" s="38" t="n">
        <f aca="false">'Quarterly Data'!AG57/'Quarterly Data'!AG77</f>
        <v>0.876032836121457</v>
      </c>
      <c r="AH68" s="38" t="n">
        <f aca="false">'Quarterly Data'!AH57/'Quarterly Data'!AH77</f>
        <v>2.64284564585322</v>
      </c>
      <c r="AI68" s="38" t="n">
        <f aca="false">'Quarterly Data'!AI57/'Quarterly Data'!AI77</f>
        <v>2.77523390650911</v>
      </c>
      <c r="AJ68" s="38" t="n">
        <f aca="false">'Quarterly Data'!AJ57/'Quarterly Data'!AJ77</f>
        <v>2.70193214646291</v>
      </c>
      <c r="AK68" s="38" t="n">
        <f aca="false">'Quarterly Data'!AK57/'Quarterly Data'!AK77</f>
        <v>1.16814437558686</v>
      </c>
      <c r="AL68" s="38" t="n">
        <f aca="false">'Quarterly Data'!AL57/'Quarterly Data'!AL77</f>
        <v>2.77788553627448</v>
      </c>
      <c r="AM68" s="38" t="n">
        <f aca="false">'Quarterly Data'!AM57/'Quarterly Data'!AM77</f>
        <v>2.95480661543539</v>
      </c>
      <c r="AN68" s="38" t="n">
        <f aca="false">'Quarterly Data'!AN57/'Quarterly Data'!AN77</f>
        <v>2.80763348754246</v>
      </c>
      <c r="AO68" s="38" t="n">
        <f aca="false">'Quarterly Data'!AO57/'Quarterly Data'!AO77</f>
        <v>1.3107878151106</v>
      </c>
      <c r="AP68" s="38" t="n">
        <f aca="false">'Quarterly Data'!AP57/'Quarterly Data'!AP77</f>
        <v>2.85992489697443</v>
      </c>
      <c r="AQ68" s="38" t="n">
        <f aca="false">'Quarterly Data'!AQ57/'Quarterly Data'!AQ77</f>
        <v>3.16852090294532</v>
      </c>
    </row>
    <row r="69" customFormat="false" ht="15" hidden="false" customHeight="true" outlineLevel="0" collapsed="false">
      <c r="A69" s="4" t="s">
        <v>260</v>
      </c>
      <c r="B69" s="16" t="n">
        <f aca="false">'Quarterly Data'!B40/'Quarterly Data'!B77</f>
        <v>0.629547953762707</v>
      </c>
      <c r="C69" s="16" t="n">
        <f aca="false">'Quarterly Data'!C40/'Quarterly Data'!C77</f>
        <v>2.14587327600857</v>
      </c>
      <c r="D69" s="16" t="n">
        <f aca="false">'Quarterly Data'!D40/'Quarterly Data'!D77</f>
        <v>3.56371036384793</v>
      </c>
      <c r="E69" s="16" t="n">
        <f aca="false">'Quarterly Data'!E40/'Quarterly Data'!E77</f>
        <v>4.79111265351327</v>
      </c>
      <c r="F69" s="16" t="n">
        <f aca="false">'Quarterly Data'!F40/'Quarterly Data'!F77</f>
        <v>0.791487978553173</v>
      </c>
      <c r="G69" s="16" t="n">
        <f aca="false">'Quarterly Data'!G40/'Quarterly Data'!G77</f>
        <v>2.12060457635104</v>
      </c>
      <c r="H69" s="16" t="n">
        <f aca="false">'Quarterly Data'!H40/'Quarterly Data'!H77</f>
        <v>3.83783191948372</v>
      </c>
      <c r="I69" s="16" t="n">
        <f aca="false">'Quarterly Data'!I40/'Quarterly Data'!I77</f>
        <v>4.87976932386202</v>
      </c>
      <c r="J69" s="16" t="n">
        <f aca="false">'Quarterly Data'!J40/'Quarterly Data'!J77</f>
        <v>0.681832373312074</v>
      </c>
      <c r="K69" s="16" t="n">
        <f aca="false">'Quarterly Data'!K40/'Quarterly Data'!K77</f>
        <v>2.23132457212658</v>
      </c>
      <c r="L69" s="16" t="n">
        <f aca="false">'Quarterly Data'!L40/'Quarterly Data'!L77</f>
        <v>4.2720328978165</v>
      </c>
      <c r="M69" s="16" t="n">
        <f aca="false">'Quarterly Data'!M40/'Quarterly Data'!M77</f>
        <v>4.9383272875532</v>
      </c>
      <c r="N69" s="16" t="n">
        <f aca="false">'Quarterly Data'!N40/'Quarterly Data'!N77</f>
        <v>1.21446710949468</v>
      </c>
      <c r="O69" s="16" t="n">
        <f aca="false">'Quarterly Data'!O40/'Quarterly Data'!O77</f>
        <v>2.84708059226715</v>
      </c>
      <c r="P69" s="16" t="n">
        <f aca="false">'Quarterly Data'!P40/'Quarterly Data'!P77</f>
        <v>4.87208002033942</v>
      </c>
      <c r="Q69" s="16" t="n">
        <f aca="false">'Quarterly Data'!Q40/'Quarterly Data'!Q77</f>
        <v>5.51534521576705</v>
      </c>
      <c r="R69" s="16" t="n">
        <f aca="false">'Quarterly Data'!R40/'Quarterly Data'!R77</f>
        <v>1.47953351330245</v>
      </c>
      <c r="S69" s="16" t="n">
        <f aca="false">'Quarterly Data'!S40/'Quarterly Data'!S77</f>
        <v>3.27204605146116</v>
      </c>
      <c r="T69" s="16" t="n">
        <f aca="false">'Quarterly Data'!T40/'Quarterly Data'!T77</f>
        <v>4.86235443256575</v>
      </c>
      <c r="U69" s="16" t="n">
        <f aca="false">'Quarterly Data'!U40/'Quarterly Data'!U77</f>
        <v>5.29806636611004</v>
      </c>
      <c r="V69" s="16" t="n">
        <f aca="false">'Quarterly Data'!V40/'Quarterly Data'!V77</f>
        <v>2.11044970476433</v>
      </c>
      <c r="W69" s="16" t="n">
        <f aca="false">'Quarterly Data'!W40/'Quarterly Data'!W77</f>
        <v>3.60225746351994</v>
      </c>
      <c r="X69" s="16" t="n">
        <f aca="false">'Quarterly Data'!X40/'Quarterly Data'!X77</f>
        <v>6.27179463270192</v>
      </c>
      <c r="Y69" s="16" t="n">
        <f aca="false">'Quarterly Data'!Y40/'Quarterly Data'!Y77</f>
        <v>6.6112449759353</v>
      </c>
      <c r="Z69" s="16" t="n">
        <f aca="false">'Quarterly Data'!Z40/'Quarterly Data'!Z77</f>
        <v>2.12813630525323</v>
      </c>
      <c r="AA69" s="16" t="n">
        <f aca="false">'Quarterly Data'!AA40/'Quarterly Data'!AA77</f>
        <v>4.54891757415427</v>
      </c>
      <c r="AB69" s="16" t="n">
        <f aca="false">'Quarterly Data'!AB40/'Quarterly Data'!AB77</f>
        <v>6.98844966395406</v>
      </c>
      <c r="AC69" s="16" t="n">
        <f aca="false">'Quarterly Data'!AC40/'Quarterly Data'!AC77</f>
        <v>7.92117781409125</v>
      </c>
      <c r="AD69" s="16" t="n">
        <f aca="false">'Quarterly Data'!AD40/'Quarterly Data'!AD77</f>
        <v>2.29928971925812</v>
      </c>
      <c r="AE69" s="16" t="n">
        <f aca="false">'Quarterly Data'!AE40/'Quarterly Data'!AE77</f>
        <v>4.30654424157561</v>
      </c>
      <c r="AF69" s="16" t="n">
        <f aca="false">'Quarterly Data'!AF40/'Quarterly Data'!AF77</f>
        <v>7.06605534357235</v>
      </c>
      <c r="AG69" s="16" t="n">
        <f aca="false">'Quarterly Data'!AG40/'Quarterly Data'!AG77</f>
        <v>7.77566221142559</v>
      </c>
      <c r="AH69" s="16" t="n">
        <f aca="false">'Quarterly Data'!AH40/'Quarterly Data'!AH77</f>
        <v>2.64284564585322</v>
      </c>
      <c r="AI69" s="16" t="n">
        <f aca="false">'Quarterly Data'!AI40/'Quarterly Data'!AI77</f>
        <v>5.41581833664491</v>
      </c>
      <c r="AJ69" s="16" t="n">
        <f aca="false">'Quarterly Data'!AJ40/'Quarterly Data'!AJ77</f>
        <v>7.9716581199124</v>
      </c>
      <c r="AK69" s="16" t="n">
        <f aca="false">'Quarterly Data'!AK40/'Quarterly Data'!AK77</f>
        <v>9.02946081182698</v>
      </c>
      <c r="AL69" s="16" t="n">
        <f aca="false">'Quarterly Data'!AL40/'Quarterly Data'!AL77</f>
        <v>2.77788553627448</v>
      </c>
      <c r="AM69" s="16" t="n">
        <f aca="false">'Quarterly Data'!AM40/'Quarterly Data'!AM77</f>
        <v>5.71042505779647</v>
      </c>
      <c r="AN69" s="16" t="n">
        <f aca="false">'Quarterly Data'!AN40/'Quarterly Data'!AN77</f>
        <v>8.40816546523765</v>
      </c>
      <c r="AO69" s="16" t="n">
        <f aca="false">'Quarterly Data'!AO40/'Quarterly Data'!AO77</f>
        <v>9.73219666259006</v>
      </c>
      <c r="AP69" s="16" t="n">
        <f aca="false">'Quarterly Data'!AP40/'Quarterly Data'!AP77</f>
        <v>2.85992489697443</v>
      </c>
      <c r="AQ69" s="16" t="n">
        <f aca="false">'Quarterly Data'!AQ40/'Quarterly Data'!AQ77</f>
        <v>5.99460632251407</v>
      </c>
    </row>
    <row r="70" customFormat="false" ht="15" hidden="false" customHeight="true" outlineLevel="0" collapsed="false">
      <c r="A70" s="4" t="s">
        <v>261</v>
      </c>
      <c r="B70" s="37" t="n">
        <f aca="false">'Quarterly Data'!B41/'Quarterly Data'!B77</f>
        <v>0.629547953762707</v>
      </c>
      <c r="C70" s="37" t="n">
        <f aca="false">'Quarterly Data'!C41/'Quarterly Data'!C77</f>
        <v>1.52452937322391</v>
      </c>
      <c r="D70" s="37" t="n">
        <f aca="false">'Quarterly Data'!D41/'Quarterly Data'!D77</f>
        <v>1.41719396734217</v>
      </c>
      <c r="E70" s="37" t="n">
        <f aca="false">'Quarterly Data'!E41/'Quarterly Data'!E77</f>
        <v>1.10103401168709</v>
      </c>
      <c r="F70" s="37" t="n">
        <f aca="false">'Quarterly Data'!F41/'Quarterly Data'!F77</f>
        <v>0.791487978553173</v>
      </c>
      <c r="G70" s="37" t="n">
        <f aca="false">'Quarterly Data'!G41/'Quarterly Data'!G77</f>
        <v>1.36909097003141</v>
      </c>
      <c r="H70" s="37" t="n">
        <f aca="false">'Quarterly Data'!H41/'Quarterly Data'!H77</f>
        <v>1.73619780355045</v>
      </c>
      <c r="I70" s="37" t="n">
        <f aca="false">'Quarterly Data'!I41/'Quarterly Data'!I77</f>
        <v>1.01704095962516</v>
      </c>
      <c r="J70" s="37" t="n">
        <f aca="false">'Quarterly Data'!J41/'Quarterly Data'!J77</f>
        <v>0.681832373312074</v>
      </c>
      <c r="K70" s="37" t="n">
        <f aca="false">'Quarterly Data'!K41/'Quarterly Data'!K77</f>
        <v>1.57421954921779</v>
      </c>
      <c r="L70" s="37" t="n">
        <f aca="false">'Quarterly Data'!L41/'Quarterly Data'!L77</f>
        <v>2.05368666247299</v>
      </c>
      <c r="M70" s="37" t="n">
        <f aca="false">'Quarterly Data'!M41/'Quarterly Data'!M77</f>
        <v>0.68158275740334</v>
      </c>
      <c r="N70" s="37" t="n">
        <f aca="false">'Quarterly Data'!N41/'Quarterly Data'!N77</f>
        <v>1.21446710949468</v>
      </c>
      <c r="O70" s="37" t="n">
        <f aca="false">'Quarterly Data'!O41/'Quarterly Data'!O77</f>
        <v>1.64669235877669</v>
      </c>
      <c r="P70" s="37" t="n">
        <f aca="false">'Quarterly Data'!P41/'Quarterly Data'!P77</f>
        <v>2.06387515929327</v>
      </c>
      <c r="Q70" s="37" t="n">
        <f aca="false">'Quarterly Data'!Q41/'Quarterly Data'!Q77</f>
        <v>0.709884769492333</v>
      </c>
      <c r="R70" s="37" t="n">
        <f aca="false">'Quarterly Data'!R41/'Quarterly Data'!R77</f>
        <v>1.47953351330245</v>
      </c>
      <c r="S70" s="37" t="n">
        <f aca="false">'Quarterly Data'!S41/'Quarterly Data'!S77</f>
        <v>1.82957183229188</v>
      </c>
      <c r="T70" s="37" t="n">
        <f aca="false">'Quarterly Data'!T41/'Quarterly Data'!T77</f>
        <v>1.70351741674434</v>
      </c>
      <c r="U70" s="37" t="n">
        <f aca="false">'Quarterly Data'!U41/'Quarterly Data'!U77</f>
        <v>0.450167617769994</v>
      </c>
      <c r="V70" s="37" t="n">
        <f aca="false">'Quarterly Data'!V41/'Quarterly Data'!V77</f>
        <v>2.11044970476433</v>
      </c>
      <c r="W70" s="37" t="n">
        <f aca="false">'Quarterly Data'!W41/'Quarterly Data'!W77</f>
        <v>1.53988493554051</v>
      </c>
      <c r="X70" s="37" t="n">
        <f aca="false">'Quarterly Data'!X41/'Quarterly Data'!X77</f>
        <v>2.6914005221837</v>
      </c>
      <c r="Y70" s="37" t="n">
        <f aca="false">'Quarterly Data'!Y41/'Quarterly Data'!Y77</f>
        <v>0.395037430021928</v>
      </c>
      <c r="Z70" s="37" t="n">
        <f aca="false">'Quarterly Data'!Z41/'Quarterly Data'!Z77</f>
        <v>2.12813630525323</v>
      </c>
      <c r="AA70" s="37" t="n">
        <f aca="false">'Quarterly Data'!AA41/'Quarterly Data'!AA77</f>
        <v>2.42454683002291</v>
      </c>
      <c r="AB70" s="37" t="n">
        <f aca="false">'Quarterly Data'!AB41/'Quarterly Data'!AB77</f>
        <v>2.53708486973948</v>
      </c>
      <c r="AC70" s="37" t="n">
        <f aca="false">'Quarterly Data'!AC41/'Quarterly Data'!AC77</f>
        <v>0.999842192198273</v>
      </c>
      <c r="AD70" s="37" t="n">
        <f aca="false">'Quarterly Data'!AD41/'Quarterly Data'!AD77</f>
        <v>2.29928971925812</v>
      </c>
      <c r="AE70" s="37" t="n">
        <f aca="false">'Quarterly Data'!AE41/'Quarterly Data'!AE77</f>
        <v>2.05519519408179</v>
      </c>
      <c r="AF70" s="37" t="n">
        <f aca="false">'Quarterly Data'!AF41/'Quarterly Data'!AF77</f>
        <v>2.85657011280343</v>
      </c>
      <c r="AG70" s="37" t="n">
        <f aca="false">'Quarterly Data'!AG41/'Quarterly Data'!AG77</f>
        <v>0.876032836121457</v>
      </c>
      <c r="AH70" s="37" t="n">
        <f aca="false">'Quarterly Data'!AH41/'Quarterly Data'!AH77</f>
        <v>2.64284564585322</v>
      </c>
      <c r="AI70" s="37" t="n">
        <f aca="false">'Quarterly Data'!AI41/'Quarterly Data'!AI77</f>
        <v>2.77523390650911</v>
      </c>
      <c r="AJ70" s="37" t="n">
        <f aca="false">'Quarterly Data'!AJ41/'Quarterly Data'!AJ77</f>
        <v>2.70193214646291</v>
      </c>
      <c r="AK70" s="37" t="n">
        <f aca="false">'Quarterly Data'!AK41/'Quarterly Data'!AK77</f>
        <v>1.16814437558686</v>
      </c>
      <c r="AL70" s="37" t="n">
        <f aca="false">'Quarterly Data'!AL41/'Quarterly Data'!AL77</f>
        <v>2.77788553627448</v>
      </c>
      <c r="AM70" s="37" t="n">
        <f aca="false">'Quarterly Data'!AM41/'Quarterly Data'!AM77</f>
        <v>2.95480661543539</v>
      </c>
      <c r="AN70" s="37" t="n">
        <f aca="false">'Quarterly Data'!AN41/'Quarterly Data'!AN77</f>
        <v>2.80763348754246</v>
      </c>
      <c r="AO70" s="37" t="n">
        <f aca="false">'Quarterly Data'!AO41/'Quarterly Data'!AO77</f>
        <v>1.3107878151106</v>
      </c>
      <c r="AP70" s="37" t="n">
        <f aca="false">'Quarterly Data'!AP41/'Quarterly Data'!AP77</f>
        <v>2.85992489697443</v>
      </c>
      <c r="AQ70" s="37" t="n">
        <f aca="false">'Quarterly Data'!AQ41/'Quarterly Data'!AQ77</f>
        <v>3.16852090294532</v>
      </c>
    </row>
    <row r="71" customFormat="false" ht="15" hidden="false" customHeight="true" outlineLevel="0" collapsed="false">
      <c r="A71" s="18" t="s">
        <v>275</v>
      </c>
      <c r="B71" s="39" t="n">
        <f aca="false">B70*4/B8</f>
        <v>0.0417126356642509</v>
      </c>
      <c r="C71" s="39" t="n">
        <f aca="false">C70*4/C8</f>
        <v>0.0884811011737612</v>
      </c>
      <c r="D71" s="39" t="n">
        <f aca="false">D70*4/D8</f>
        <v>0.077063293493321</v>
      </c>
      <c r="E71" s="39" t="n">
        <f aca="false">E70*4/E8</f>
        <v>0.0596443126591054</v>
      </c>
      <c r="F71" s="39" t="n">
        <f aca="false">F70*4/F8</f>
        <v>0.04305660158048</v>
      </c>
      <c r="G71" s="39" t="n">
        <f aca="false">G70*4/G8</f>
        <v>0.0653504042974421</v>
      </c>
      <c r="H71" s="39" t="n">
        <f aca="false">H70*4/H8</f>
        <v>0.0788106129618904</v>
      </c>
      <c r="I71" s="39" t="n">
        <f aca="false">I70*4/I8</f>
        <v>0.0460303670344041</v>
      </c>
      <c r="J71" s="39" t="n">
        <f aca="false">J70*4/J8</f>
        <v>0.0329945498820263</v>
      </c>
      <c r="K71" s="39" t="n">
        <f aca="false">K70*4/K8</f>
        <v>0.0658944976650395</v>
      </c>
      <c r="L71" s="39" t="n">
        <f aca="false">L70*4/L8</f>
        <v>0.0859103393630198</v>
      </c>
      <c r="M71" s="39" t="n">
        <f aca="false">M70*4/M8</f>
        <v>0.0297212583627315</v>
      </c>
      <c r="N71" s="39" t="n">
        <f aca="false">N70*4/N8</f>
        <v>0.0435136907737255</v>
      </c>
      <c r="O71" s="39" t="n">
        <f aca="false">O70*4/O8</f>
        <v>0.0567922869038349</v>
      </c>
      <c r="P71" s="39" t="n">
        <f aca="false">P70*4/P8</f>
        <v>0.066033439747025</v>
      </c>
      <c r="Q71" s="39" t="n">
        <f aca="false">Q70*4/Q8</f>
        <v>0.021403023124816</v>
      </c>
      <c r="R71" s="39" t="n">
        <f aca="false">R70*4/R8</f>
        <v>0.0566437026532331</v>
      </c>
      <c r="S71" s="39" t="n">
        <f aca="false">S70*4/S8</f>
        <v>0.0617004243248251</v>
      </c>
      <c r="T71" s="39" t="n">
        <f aca="false">T70*4/T8</f>
        <v>0.0526874635968247</v>
      </c>
      <c r="U71" s="39" t="n">
        <f aca="false">U70*4/U8</f>
        <v>0.0130426660225987</v>
      </c>
      <c r="V71" s="39" t="n">
        <f aca="false">V70*4/V8</f>
        <v>0.0589181938795177</v>
      </c>
      <c r="W71" s="39" t="n">
        <f aca="false">W70*4/W8</f>
        <v>0.0374553952092552</v>
      </c>
      <c r="X71" s="39" t="n">
        <f aca="false">X70*4/X8</f>
        <v>0.0646078262541847</v>
      </c>
      <c r="Y71" s="39" t="n">
        <f aca="false">Y70*4/Y8</f>
        <v>0.00693504375724254</v>
      </c>
      <c r="Z71" s="39" t="n">
        <f aca="false">Z70*4/Z8</f>
        <v>0.0418759603552387</v>
      </c>
      <c r="AA71" s="39" t="n">
        <f aca="false">AA70*4/AA8</f>
        <v>0.0628405839440916</v>
      </c>
      <c r="AB71" s="39" t="n">
        <f aca="false">AB70*4/AB8</f>
        <v>0.0703085733612161</v>
      </c>
      <c r="AC71" s="39" t="n">
        <f aca="false">AC70*4/AC8</f>
        <v>0.0270118112170275</v>
      </c>
      <c r="AD71" s="39" t="n">
        <f aca="false">AD70*4/AD8</f>
        <v>0.0556324635678228</v>
      </c>
      <c r="AE71" s="39" t="n">
        <f aca="false">AE70*4/AE8</f>
        <v>0.0473547279742347</v>
      </c>
      <c r="AF71" s="39" t="n">
        <f aca="false">AF70*4/AF8</f>
        <v>0.0686139461431197</v>
      </c>
      <c r="AG71" s="39" t="n">
        <f aca="false">AG70*4/AG8</f>
        <v>0.0190919218943327</v>
      </c>
      <c r="AH71" s="39" t="n">
        <f aca="false">AH70*4/AH8</f>
        <v>0.0588050430183727</v>
      </c>
      <c r="AI71" s="39" t="n">
        <f aca="false">AI70*4/AI8</f>
        <v>0.0652612323694087</v>
      </c>
      <c r="AJ71" s="39" t="n">
        <f aca="false">AJ70*4/AJ8</f>
        <v>0.0578510255103931</v>
      </c>
      <c r="AK71" s="39" t="n">
        <f aca="false">AK70*4/AK8</f>
        <v>0.0291144463975789</v>
      </c>
      <c r="AL71" s="39" t="n">
        <f aca="false">AL70*4/AL8</f>
        <v>0.063080000823718</v>
      </c>
      <c r="AM71" s="39" t="n">
        <f aca="false">AM70*4/AM8</f>
        <v>0.0707229922315795</v>
      </c>
      <c r="AN71" s="39" t="n">
        <f aca="false">AN70*4/AN8</f>
        <v>0.0662763880210671</v>
      </c>
      <c r="AO71" s="39" t="n">
        <f aca="false">AO70*4/AO8</f>
        <v>0.0294327565984193</v>
      </c>
      <c r="AP71" s="39" t="n">
        <f aca="false">AP70*4/AP8</f>
        <v>0.0618061461337605</v>
      </c>
      <c r="AQ71" s="39" t="n">
        <f aca="false">AQ70*4/AQ8</f>
        <v>0.06257879628589</v>
      </c>
    </row>
    <row r="72" customFormat="false" ht="15" hidden="false" customHeight="true" outlineLevel="0" collapsed="false">
      <c r="A72" s="22" t="s">
        <v>164</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row>
    <row r="73" customFormat="false" ht="15" hidden="false" customHeight="true" outlineLevel="0" collapsed="false"/>
    <row r="74" customFormat="false" ht="15" hidden="false" customHeight="true" outlineLevel="0" collapsed="false">
      <c r="A74" s="6" t="s">
        <v>150</v>
      </c>
    </row>
    <row r="75" customFormat="false" ht="15" hidden="false" customHeight="true" outlineLevel="0" collapsed="false">
      <c r="A75" s="4" t="s">
        <v>109</v>
      </c>
      <c r="B75" s="16" t="n">
        <f aca="false">'Quarterly Data'!B5/'Quarterly Data'!B77</f>
        <v>0.736773271357953</v>
      </c>
      <c r="C75" s="16" t="n">
        <f aca="false">'Quarterly Data'!C5/'Quarterly Data'!C77</f>
        <v>1.46876731386286</v>
      </c>
      <c r="D75" s="16" t="n">
        <f aca="false">'Quarterly Data'!D5/'Quarterly Data'!D77</f>
        <v>0.493145648374499</v>
      </c>
      <c r="E75" s="16" t="n">
        <f aca="false">'Quarterly Data'!E5/'Quarterly Data'!E77</f>
        <v>0.530333222412954</v>
      </c>
      <c r="F75" s="16" t="n">
        <f aca="false">'Quarterly Data'!F5/'Quarterly Data'!F77</f>
        <v>0.431191934899858</v>
      </c>
      <c r="G75" s="16" t="n">
        <f aca="false">'Quarterly Data'!G5/'Quarterly Data'!G77</f>
        <v>1.16695580652924</v>
      </c>
      <c r="H75" s="16" t="n">
        <f aca="false">'Quarterly Data'!H5/'Quarterly Data'!H77</f>
        <v>0.499550563281291</v>
      </c>
      <c r="I75" s="16" t="n">
        <f aca="false">'Quarterly Data'!I5/'Quarterly Data'!I77</f>
        <v>0.55614902295709</v>
      </c>
      <c r="J75" s="16" t="n">
        <f aca="false">'Quarterly Data'!J5/'Quarterly Data'!J77</f>
        <v>0.902704111079281</v>
      </c>
      <c r="K75" s="16" t="n">
        <f aca="false">'Quarterly Data'!K5/'Quarterly Data'!K77</f>
        <v>0.552701765607724</v>
      </c>
      <c r="L75" s="16" t="n">
        <f aca="false">'Quarterly Data'!L5/'Quarterly Data'!L77</f>
        <v>0.69320687347153</v>
      </c>
      <c r="M75" s="16" t="n">
        <f aca="false">'Quarterly Data'!M5/'Quarterly Data'!M77</f>
        <v>0.557083584659846</v>
      </c>
      <c r="N75" s="16" t="n">
        <f aca="false">'Quarterly Data'!N5/'Quarterly Data'!N77</f>
        <v>0.65972715503961</v>
      </c>
      <c r="O75" s="16" t="n">
        <f aca="false">'Quarterly Data'!O5/'Quarterly Data'!O77</f>
        <v>0.779838544533399</v>
      </c>
      <c r="P75" s="16" t="n">
        <f aca="false">'Quarterly Data'!P5/'Quarterly Data'!P77</f>
        <v>0.644345540956803</v>
      </c>
      <c r="Q75" s="16" t="n">
        <f aca="false">'Quarterly Data'!Q5/'Quarterly Data'!Q77</f>
        <v>1.44369887171264</v>
      </c>
      <c r="R75" s="16" t="n">
        <f aca="false">'Quarterly Data'!R5/'Quarterly Data'!R77</f>
        <v>0.670117455489424</v>
      </c>
      <c r="S75" s="16" t="n">
        <f aca="false">'Quarterly Data'!S5/'Quarterly Data'!S77</f>
        <v>0.658632399261826</v>
      </c>
      <c r="T75" s="16" t="n">
        <f aca="false">'Quarterly Data'!T5/'Quarterly Data'!T77</f>
        <v>0.660859176164418</v>
      </c>
      <c r="U75" s="16" t="n">
        <f aca="false">'Quarterly Data'!U5/'Quarterly Data'!U77</f>
        <v>1.00395638223737</v>
      </c>
      <c r="V75" s="16" t="n">
        <f aca="false">'Quarterly Data'!V5/'Quarterly Data'!V77</f>
        <v>0.732480431519597</v>
      </c>
      <c r="W75" s="16" t="n">
        <f aca="false">'Quarterly Data'!W5/'Quarterly Data'!W77</f>
        <v>0.721576584920668</v>
      </c>
      <c r="X75" s="16" t="n">
        <f aca="false">'Quarterly Data'!X5/'Quarterly Data'!X77</f>
        <v>0.800780791364278</v>
      </c>
      <c r="Y75" s="16" t="n">
        <f aca="false">'Quarterly Data'!Y5/'Quarterly Data'!Y77</f>
        <v>1.85355191376138</v>
      </c>
      <c r="Z75" s="16" t="n">
        <f aca="false">'Quarterly Data'!Z5/'Quarterly Data'!Z77</f>
        <v>1.64540967567012</v>
      </c>
      <c r="AA75" s="16" t="n">
        <f aca="false">'Quarterly Data'!AA5/'Quarterly Data'!AA77</f>
        <v>1.19215665908325</v>
      </c>
      <c r="AB75" s="16" t="n">
        <f aca="false">'Quarterly Data'!AB5/'Quarterly Data'!AB77</f>
        <v>0.955636395969462</v>
      </c>
      <c r="AC75" s="16" t="n">
        <f aca="false">'Quarterly Data'!AC5/'Quarterly Data'!AC77</f>
        <v>0.968257690407179</v>
      </c>
      <c r="AD75" s="16" t="n">
        <f aca="false">'Quarterly Data'!AD5/'Quarterly Data'!AD77</f>
        <v>1.0997897262999</v>
      </c>
      <c r="AE75" s="16" t="n">
        <f aca="false">'Quarterly Data'!AE5/'Quarterly Data'!AE77</f>
        <v>1.04701304661109</v>
      </c>
      <c r="AF75" s="16" t="n">
        <f aca="false">'Quarterly Data'!AF5/'Quarterly Data'!AF77</f>
        <v>1.15162252074856</v>
      </c>
      <c r="AG75" s="16" t="n">
        <f aca="false">'Quarterly Data'!AG5/'Quarterly Data'!AG77</f>
        <v>1.45922704447925</v>
      </c>
      <c r="AH75" s="16" t="n">
        <f aca="false">'Quarterly Data'!AH5/'Quarterly Data'!AH77</f>
        <v>1.32612523434096</v>
      </c>
      <c r="AI75" s="16" t="n">
        <f aca="false">'Quarterly Data'!AI5/'Quarterly Data'!AI77</f>
        <v>1.24916133080359</v>
      </c>
      <c r="AJ75" s="16" t="n">
        <f aca="false">'Quarterly Data'!AJ5/'Quarterly Data'!AJ77</f>
        <v>1.21311328939474</v>
      </c>
      <c r="AK75" s="16" t="n">
        <f aca="false">'Quarterly Data'!AK5/'Quarterly Data'!AK77</f>
        <v>1.27131666244242</v>
      </c>
      <c r="AL75" s="16" t="n">
        <f aca="false">'Quarterly Data'!AL5/'Quarterly Data'!AL77</f>
        <v>1.23484894411364</v>
      </c>
      <c r="AM75" s="16" t="n">
        <f aca="false">'Quarterly Data'!AM5/'Quarterly Data'!AM77</f>
        <v>1.30483195052807</v>
      </c>
      <c r="AN75" s="16" t="n">
        <f aca="false">'Quarterly Data'!AN5/'Quarterly Data'!AN77</f>
        <v>1.35337615942824</v>
      </c>
      <c r="AO75" s="16" t="n">
        <f aca="false">'Quarterly Data'!AO5/'Quarterly Data'!AO77</f>
        <v>1.37158190618333</v>
      </c>
      <c r="AP75" s="16" t="n">
        <f aca="false">'Quarterly Data'!AP5/'Quarterly Data'!AP77</f>
        <v>1.90112495926341</v>
      </c>
      <c r="AQ75" s="16" t="n">
        <f aca="false">'Quarterly Data'!AQ5/'Quarterly Data'!AQ77</f>
        <v>1.49940601872965</v>
      </c>
    </row>
    <row r="76" customFormat="false" ht="15" hidden="false" customHeight="true" outlineLevel="0" collapsed="false">
      <c r="A76" s="4" t="s">
        <v>117</v>
      </c>
      <c r="B76" s="37" t="n">
        <f aca="false">'Quarterly Data'!B15/'Quarterly Data'!B77</f>
        <v>0.305948222852031</v>
      </c>
      <c r="C76" s="37" t="n">
        <f aca="false">'Quarterly Data'!C15/'Quarterly Data'!C77</f>
        <v>0.305525453082126</v>
      </c>
      <c r="D76" s="37" t="n">
        <f aca="false">'Quarterly Data'!D15/'Quarterly Data'!D77</f>
        <v>0.294587883599928</v>
      </c>
      <c r="E76" s="37" t="n">
        <f aca="false">'Quarterly Data'!E15/'Quarterly Data'!E77</f>
        <v>0.280675347363827</v>
      </c>
      <c r="F76" s="37" t="n">
        <f aca="false">'Quarterly Data'!F15/'Quarterly Data'!F77</f>
        <v>0.2887021619163</v>
      </c>
      <c r="G76" s="37" t="n">
        <f aca="false">'Quarterly Data'!G15/'Quarterly Data'!G77</f>
        <v>0.284504059168161</v>
      </c>
      <c r="H76" s="37" t="n">
        <f aca="false">'Quarterly Data'!H15/'Quarterly Data'!H77</f>
        <v>0.272231912271497</v>
      </c>
      <c r="I76" s="37" t="n">
        <f aca="false">'Quarterly Data'!I15/'Quarterly Data'!I77</f>
        <v>0.263483744956747</v>
      </c>
      <c r="J76" s="37" t="n">
        <f aca="false">'Quarterly Data'!J15/'Quarterly Data'!J77</f>
        <v>0.270264863088193</v>
      </c>
      <c r="K76" s="37" t="n">
        <f aca="false">'Quarterly Data'!K15/'Quarterly Data'!K77</f>
        <v>0.26757495682783</v>
      </c>
      <c r="L76" s="37" t="n">
        <f aca="false">'Quarterly Data'!L15/'Quarterly Data'!L77</f>
        <v>0.264875366262026</v>
      </c>
      <c r="M76" s="37" t="n">
        <f aca="false">'Quarterly Data'!M15/'Quarterly Data'!M77</f>
        <v>0.265396382445979</v>
      </c>
      <c r="N76" s="37" t="n">
        <f aca="false">'Quarterly Data'!N15/'Quarterly Data'!N77</f>
        <v>0.258984042490476</v>
      </c>
      <c r="O76" s="37" t="n">
        <f aca="false">'Quarterly Data'!O15/'Quarterly Data'!O77</f>
        <v>0.255981734570576</v>
      </c>
      <c r="P76" s="37" t="n">
        <f aca="false">'Quarterly Data'!P15/'Quarterly Data'!P77</f>
        <v>0.24323865780881</v>
      </c>
      <c r="Q76" s="37" t="n">
        <f aca="false">'Quarterly Data'!Q15/'Quarterly Data'!Q77</f>
        <v>0.232227136085908</v>
      </c>
      <c r="R76" s="37" t="n">
        <f aca="false">'Quarterly Data'!R15/'Quarterly Data'!R77</f>
        <v>0.243247631602458</v>
      </c>
      <c r="S76" s="37" t="n">
        <f aca="false">'Quarterly Data'!S15/'Quarterly Data'!S77</f>
        <v>0.234042066004138</v>
      </c>
      <c r="T76" s="37" t="n">
        <f aca="false">'Quarterly Data'!T15/'Quarterly Data'!T77</f>
        <v>0.225971551490901</v>
      </c>
      <c r="U76" s="37" t="n">
        <f aca="false">'Quarterly Data'!U15/'Quarterly Data'!U77</f>
        <v>0.236906174671258</v>
      </c>
      <c r="V76" s="37" t="n">
        <f aca="false">'Quarterly Data'!V15/'Quarterly Data'!V77</f>
        <v>0.221588918787008</v>
      </c>
      <c r="W76" s="37" t="n">
        <f aca="false">'Quarterly Data'!W15/'Quarterly Data'!W77</f>
        <v>0.214055335457103</v>
      </c>
      <c r="X76" s="37" t="n">
        <f aca="false">'Quarterly Data'!X15/'Quarterly Data'!X77</f>
        <v>0.218867600029935</v>
      </c>
      <c r="Y76" s="37" t="n">
        <f aca="false">'Quarterly Data'!Y15/'Quarterly Data'!Y77</f>
        <v>0.208060951007243</v>
      </c>
      <c r="Z76" s="37" t="n">
        <f aca="false">'Quarterly Data'!Z15/'Quarterly Data'!Z77</f>
        <v>0.209802409749145</v>
      </c>
      <c r="AA76" s="37" t="n">
        <f aca="false">'Quarterly Data'!AA15/'Quarterly Data'!AA77</f>
        <v>0.231639667106611</v>
      </c>
      <c r="AB76" s="37" t="n">
        <f aca="false">'Quarterly Data'!AB15/'Quarterly Data'!AB77</f>
        <v>0.246913378243055</v>
      </c>
      <c r="AC76" s="37" t="n">
        <f aca="false">'Quarterly Data'!AC15/'Quarterly Data'!AC77</f>
        <v>0.291518444423667</v>
      </c>
      <c r="AD76" s="37" t="n">
        <f aca="false">'Quarterly Data'!AD15/'Quarterly Data'!AD77</f>
        <v>0.320435781698644</v>
      </c>
      <c r="AE76" s="37" t="n">
        <f aca="false">'Quarterly Data'!AE15/'Quarterly Data'!AE77</f>
        <v>0.302914737400999</v>
      </c>
      <c r="AF76" s="37" t="n">
        <f aca="false">'Quarterly Data'!AF15/'Quarterly Data'!AF77</f>
        <v>0.265784400208747</v>
      </c>
      <c r="AG76" s="37" t="n">
        <f aca="false">'Quarterly Data'!AG15/'Quarterly Data'!AG77</f>
        <v>0.255385999623052</v>
      </c>
      <c r="AH76" s="37" t="n">
        <f aca="false">'Quarterly Data'!AH15/'Quarterly Data'!AH77</f>
        <v>0.227456544421978</v>
      </c>
      <c r="AI76" s="37" t="n">
        <f aca="false">'Quarterly Data'!AI15/'Quarterly Data'!AI77</f>
        <v>0.222089188341276</v>
      </c>
      <c r="AJ76" s="37" t="n">
        <f aca="false">'Quarterly Data'!AJ15/'Quarterly Data'!AJ77</f>
        <v>0.216955489357819</v>
      </c>
      <c r="AK76" s="37" t="n">
        <f aca="false">'Quarterly Data'!AK15/'Quarterly Data'!AK77</f>
        <v>0.199235222852162</v>
      </c>
      <c r="AL76" s="37" t="n">
        <f aca="false">'Quarterly Data'!AL15/'Quarterly Data'!AL77</f>
        <v>0.166725487095781</v>
      </c>
      <c r="AM76" s="37" t="n">
        <f aca="false">'Quarterly Data'!AM15/'Quarterly Data'!AM77</f>
        <v>0.158484950951003</v>
      </c>
      <c r="AN76" s="37" t="n">
        <f aca="false">'Quarterly Data'!AN15/'Quarterly Data'!AN77</f>
        <v>0.155333957393642</v>
      </c>
      <c r="AO76" s="37" t="n">
        <f aca="false">'Quarterly Data'!AO15/'Quarterly Data'!AO77</f>
        <v>0.176389915256976</v>
      </c>
      <c r="AP76" s="37" t="n">
        <f aca="false">'Quarterly Data'!AP15/'Quarterly Data'!AP77</f>
        <v>0.182409468054114</v>
      </c>
      <c r="AQ76" s="37" t="n">
        <f aca="false">'Quarterly Data'!AQ15/'Quarterly Data'!AQ77</f>
        <v>0.178484171820234</v>
      </c>
    </row>
    <row r="77" customFormat="false" ht="15" hidden="false" customHeight="true" outlineLevel="0" collapsed="false">
      <c r="A77" s="4" t="s">
        <v>115</v>
      </c>
      <c r="B77" s="16" t="n">
        <f aca="false">'Quarterly Data'!B13/'Quarterly Data'!B77</f>
        <v>0.646726954913472</v>
      </c>
      <c r="C77" s="16" t="n">
        <f aca="false">'Quarterly Data'!C13/'Quarterly Data'!C77</f>
        <v>0.640664090615845</v>
      </c>
      <c r="D77" s="16" t="n">
        <f aca="false">'Quarterly Data'!D13/'Quarterly Data'!D77</f>
        <v>0.645121141768829</v>
      </c>
      <c r="E77" s="16" t="n">
        <f aca="false">'Quarterly Data'!E13/'Quarterly Data'!E77</f>
        <v>0.696219770676664</v>
      </c>
      <c r="F77" s="16" t="n">
        <f aca="false">'Quarterly Data'!F13/'Quarterly Data'!F77</f>
        <v>0.672231317609622</v>
      </c>
      <c r="G77" s="16" t="n">
        <f aca="false">'Quarterly Data'!G13/'Quarterly Data'!G77</f>
        <v>0.658477780870071</v>
      </c>
      <c r="H77" s="16" t="n">
        <f aca="false">'Quarterly Data'!H13/'Quarterly Data'!H77</f>
        <v>0.657153574073578</v>
      </c>
      <c r="I77" s="16" t="n">
        <f aca="false">'Quarterly Data'!I13/'Quarterly Data'!I77</f>
        <v>0.685404011821176</v>
      </c>
      <c r="J77" s="16" t="n">
        <f aca="false">'Quarterly Data'!J13/'Quarterly Data'!J77</f>
        <v>0.680921756252755</v>
      </c>
      <c r="K77" s="16" t="n">
        <f aca="false">'Quarterly Data'!K13/'Quarterly Data'!K77</f>
        <v>0.690211447108025</v>
      </c>
      <c r="L77" s="16" t="n">
        <f aca="false">'Quarterly Data'!L13/'Quarterly Data'!L77</f>
        <v>0.691070781808127</v>
      </c>
      <c r="M77" s="16" t="n">
        <f aca="false">'Quarterly Data'!M13/'Quarterly Data'!M77</f>
        <v>0.726699842637859</v>
      </c>
      <c r="N77" s="16" t="n">
        <f aca="false">'Quarterly Data'!N13/'Quarterly Data'!N77</f>
        <v>0.695210838003487</v>
      </c>
      <c r="O77" s="16" t="n">
        <f aca="false">'Quarterly Data'!O13/'Quarterly Data'!O77</f>
        <v>0.789735193100338</v>
      </c>
      <c r="P77" s="16" t="n">
        <f aca="false">'Quarterly Data'!P13/'Quarterly Data'!P77</f>
        <v>0.74181796719678</v>
      </c>
      <c r="Q77" s="16" t="n">
        <f aca="false">'Quarterly Data'!Q13/'Quarterly Data'!Q77</f>
        <v>0.779730268901854</v>
      </c>
      <c r="R77" s="16" t="n">
        <f aca="false">'Quarterly Data'!R13/'Quarterly Data'!R77</f>
        <v>0.802254102004936</v>
      </c>
      <c r="S77" s="16" t="n">
        <f aca="false">'Quarterly Data'!S13/'Quarterly Data'!S77</f>
        <v>0.801172037591449</v>
      </c>
      <c r="T77" s="16" t="n">
        <f aca="false">'Quarterly Data'!T13/'Quarterly Data'!T77</f>
        <v>0.790805677560887</v>
      </c>
      <c r="U77" s="16" t="n">
        <f aca="false">'Quarterly Data'!U13/'Quarterly Data'!U77</f>
        <v>0.828267389308671</v>
      </c>
      <c r="V77" s="16" t="n">
        <f aca="false">'Quarterly Data'!V13/'Quarterly Data'!V77</f>
        <v>0.811626981052511</v>
      </c>
      <c r="W77" s="16" t="n">
        <f aca="false">'Quarterly Data'!W13/'Quarterly Data'!W77</f>
        <v>0.820244555829938</v>
      </c>
      <c r="X77" s="16" t="n">
        <f aca="false">'Quarterly Data'!X13/'Quarterly Data'!X77</f>
        <v>0.839035810333388</v>
      </c>
      <c r="Y77" s="16" t="n">
        <f aca="false">'Quarterly Data'!Y13/'Quarterly Data'!Y77</f>
        <v>0.855081019414553</v>
      </c>
      <c r="Z77" s="16" t="n">
        <f aca="false">'Quarterly Data'!Z13/'Quarterly Data'!Z77</f>
        <v>0.940126926349408</v>
      </c>
      <c r="AA77" s="16" t="n">
        <f aca="false">'Quarterly Data'!AA13/'Quarterly Data'!AA77</f>
        <v>0.967386128147243</v>
      </c>
      <c r="AB77" s="16" t="n">
        <f aca="false">'Quarterly Data'!AB13/'Quarterly Data'!AB77</f>
        <v>0.992530627085505</v>
      </c>
      <c r="AC77" s="16" t="n">
        <f aca="false">'Quarterly Data'!AC13/'Quarterly Data'!AC77</f>
        <v>1.01508384163629</v>
      </c>
      <c r="AD77" s="16" t="n">
        <f aca="false">'Quarterly Data'!AD13/'Quarterly Data'!AD77</f>
        <v>1.00900983881675</v>
      </c>
      <c r="AE77" s="16" t="n">
        <f aca="false">'Quarterly Data'!AE13/'Quarterly Data'!AE77</f>
        <v>1.01882932949306</v>
      </c>
      <c r="AF77" s="16" t="n">
        <f aca="false">'Quarterly Data'!AF13/'Quarterly Data'!AF77</f>
        <v>1.0011887385964</v>
      </c>
      <c r="AG77" s="16" t="n">
        <f aca="false">'Quarterly Data'!AG13/'Quarterly Data'!AG77</f>
        <v>1.04030479932876</v>
      </c>
      <c r="AH77" s="16" t="n">
        <f aca="false">'Quarterly Data'!AH13/'Quarterly Data'!AH77</f>
        <v>1.02116933257095</v>
      </c>
      <c r="AI77" s="16" t="n">
        <f aca="false">'Quarterly Data'!AI13/'Quarterly Data'!AI77</f>
        <v>1.03145429284252</v>
      </c>
      <c r="AJ77" s="16" t="n">
        <f aca="false">'Quarterly Data'!AJ13/'Quarterly Data'!AJ77</f>
        <v>1.07515061016274</v>
      </c>
      <c r="AK77" s="16" t="n">
        <f aca="false">'Quarterly Data'!AK13/'Quarterly Data'!AK77</f>
        <v>1.0764164096262</v>
      </c>
      <c r="AL77" s="16" t="n">
        <f aca="false">'Quarterly Data'!AL13/'Quarterly Data'!AL77</f>
        <v>1.09114300090597</v>
      </c>
      <c r="AM77" s="16" t="n">
        <f aca="false">'Quarterly Data'!AM13/'Quarterly Data'!AM77</f>
        <v>1.09253630946874</v>
      </c>
      <c r="AN77" s="16" t="n">
        <f aca="false">'Quarterly Data'!AN13/'Quarterly Data'!AN77</f>
        <v>1.09412914088161</v>
      </c>
      <c r="AO77" s="16" t="n">
        <f aca="false">'Quarterly Data'!AO13/'Quarterly Data'!AO77</f>
        <v>1.15533066381274</v>
      </c>
      <c r="AP77" s="16" t="n">
        <f aca="false">'Quarterly Data'!AP13/'Quarterly Data'!AP77</f>
        <v>1.11501027080066</v>
      </c>
      <c r="AQ77" s="16" t="n">
        <f aca="false">'Quarterly Data'!AQ13/'Quarterly Data'!AQ77</f>
        <v>1.11986409295797</v>
      </c>
    </row>
    <row r="78" customFormat="false" ht="15" hidden="false" customHeight="true" outlineLevel="0" collapsed="false">
      <c r="A78" s="4" t="s">
        <v>116</v>
      </c>
      <c r="B78" s="16" t="n">
        <f aca="false">'Quarterly Data'!B14/'Quarterly Data'!B77</f>
        <v>0.00104626529601908</v>
      </c>
      <c r="C78" s="16" t="n">
        <f aca="false">'Quarterly Data'!C14/'Quarterly Data'!C77</f>
        <v>0.00103263072890819</v>
      </c>
      <c r="D78" s="16" t="n">
        <f aca="false">'Quarterly Data'!D14/'Quarterly Data'!D77</f>
        <v>0.00103294020943307</v>
      </c>
      <c r="E78" s="16" t="n">
        <f aca="false">'Quarterly Data'!E14/'Quarterly Data'!E77</f>
        <v>0.00106956801085171</v>
      </c>
      <c r="F78" s="16" t="n">
        <f aca="false">'Quarterly Data'!F14/'Quarterly Data'!F77</f>
        <v>0.00103036691450671</v>
      </c>
      <c r="G78" s="16" t="n">
        <f aca="false">'Quarterly Data'!G14/'Quarterly Data'!G77</f>
        <v>0.000978327879557738</v>
      </c>
      <c r="H78" s="16" t="n">
        <f aca="false">'Quarterly Data'!H14/'Quarterly Data'!H77</f>
        <v>0.000969575974312547</v>
      </c>
      <c r="I78" s="16" t="n">
        <f aca="false">'Quarterly Data'!I14/'Quarterly Data'!I77</f>
        <v>0.000975865722062025</v>
      </c>
      <c r="J78" s="16" t="n">
        <f aca="false">'Quarterly Data'!J14/'Quarterly Data'!J77</f>
        <v>0.00097341823582363</v>
      </c>
      <c r="K78" s="16" t="n">
        <f aca="false">'Quarterly Data'!K14/'Quarterly Data'!K77</f>
        <v>0.00093811622502406</v>
      </c>
      <c r="L78" s="16" t="n">
        <f aca="false">'Quarterly Data'!L14/'Quarterly Data'!L77</f>
        <v>0.000992831336511457</v>
      </c>
      <c r="M78" s="16" t="n">
        <f aca="false">'Quarterly Data'!M14/'Quarterly Data'!M77</f>
        <v>0.000989278280889788</v>
      </c>
      <c r="N78" s="16" t="n">
        <f aca="false">'Quarterly Data'!N14/'Quarterly Data'!N77</f>
        <v>0.00102469381496345</v>
      </c>
      <c r="O78" s="16" t="n">
        <f aca="false">'Quarterly Data'!O14/'Quarterly Data'!O77</f>
        <v>0.00101281491182118</v>
      </c>
      <c r="P78" s="16" t="n">
        <f aca="false">'Quarterly Data'!P14/'Quarterly Data'!P77</f>
        <v>0.00102752777295437</v>
      </c>
      <c r="Q78" s="16" t="n">
        <f aca="false">'Quarterly Data'!Q14/'Quarterly Data'!Q77</f>
        <v>0.00098532546526934</v>
      </c>
      <c r="R78" s="16" t="n">
        <f aca="false">'Quarterly Data'!R14/'Quarterly Data'!R77</f>
        <v>0.00100670061559489</v>
      </c>
      <c r="S78" s="16" t="n">
        <f aca="false">'Quarterly Data'!S14/'Quarterly Data'!S77</f>
        <v>0.000953442396853667</v>
      </c>
      <c r="T78" s="16" t="n">
        <f aca="false">'Quarterly Data'!T14/'Quarterly Data'!T77</f>
        <v>0.000920454384891655</v>
      </c>
      <c r="U78" s="16" t="n">
        <f aca="false">'Quarterly Data'!U14/'Quarterly Data'!U77</f>
        <v>0.00091771789208417</v>
      </c>
      <c r="V78" s="16" t="n">
        <f aca="false">'Quarterly Data'!V14/'Quarterly Data'!V77</f>
        <v>0.000910345968917143</v>
      </c>
      <c r="W78" s="16" t="n">
        <f aca="false">'Quarterly Data'!W14/'Quarterly Data'!W77</f>
        <v>0.000889607799234996</v>
      </c>
      <c r="X78" s="16" t="n">
        <f aca="false">'Quarterly Data'!X14/'Quarterly Data'!X77</f>
        <v>0.000884208460196981</v>
      </c>
      <c r="Y78" s="16" t="n">
        <f aca="false">'Quarterly Data'!Y14/'Quarterly Data'!Y77</f>
        <v>0.000876371696512173</v>
      </c>
      <c r="Z78" s="16" t="n">
        <f aca="false">'Quarterly Data'!Z14/'Quarterly Data'!Z77</f>
        <v>0.000801957423208817</v>
      </c>
      <c r="AA78" s="16" t="n">
        <f aca="false">'Quarterly Data'!AA14/'Quarterly Data'!AA77</f>
        <v>0.000800538425897988</v>
      </c>
      <c r="AB78" s="16" t="n">
        <f aca="false">'Quarterly Data'!AB14/'Quarterly Data'!AB77</f>
        <v>0.000783370660683114</v>
      </c>
      <c r="AC78" s="16" t="n">
        <f aca="false">'Quarterly Data'!AC14/'Quarterly Data'!AC77</f>
        <v>0.000775847508339085</v>
      </c>
      <c r="AD78" s="16" t="n">
        <f aca="false">'Quarterly Data'!AD14/'Quarterly Data'!AD77</f>
        <v>0.000762649461240535</v>
      </c>
      <c r="AE78" s="16" t="n">
        <f aca="false">'Quarterly Data'!AE14/'Quarterly Data'!AE77</f>
        <v>0.000746748060392126</v>
      </c>
      <c r="AF78" s="16" t="n">
        <f aca="false">'Quarterly Data'!AF14/'Quarterly Data'!AF77</f>
        <v>0.000729918179170016</v>
      </c>
      <c r="AG78" s="16" t="n">
        <f aca="false">'Quarterly Data'!AG14/'Quarterly Data'!AG77</f>
        <v>0.000712726502368978</v>
      </c>
      <c r="AH78" s="16" t="n">
        <f aca="false">'Quarterly Data'!AH14/'Quarterly Data'!AH77</f>
        <v>0.000700840162715566</v>
      </c>
      <c r="AI78" s="16" t="n">
        <f aca="false">'Quarterly Data'!AI14/'Quarterly Data'!AI77</f>
        <v>0.000700240524672453</v>
      </c>
      <c r="AJ78" s="16" t="n">
        <f aca="false">'Quarterly Data'!AJ14/'Quarterly Data'!AJ77</f>
        <v>0.000703330529779171</v>
      </c>
      <c r="AK78" s="16" t="n">
        <f aca="false">'Quarterly Data'!AK14/'Quarterly Data'!AK77</f>
        <v>0.000671920355571913</v>
      </c>
      <c r="AL78" s="16" t="n">
        <f aca="false">'Quarterly Data'!AL14/'Quarterly Data'!AL77</f>
        <v>0.000644048610588064</v>
      </c>
      <c r="AM78" s="16" t="n">
        <f aca="false">'Quarterly Data'!AM14/'Quarterly Data'!AM77</f>
        <v>0.000638886018137984</v>
      </c>
      <c r="AN78" s="16" t="n">
        <f aca="false">'Quarterly Data'!AN14/'Quarterly Data'!AN77</f>
        <v>0.000626591109850734</v>
      </c>
      <c r="AO78" s="16" t="n">
        <f aca="false">'Quarterly Data'!AO14/'Quarterly Data'!AO77</f>
        <v>0.000627578029721825</v>
      </c>
      <c r="AP78" s="16" t="n">
        <f aca="false">'Quarterly Data'!AP14/'Quarterly Data'!AP77</f>
        <v>0.000622832196241604</v>
      </c>
      <c r="AQ78" s="16" t="n">
        <f aca="false">'Quarterly Data'!AQ14/'Quarterly Data'!AQ77</f>
        <v>0.000615462661449084</v>
      </c>
    </row>
    <row r="79" customFormat="false" ht="15" hidden="false" customHeight="true" outlineLevel="0" collapsed="false">
      <c r="A79" s="6" t="s">
        <v>151</v>
      </c>
      <c r="B79" s="38" t="n">
        <f aca="false">'Quarterly Data'!B34/'Quarterly Data'!B77</f>
        <v>1.69049471441948</v>
      </c>
      <c r="C79" s="38" t="n">
        <f aca="false">'Quarterly Data'!C34/'Quarterly Data'!C77</f>
        <v>2.41598948828974</v>
      </c>
      <c r="D79" s="38" t="n">
        <f aca="false">'Quarterly Data'!D34/'Quarterly Data'!D77</f>
        <v>1.43388761395269</v>
      </c>
      <c r="E79" s="38" t="n">
        <f aca="false">'Quarterly Data'!E34/'Quarterly Data'!E77</f>
        <v>1.5082979084643</v>
      </c>
      <c r="F79" s="38" t="n">
        <f aca="false">'Quarterly Data'!F34/'Quarterly Data'!F77</f>
        <v>1.39315578134029</v>
      </c>
      <c r="G79" s="38" t="n">
        <f aca="false">'Quarterly Data'!G34/'Quarterly Data'!G77</f>
        <v>2.11091597444703</v>
      </c>
      <c r="H79" s="38" t="n">
        <f aca="false">'Quarterly Data'!H34/'Quarterly Data'!H77</f>
        <v>1.42990562560068</v>
      </c>
      <c r="I79" s="38" t="n">
        <f aca="false">'Quarterly Data'!I34/'Quarterly Data'!I77</f>
        <v>1.50601264545707</v>
      </c>
      <c r="J79" s="38" t="n">
        <f aca="false">'Quarterly Data'!J34/'Quarterly Data'!J77</f>
        <v>1.85486414865605</v>
      </c>
      <c r="K79" s="38" t="n">
        <f aca="false">'Quarterly Data'!K34/'Quarterly Data'!K77</f>
        <v>1.5114262857686</v>
      </c>
      <c r="L79" s="38" t="n">
        <f aca="false">'Quarterly Data'!L34/'Quarterly Data'!L77</f>
        <v>1.65014585287819</v>
      </c>
      <c r="M79" s="38" t="n">
        <f aca="false">'Quarterly Data'!M34/'Quarterly Data'!M77</f>
        <v>1.55016908802457</v>
      </c>
      <c r="N79" s="38" t="n">
        <f aca="false">'Quarterly Data'!N34/'Quarterly Data'!N77</f>
        <v>1.61494672934854</v>
      </c>
      <c r="O79" s="38" t="n">
        <f aca="false">'Quarterly Data'!O34/'Quarterly Data'!O77</f>
        <v>1.82656828711613</v>
      </c>
      <c r="P79" s="38" t="n">
        <f aca="false">'Quarterly Data'!P34/'Quarterly Data'!P77</f>
        <v>1.63042969373535</v>
      </c>
      <c r="Q79" s="38" t="n">
        <f aca="false">'Quarterly Data'!Q34/'Quarterly Data'!Q77</f>
        <v>2.45664160216567</v>
      </c>
      <c r="R79" s="38" t="n">
        <f aca="false">'Quarterly Data'!R34/'Quarterly Data'!R77</f>
        <v>1.71662588971241</v>
      </c>
      <c r="S79" s="38" t="n">
        <f aca="false">'Quarterly Data'!S34/'Quarterly Data'!S77</f>
        <v>1.69479994525427</v>
      </c>
      <c r="T79" s="38" t="n">
        <f aca="false">'Quarterly Data'!T34/'Quarterly Data'!T77</f>
        <v>1.6785568596011</v>
      </c>
      <c r="U79" s="38" t="n">
        <f aca="false">'Quarterly Data'!U34/'Quarterly Data'!U77</f>
        <v>2.07004766410939</v>
      </c>
      <c r="V79" s="38" t="n">
        <f aca="false">'Quarterly Data'!V34/'Quarterly Data'!V77</f>
        <v>1.76660667732803</v>
      </c>
      <c r="W79" s="38" t="n">
        <f aca="false">'Quarterly Data'!W34/'Quarterly Data'!W77</f>
        <v>1.75676608400694</v>
      </c>
      <c r="X79" s="38" t="n">
        <f aca="false">'Quarterly Data'!X34/'Quarterly Data'!X77</f>
        <v>1.8595684101878</v>
      </c>
      <c r="Y79" s="38" t="n">
        <f aca="false">'Quarterly Data'!Y34/'Quarterly Data'!Y77</f>
        <v>2.91757025587969</v>
      </c>
      <c r="Z79" s="38" t="n">
        <f aca="false">'Quarterly Data'!Z34/'Quarterly Data'!Z77</f>
        <v>2.79614096919188</v>
      </c>
      <c r="AA79" s="38" t="n">
        <f aca="false">'Quarterly Data'!AA34/'Quarterly Data'!AA77</f>
        <v>2.391982992763</v>
      </c>
      <c r="AB79" s="38" t="n">
        <f aca="false">'Quarterly Data'!AB34/'Quarterly Data'!AB77</f>
        <v>2.19586377195871</v>
      </c>
      <c r="AC79" s="38" t="n">
        <f aca="false">'Quarterly Data'!AC34/'Quarterly Data'!AC77</f>
        <v>2.27563582397547</v>
      </c>
      <c r="AD79" s="38" t="n">
        <f aca="false">'Quarterly Data'!AD34/'Quarterly Data'!AD77</f>
        <v>2.42999799627653</v>
      </c>
      <c r="AE79" s="38" t="n">
        <f aca="false">'Quarterly Data'!AE34/'Quarterly Data'!AE77</f>
        <v>2.36950386156554</v>
      </c>
      <c r="AF79" s="38" t="n">
        <f aca="false">'Quarterly Data'!AF34/'Quarterly Data'!AF77</f>
        <v>2.41932557773288</v>
      </c>
      <c r="AG79" s="38" t="n">
        <f aca="false">'Quarterly Data'!AG34/'Quarterly Data'!AG77</f>
        <v>2.75563056993343</v>
      </c>
      <c r="AH79" s="38" t="n">
        <f aca="false">'Quarterly Data'!AH34/'Quarterly Data'!AH77</f>
        <v>2.5754519514966</v>
      </c>
      <c r="AI79" s="38" t="n">
        <f aca="false">'Quarterly Data'!AI34/'Quarterly Data'!AI77</f>
        <v>2.50340505251206</v>
      </c>
      <c r="AJ79" s="38" t="n">
        <f aca="false">'Quarterly Data'!AJ34/'Quarterly Data'!AJ77</f>
        <v>2.50592271944507</v>
      </c>
      <c r="AK79" s="38" t="n">
        <f aca="false">'Quarterly Data'!AK34/'Quarterly Data'!AK77</f>
        <v>2.54764021527636</v>
      </c>
      <c r="AL79" s="38" t="n">
        <f aca="false">'Quarterly Data'!AL34/'Quarterly Data'!AL77</f>
        <v>2.49336148072598</v>
      </c>
      <c r="AM79" s="38" t="n">
        <f aca="false">'Quarterly Data'!AM34/'Quarterly Data'!AM77</f>
        <v>2.55649209696595</v>
      </c>
      <c r="AN79" s="38" t="n">
        <f aca="false">'Quarterly Data'!AN34/'Quarterly Data'!AN77</f>
        <v>2.60346584881335</v>
      </c>
      <c r="AO79" s="38" t="n">
        <f aca="false">'Quarterly Data'!AO34/'Quarterly Data'!AO77</f>
        <v>2.70393006328277</v>
      </c>
      <c r="AP79" s="38" t="n">
        <f aca="false">'Quarterly Data'!AP34/'Quarterly Data'!AP77</f>
        <v>3.19916753031442</v>
      </c>
      <c r="AQ79" s="38" t="n">
        <f aca="false">'Quarterly Data'!AQ34/'Quarterly Data'!AQ77</f>
        <v>2.7983697461693</v>
      </c>
    </row>
    <row r="80" customFormat="false" ht="15" hidden="false" customHeight="true" outlineLevel="0" collapsed="false">
      <c r="A80" s="4" t="s">
        <v>110</v>
      </c>
      <c r="B80" s="16" t="n">
        <f aca="false">'Quarterly Data'!B7/'Quarterly Data'!B77</f>
        <v>-0.382460591435104</v>
      </c>
      <c r="C80" s="16" t="n">
        <f aca="false">'Quarterly Data'!C7/'Quarterly Data'!C77</f>
        <v>-1.03199782620337</v>
      </c>
      <c r="D80" s="16" t="n">
        <f aca="false">'Quarterly Data'!D7/'Quarterly Data'!D77</f>
        <v>0</v>
      </c>
      <c r="E80" s="16" t="n">
        <f aca="false">'Quarterly Data'!E7/'Quarterly Data'!E77</f>
        <v>0.00493381372747723</v>
      </c>
      <c r="F80" s="16" t="n">
        <f aca="false">'Quarterly Data'!F7/'Quarterly Data'!F77</f>
        <v>0</v>
      </c>
      <c r="G80" s="16" t="n">
        <f aca="false">'Quarterly Data'!G7/'Quarterly Data'!G77</f>
        <v>-0.689721155088205</v>
      </c>
      <c r="H80" s="16" t="n">
        <f aca="false">'Quarterly Data'!H7/'Quarterly Data'!H77</f>
        <v>0</v>
      </c>
      <c r="I80" s="16" t="n">
        <f aca="false">'Quarterly Data'!I7/'Quarterly Data'!I77</f>
        <v>0</v>
      </c>
      <c r="J80" s="16" t="n">
        <f aca="false">'Quarterly Data'!J7/'Quarterly Data'!J77</f>
        <v>-0.320976813115779</v>
      </c>
      <c r="K80" s="16" t="n">
        <f aca="false">'Quarterly Data'!K7/'Quarterly Data'!K77</f>
        <v>0</v>
      </c>
      <c r="L80" s="16" t="n">
        <f aca="false">'Quarterly Data'!L7/'Quarterly Data'!L77</f>
        <v>-0.1218775680063</v>
      </c>
      <c r="M80" s="16" t="n">
        <f aca="false">'Quarterly Data'!M7/'Quarterly Data'!M77</f>
        <v>0</v>
      </c>
      <c r="N80" s="16" t="n">
        <f aca="false">'Quarterly Data'!N7/'Quarterly Data'!N77</f>
        <v>-0.0680689462797148</v>
      </c>
      <c r="O80" s="16" t="n">
        <f aca="false">'Quarterly Data'!O7/'Quarterly Data'!O77</f>
        <v>-0.262782063264232</v>
      </c>
      <c r="P80" s="16" t="n">
        <f aca="false">'Quarterly Data'!P7/'Quarterly Data'!P77</f>
        <v>0</v>
      </c>
      <c r="Q80" s="16" t="n">
        <f aca="false">'Quarterly Data'!Q7/'Quarterly Data'!Q77</f>
        <v>-0.83504925573769</v>
      </c>
      <c r="R80" s="16" t="n">
        <f aca="false">'Quarterly Data'!R7/'Quarterly Data'!R77</f>
        <v>0</v>
      </c>
      <c r="S80" s="16" t="n">
        <f aca="false">'Quarterly Data'!S7/'Quarterly Data'!S77</f>
        <v>0</v>
      </c>
      <c r="T80" s="16" t="n">
        <f aca="false">'Quarterly Data'!T7/'Quarterly Data'!T77</f>
        <v>0</v>
      </c>
      <c r="U80" s="16" t="n">
        <f aca="false">'Quarterly Data'!U7/'Quarterly Data'!U77</f>
        <v>-0.354805932101365</v>
      </c>
      <c r="V80" s="16" t="n">
        <f aca="false">'Quarterly Data'!V7/'Quarterly Data'!V77</f>
        <v>0</v>
      </c>
      <c r="W80" s="16" t="n">
        <f aca="false">'Quarterly Data'!W7/'Quarterly Data'!W77</f>
        <v>0</v>
      </c>
      <c r="X80" s="16" t="n">
        <f aca="false">'Quarterly Data'!X7/'Quarterly Data'!X77</f>
        <v>0</v>
      </c>
      <c r="Y80" s="16" t="n">
        <f aca="false">'Quarterly Data'!Y7/'Quarterly Data'!Y77</f>
        <v>-1.00161552219902</v>
      </c>
      <c r="Z80" s="16" t="n">
        <f aca="false">'Quarterly Data'!Z7/'Quarterly Data'!Z77</f>
        <v>-0.785193926104324</v>
      </c>
      <c r="AA80" s="16" t="n">
        <f aca="false">'Quarterly Data'!AA7/'Quarterly Data'!AA77</f>
        <v>-0.274946213565674</v>
      </c>
      <c r="AB80" s="16" t="n">
        <f aca="false">'Quarterly Data'!AB7/'Quarterly Data'!AB77</f>
        <v>0</v>
      </c>
      <c r="AC80" s="16" t="n">
        <f aca="false">'Quarterly Data'!AC7/'Quarterly Data'!AC77</f>
        <v>0</v>
      </c>
      <c r="AD80" s="16" t="n">
        <f aca="false">'Quarterly Data'!AD7/'Quarterly Data'!AD77</f>
        <v>-0.118309072874378</v>
      </c>
      <c r="AE80" s="16" t="n">
        <f aca="false">'Quarterly Data'!AE7/'Quarterly Data'!AE77</f>
        <v>0</v>
      </c>
      <c r="AF80" s="16" t="n">
        <f aca="false">'Quarterly Data'!AF7/'Quarterly Data'!AF77</f>
        <v>0</v>
      </c>
      <c r="AG80" s="16" t="n">
        <f aca="false">'Quarterly Data'!AG7/'Quarterly Data'!AG77</f>
        <v>-0.302471931134396</v>
      </c>
      <c r="AH80" s="16" t="n">
        <f aca="false">'Quarterly Data'!AH7/'Quarterly Data'!AH77</f>
        <v>-0.197840395610449</v>
      </c>
      <c r="AI80" s="16" t="n">
        <f aca="false">'Quarterly Data'!AI7/'Quarterly Data'!AI77</f>
        <v>0</v>
      </c>
      <c r="AJ80" s="16" t="n">
        <f aca="false">'Quarterly Data'!AJ7/'Quarterly Data'!AJ77</f>
        <v>0</v>
      </c>
      <c r="AK80" s="16" t="n">
        <f aca="false">'Quarterly Data'!AK7/'Quarterly Data'!AK77</f>
        <v>0</v>
      </c>
      <c r="AL80" s="16" t="n">
        <f aca="false">'Quarterly Data'!AL7/'Quarterly Data'!AL77</f>
        <v>0</v>
      </c>
      <c r="AM80" s="16" t="n">
        <f aca="false">'Quarterly Data'!AM7/'Quarterly Data'!AM77</f>
        <v>0</v>
      </c>
      <c r="AN80" s="16" t="n">
        <f aca="false">'Quarterly Data'!AN7/'Quarterly Data'!AN77</f>
        <v>0</v>
      </c>
      <c r="AO80" s="16" t="n">
        <f aca="false">'Quarterly Data'!AO7/'Quarterly Data'!AO77</f>
        <v>0</v>
      </c>
      <c r="AP80" s="16" t="n">
        <f aca="false">'Quarterly Data'!AP7/'Quarterly Data'!AP77</f>
        <v>-0.499973522692656</v>
      </c>
      <c r="AQ80" s="16" t="n">
        <f aca="false">'Quarterly Data'!AQ7/'Quarterly Data'!AQ77</f>
        <v>-0.10302050807288</v>
      </c>
    </row>
    <row r="81" customFormat="false" ht="15" hidden="false" customHeight="true" outlineLevel="0" collapsed="false">
      <c r="A81" s="4" t="s">
        <v>124</v>
      </c>
      <c r="B81" s="16" t="n">
        <f aca="false">'Quarterly Data'!B8/'Quarterly Data'!B77</f>
        <v>0</v>
      </c>
      <c r="C81" s="16" t="n">
        <f aca="false">'Quarterly Data'!C8/'Quarterly Data'!C77</f>
        <v>0</v>
      </c>
      <c r="D81" s="16" t="n">
        <f aca="false">'Quarterly Data'!D8/'Quarterly Data'!D77</f>
        <v>0</v>
      </c>
      <c r="E81" s="16" t="n">
        <f aca="false">'Quarterly Data'!E8/'Quarterly Data'!E77</f>
        <v>0</v>
      </c>
      <c r="F81" s="16" t="n">
        <f aca="false">'Quarterly Data'!F8/'Quarterly Data'!F77</f>
        <v>0</v>
      </c>
      <c r="G81" s="16" t="n">
        <f aca="false">'Quarterly Data'!G8/'Quarterly Data'!G77</f>
        <v>0</v>
      </c>
      <c r="H81" s="16" t="n">
        <f aca="false">'Quarterly Data'!H8/'Quarterly Data'!H77</f>
        <v>0</v>
      </c>
      <c r="I81" s="16" t="n">
        <f aca="false">'Quarterly Data'!I8/'Quarterly Data'!I77</f>
        <v>0</v>
      </c>
      <c r="J81" s="16" t="n">
        <f aca="false">'Quarterly Data'!J8/'Quarterly Data'!J77</f>
        <v>0</v>
      </c>
      <c r="K81" s="16" t="n">
        <f aca="false">'Quarterly Data'!K8/'Quarterly Data'!K77</f>
        <v>0</v>
      </c>
      <c r="L81" s="16" t="n">
        <f aca="false">'Quarterly Data'!L8/'Quarterly Data'!L77</f>
        <v>0</v>
      </c>
      <c r="M81" s="16" t="n">
        <f aca="false">'Quarterly Data'!M8/'Quarterly Data'!M77</f>
        <v>0</v>
      </c>
      <c r="N81" s="16" t="n">
        <f aca="false">'Quarterly Data'!N8/'Quarterly Data'!N77</f>
        <v>0</v>
      </c>
      <c r="O81" s="16" t="n">
        <f aca="false">'Quarterly Data'!O8/'Quarterly Data'!O77</f>
        <v>0</v>
      </c>
      <c r="P81" s="16" t="n">
        <f aca="false">'Quarterly Data'!P8/'Quarterly Data'!P77</f>
        <v>0</v>
      </c>
      <c r="Q81" s="16" t="n">
        <f aca="false">'Quarterly Data'!Q8/'Quarterly Data'!Q77</f>
        <v>-0.00233662896049586</v>
      </c>
      <c r="R81" s="16" t="n">
        <f aca="false">'Quarterly Data'!R8/'Quarterly Data'!R77</f>
        <v>0</v>
      </c>
      <c r="S81" s="16" t="n">
        <f aca="false">'Quarterly Data'!S8/'Quarterly Data'!S77</f>
        <v>0</v>
      </c>
      <c r="T81" s="16" t="n">
        <f aca="false">'Quarterly Data'!T8/'Quarterly Data'!T77</f>
        <v>0</v>
      </c>
      <c r="U81" s="16" t="n">
        <f aca="false">'Quarterly Data'!U8/'Quarterly Data'!U77</f>
        <v>0</v>
      </c>
      <c r="V81" s="16" t="n">
        <f aca="false">'Quarterly Data'!V8/'Quarterly Data'!V77</f>
        <v>0</v>
      </c>
      <c r="W81" s="16" t="n">
        <f aca="false">'Quarterly Data'!W8/'Quarterly Data'!W77</f>
        <v>0</v>
      </c>
      <c r="X81" s="16" t="n">
        <f aca="false">'Quarterly Data'!X8/'Quarterly Data'!X77</f>
        <v>0</v>
      </c>
      <c r="Y81" s="16" t="n">
        <f aca="false">'Quarterly Data'!Y8/'Quarterly Data'!Y77</f>
        <v>0</v>
      </c>
      <c r="Z81" s="16" t="n">
        <f aca="false">'Quarterly Data'!Z8/'Quarterly Data'!Z77</f>
        <v>0</v>
      </c>
      <c r="AA81" s="16" t="n">
        <f aca="false">'Quarterly Data'!AA8/'Quarterly Data'!AA77</f>
        <v>0</v>
      </c>
      <c r="AB81" s="16" t="n">
        <f aca="false">'Quarterly Data'!AB8/'Quarterly Data'!AB77</f>
        <v>0</v>
      </c>
      <c r="AC81" s="16" t="n">
        <f aca="false">'Quarterly Data'!AC8/'Quarterly Data'!AC77</f>
        <v>0</v>
      </c>
      <c r="AD81" s="16" t="n">
        <f aca="false">'Quarterly Data'!AD8/'Quarterly Data'!AD77</f>
        <v>-0.00199272923743495</v>
      </c>
      <c r="AE81" s="16" t="n">
        <f aca="false">'Quarterly Data'!AE8/'Quarterly Data'!AE77</f>
        <v>-0.00879235619493954</v>
      </c>
      <c r="AF81" s="16" t="n">
        <f aca="false">'Quarterly Data'!AF8/'Quarterly Data'!AF77</f>
        <v>0</v>
      </c>
      <c r="AG81" s="16" t="n">
        <f aca="false">'Quarterly Data'!AG8/'Quarterly Data'!AG77</f>
        <v>0</v>
      </c>
      <c r="AH81" s="16" t="n">
        <f aca="false">'Quarterly Data'!AH8/'Quarterly Data'!AH77</f>
        <v>-0.00501891987493083</v>
      </c>
      <c r="AI81" s="16" t="n">
        <f aca="false">'Quarterly Data'!AI8/'Quarterly Data'!AI77</f>
        <v>0</v>
      </c>
      <c r="AJ81" s="16" t="n">
        <f aca="false">'Quarterly Data'!AJ8/'Quarterly Data'!AJ77</f>
        <v>0</v>
      </c>
      <c r="AK81" s="16" t="n">
        <f aca="false">'Quarterly Data'!AK8/'Quarterly Data'!AK77</f>
        <v>-0.00303447902516348</v>
      </c>
      <c r="AL81" s="16" t="n">
        <f aca="false">'Quarterly Data'!AL8/'Quarterly Data'!AL77</f>
        <v>0</v>
      </c>
      <c r="AM81" s="16" t="n">
        <f aca="false">'Quarterly Data'!AM8/'Quarterly Data'!AM77</f>
        <v>0</v>
      </c>
      <c r="AN81" s="16" t="n">
        <f aca="false">'Quarterly Data'!AN8/'Quarterly Data'!AN77</f>
        <v>0</v>
      </c>
      <c r="AO81" s="16" t="n">
        <f aca="false">'Quarterly Data'!AO8/'Quarterly Data'!AO77</f>
        <v>0</v>
      </c>
      <c r="AP81" s="16" t="n">
        <f aca="false">'Quarterly Data'!AP8/'Quarterly Data'!AP77</f>
        <v>0</v>
      </c>
      <c r="AQ81" s="16" t="n">
        <f aca="false">'Quarterly Data'!AQ8/'Quarterly Data'!AQ77</f>
        <v>0</v>
      </c>
    </row>
    <row r="82" customFormat="false" ht="15" hidden="false" customHeight="true" outlineLevel="0" collapsed="false">
      <c r="A82" s="6" t="s">
        <v>97</v>
      </c>
      <c r="B82" s="38" t="n">
        <f aca="false">'Quarterly Data'!B37/'Quarterly Data'!B77</f>
        <v>1.30803412298437</v>
      </c>
      <c r="C82" s="38" t="n">
        <f aca="false">'Quarterly Data'!C37/'Quarterly Data'!C77</f>
        <v>1.38399166208637</v>
      </c>
      <c r="D82" s="38" t="n">
        <f aca="false">'Quarterly Data'!D37/'Quarterly Data'!D77</f>
        <v>1.43388761395269</v>
      </c>
      <c r="E82" s="38" t="n">
        <f aca="false">'Quarterly Data'!E37/'Quarterly Data'!E77</f>
        <v>1.51323172219177</v>
      </c>
      <c r="F82" s="38" t="n">
        <f aca="false">'Quarterly Data'!F37/'Quarterly Data'!F77</f>
        <v>1.39315578134029</v>
      </c>
      <c r="G82" s="38" t="n">
        <f aca="false">'Quarterly Data'!G37/'Quarterly Data'!G77</f>
        <v>1.42119481935883</v>
      </c>
      <c r="H82" s="38" t="n">
        <f aca="false">'Quarterly Data'!H37/'Quarterly Data'!H77</f>
        <v>1.42990562560068</v>
      </c>
      <c r="I82" s="38" t="n">
        <f aca="false">'Quarterly Data'!I37/'Quarterly Data'!I77</f>
        <v>1.50601264545707</v>
      </c>
      <c r="J82" s="38" t="n">
        <f aca="false">'Quarterly Data'!J37/'Quarterly Data'!J77</f>
        <v>1.53388733554027</v>
      </c>
      <c r="K82" s="38" t="n">
        <f aca="false">'Quarterly Data'!K37/'Quarterly Data'!K77</f>
        <v>1.5114262857686</v>
      </c>
      <c r="L82" s="38" t="n">
        <f aca="false">'Quarterly Data'!L37/'Quarterly Data'!L77</f>
        <v>1.52826828487189</v>
      </c>
      <c r="M82" s="38" t="n">
        <f aca="false">'Quarterly Data'!M37/'Quarterly Data'!M77</f>
        <v>1.55016908802457</v>
      </c>
      <c r="N82" s="38" t="n">
        <f aca="false">'Quarterly Data'!N37/'Quarterly Data'!N77</f>
        <v>1.54687778306882</v>
      </c>
      <c r="O82" s="38" t="n">
        <f aca="false">'Quarterly Data'!O37/'Quarterly Data'!O77</f>
        <v>1.5637862238519</v>
      </c>
      <c r="P82" s="38" t="n">
        <f aca="false">'Quarterly Data'!P37/'Quarterly Data'!P77</f>
        <v>1.63042969373535</v>
      </c>
      <c r="Q82" s="38" t="n">
        <f aca="false">'Quarterly Data'!Q37/'Quarterly Data'!Q77</f>
        <v>1.61925571746748</v>
      </c>
      <c r="R82" s="38" t="n">
        <f aca="false">'Quarterly Data'!R37/'Quarterly Data'!R77</f>
        <v>1.71662588971241</v>
      </c>
      <c r="S82" s="38" t="n">
        <f aca="false">'Quarterly Data'!S37/'Quarterly Data'!S77</f>
        <v>1.69479994525427</v>
      </c>
      <c r="T82" s="38" t="n">
        <f aca="false">'Quarterly Data'!T37/'Quarterly Data'!T77</f>
        <v>1.6785568596011</v>
      </c>
      <c r="U82" s="38" t="n">
        <f aca="false">'Quarterly Data'!U37/'Quarterly Data'!U77</f>
        <v>1.71524173200802</v>
      </c>
      <c r="V82" s="38" t="n">
        <f aca="false">'Quarterly Data'!V37/'Quarterly Data'!V77</f>
        <v>1.76660667732803</v>
      </c>
      <c r="W82" s="38" t="n">
        <f aca="false">'Quarterly Data'!W37/'Quarterly Data'!W77</f>
        <v>1.75676608400694</v>
      </c>
      <c r="X82" s="38" t="n">
        <f aca="false">'Quarterly Data'!X37/'Quarterly Data'!X77</f>
        <v>1.8595684101878</v>
      </c>
      <c r="Y82" s="38" t="n">
        <f aca="false">'Quarterly Data'!Y37/'Quarterly Data'!Y77</f>
        <v>1.91595473368067</v>
      </c>
      <c r="Z82" s="38" t="n">
        <f aca="false">'Quarterly Data'!Z37/'Quarterly Data'!Z77</f>
        <v>2.01094704308756</v>
      </c>
      <c r="AA82" s="38" t="n">
        <f aca="false">'Quarterly Data'!AA37/'Quarterly Data'!AA77</f>
        <v>2.11703677919733</v>
      </c>
      <c r="AB82" s="38" t="n">
        <f aca="false">'Quarterly Data'!AB37/'Quarterly Data'!AB77</f>
        <v>2.19586377195871</v>
      </c>
      <c r="AC82" s="38" t="n">
        <f aca="false">'Quarterly Data'!AC37/'Quarterly Data'!AC77</f>
        <v>2.27563582397547</v>
      </c>
      <c r="AD82" s="38" t="n">
        <f aca="false">'Quarterly Data'!AD37/'Quarterly Data'!AD77</f>
        <v>2.30969619416472</v>
      </c>
      <c r="AE82" s="38" t="n">
        <f aca="false">'Quarterly Data'!AE37/'Quarterly Data'!AE77</f>
        <v>2.3607115053706</v>
      </c>
      <c r="AF82" s="38" t="n">
        <f aca="false">'Quarterly Data'!AF37/'Quarterly Data'!AF77</f>
        <v>2.41932557773288</v>
      </c>
      <c r="AG82" s="38" t="n">
        <f aca="false">'Quarterly Data'!AG37/'Quarterly Data'!AG77</f>
        <v>2.45315863879903</v>
      </c>
      <c r="AH82" s="38" t="n">
        <f aca="false">'Quarterly Data'!AH37/'Quarterly Data'!AH77</f>
        <v>2.37259263601122</v>
      </c>
      <c r="AI82" s="38" t="n">
        <f aca="false">'Quarterly Data'!AI37/'Quarterly Data'!AI77</f>
        <v>2.50340505251206</v>
      </c>
      <c r="AJ82" s="38" t="n">
        <f aca="false">'Quarterly Data'!AJ37/'Quarterly Data'!AJ77</f>
        <v>2.50592271944507</v>
      </c>
      <c r="AK82" s="38" t="n">
        <f aca="false">'Quarterly Data'!AK37/'Quarterly Data'!AK77</f>
        <v>2.54460573625119</v>
      </c>
      <c r="AL82" s="38" t="n">
        <f aca="false">'Quarterly Data'!AL37/'Quarterly Data'!AL77</f>
        <v>2.49336148072598</v>
      </c>
      <c r="AM82" s="38" t="n">
        <f aca="false">'Quarterly Data'!AM37/'Quarterly Data'!AM77</f>
        <v>2.55649209696595</v>
      </c>
      <c r="AN82" s="38" t="n">
        <f aca="false">'Quarterly Data'!AN37/'Quarterly Data'!AN77</f>
        <v>2.60346584881335</v>
      </c>
      <c r="AO82" s="38" t="n">
        <f aca="false">'Quarterly Data'!AO37/'Quarterly Data'!AO77</f>
        <v>2.70393006328277</v>
      </c>
      <c r="AP82" s="38" t="n">
        <f aca="false">'Quarterly Data'!AP37/'Quarterly Data'!AP77</f>
        <v>2.69919400762176</v>
      </c>
      <c r="AQ82" s="38" t="n">
        <f aca="false">'Quarterly Data'!AQ37/'Quarterly Data'!AQ77</f>
        <v>2.69534923809642</v>
      </c>
    </row>
    <row r="83" customFormat="false" ht="15" hidden="false" customHeight="true" outlineLevel="0" collapsed="false">
      <c r="A83" s="18" t="s">
        <v>276</v>
      </c>
      <c r="B83" s="39" t="n">
        <f aca="false">B82*4/B10</f>
        <v>0.0548178290387109</v>
      </c>
      <c r="C83" s="39" t="n">
        <f aca="false">C82*4/C10</f>
        <v>0.0548847326353342</v>
      </c>
      <c r="D83" s="39" t="n">
        <f aca="false">D82*4/D10</f>
        <v>0.0533156690734602</v>
      </c>
      <c r="E83" s="39" t="n">
        <f aca="false">E82*4/E10</f>
        <v>0.0542826525529165</v>
      </c>
      <c r="F83" s="39" t="n">
        <f aca="false">F82*4/F10</f>
        <v>0.0507320474373353</v>
      </c>
      <c r="G83" s="39" t="n">
        <f aca="false">G82*4/G10</f>
        <v>0.0484108625644257</v>
      </c>
      <c r="H83" s="39" t="n">
        <f aca="false">H82*4/H10</f>
        <v>0.0470302138397232</v>
      </c>
      <c r="I83" s="39" t="n">
        <f aca="false">I82*4/I10</f>
        <v>0.0489366772395341</v>
      </c>
      <c r="J83" s="39" t="n">
        <f aca="false">J82*4/J10</f>
        <v>0.0522468861200227</v>
      </c>
      <c r="K83" s="39" t="n">
        <f aca="false">K82*4/K10</f>
        <v>0.0471032829153306</v>
      </c>
      <c r="L83" s="39" t="n">
        <f aca="false">L82*4/L10</f>
        <v>0.047713651714028</v>
      </c>
      <c r="M83" s="39" t="n">
        <f aca="false">M82*4/M10</f>
        <v>0.0497118807022349</v>
      </c>
      <c r="N83" s="39" t="n">
        <f aca="false">N82*4/N10</f>
        <v>0.0428704948197814</v>
      </c>
      <c r="O83" s="39" t="n">
        <f aca="false">O82*4/O10</f>
        <v>0.042142719619329</v>
      </c>
      <c r="P83" s="39" t="n">
        <f aca="false">P82*4/P10</f>
        <v>0.0417037851896857</v>
      </c>
      <c r="Q83" s="39" t="n">
        <f aca="false">Q82*4/Q10</f>
        <v>0.0390560794638621</v>
      </c>
      <c r="R83" s="39" t="n">
        <f aca="false">R82*4/R10</f>
        <v>0.0488870611180352</v>
      </c>
      <c r="S83" s="39" t="n">
        <f aca="false">S82*4/S10</f>
        <v>0.0442976573396615</v>
      </c>
      <c r="T83" s="39" t="n">
        <f aca="false">T82*4/T10</f>
        <v>0.0414190626979367</v>
      </c>
      <c r="U83" s="39" t="n">
        <f aca="false">U82*4/U10</f>
        <v>0.0395429075138269</v>
      </c>
      <c r="V83" s="39" t="n">
        <f aca="false">V82*4/V10</f>
        <v>0.0397971192087453</v>
      </c>
      <c r="W83" s="39" t="n">
        <f aca="false">W82*4/W10</f>
        <v>0.0353455784907404</v>
      </c>
      <c r="X83" s="39" t="n">
        <f aca="false">X82*4/X10</f>
        <v>0.0369307654442621</v>
      </c>
      <c r="Y83" s="39" t="n">
        <f aca="false">Y82*4/Y10</f>
        <v>0.0289047004641314</v>
      </c>
      <c r="Z83" s="39" t="n">
        <f aca="false">Z82*4/Z10</f>
        <v>0.0333794332940268</v>
      </c>
      <c r="AA83" s="39" t="n">
        <f aca="false">AA82*4/AA10</f>
        <v>0.0434109282720188</v>
      </c>
      <c r="AB83" s="39" t="n">
        <f aca="false">AB82*4/AB10</f>
        <v>0.0468747559573415</v>
      </c>
      <c r="AC83" s="39" t="n">
        <f aca="false">AC82*4/AC10</f>
        <v>0.0467258367735186</v>
      </c>
      <c r="AD83" s="39" t="n">
        <f aca="false">AD82*4/AD10</f>
        <v>0.0441521807468505</v>
      </c>
      <c r="AE83" s="39" t="n">
        <f aca="false">AE82*4/AE10</f>
        <v>0.0439740785347194</v>
      </c>
      <c r="AF83" s="39" t="n">
        <f aca="false">AF82*4/AF10</f>
        <v>0.0470602281844237</v>
      </c>
      <c r="AG83" s="39" t="n">
        <f aca="false">AG82*4/AG10</f>
        <v>0.0442936679898805</v>
      </c>
      <c r="AH83" s="39" t="n">
        <f aca="false">AH82*4/AH10</f>
        <v>0.0435921068707596</v>
      </c>
      <c r="AI83" s="39" t="n">
        <f aca="false">AI82*4/AI10</f>
        <v>0.0481918181651901</v>
      </c>
      <c r="AJ83" s="39" t="n">
        <f aca="false">AJ82*4/AJ10</f>
        <v>0.0450536164666077</v>
      </c>
      <c r="AK83" s="39" t="n">
        <f aca="false">AK82*4/AK10</f>
        <v>0.0529582206889659</v>
      </c>
      <c r="AL83" s="39" t="n">
        <f aca="false">AL82*4/AL10</f>
        <v>0.0483364807470197</v>
      </c>
      <c r="AM83" s="39" t="n">
        <f aca="false">AM82*4/AM10</f>
        <v>0.0518708505068199</v>
      </c>
      <c r="AN83" s="39" t="n">
        <f aca="false">AN82*4/AN10</f>
        <v>0.0522222053392539</v>
      </c>
      <c r="AO83" s="39" t="n">
        <f aca="false">AO82*4/AO10</f>
        <v>0.0512012899425199</v>
      </c>
      <c r="AP83" s="39" t="n">
        <f aca="false">AP82*4/AP10</f>
        <v>0.0496627803320552</v>
      </c>
      <c r="AQ83" s="39" t="n">
        <f aca="false">AQ82*4/AQ10</f>
        <v>0.0459550567831673</v>
      </c>
    </row>
    <row r="84" customFormat="false" ht="15" hidden="false" customHeight="true" outlineLevel="0" collapsed="false">
      <c r="A84" s="22" t="s">
        <v>164</v>
      </c>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row>
    <row r="85" customFormat="false" ht="15" hidden="false" customHeight="true" outlineLevel="0" collapsed="false"/>
    <row r="86" customFormat="false" ht="15" hidden="false" customHeight="true" outlineLevel="0" collapsed="false">
      <c r="A86" s="6" t="s">
        <v>153</v>
      </c>
    </row>
    <row r="87" customFormat="false" ht="15" hidden="false" customHeight="true" outlineLevel="0" collapsed="false">
      <c r="A87" s="4" t="s">
        <v>277</v>
      </c>
      <c r="B87" s="11" t="n">
        <f aca="false">'Quarterly Data'!B65/'Quarterly Data'!B78</f>
        <v>35.0758902092364</v>
      </c>
      <c r="C87" s="11" t="n">
        <f aca="false">'Quarterly Data'!C65/'Quarterly Data'!C78</f>
        <v>31.9453296195795</v>
      </c>
      <c r="D87" s="11" t="n">
        <f aca="false">'Quarterly Data'!D65/'Quarterly Data'!D78</f>
        <v>34.0172011396521</v>
      </c>
      <c r="E87" s="11" t="n">
        <f aca="false">'Quarterly Data'!E65/'Quarterly Data'!E78</f>
        <v>37.667573858269</v>
      </c>
      <c r="F87" s="11" t="n">
        <f aca="false">'Quarterly Data'!F65/'Quarterly Data'!F78</f>
        <v>36.3142386391856</v>
      </c>
      <c r="G87" s="11" t="n">
        <f aca="false">'Quarterly Data'!G65/'Quarterly Data'!G78</f>
        <v>33.6277626198034</v>
      </c>
      <c r="H87" s="11" t="n">
        <f aca="false">'Quarterly Data'!H65/'Quarterly Data'!H78</f>
        <v>33.4959152900076</v>
      </c>
      <c r="I87" s="11" t="n">
        <f aca="false">'Quarterly Data'!I65/'Quarterly Data'!I78</f>
        <v>34.7188886381051</v>
      </c>
      <c r="J87" s="11" t="n">
        <f aca="false">'Quarterly Data'!J65/'Quarterly Data'!J78</f>
        <v>34.7737802269475</v>
      </c>
      <c r="K87" s="11" t="n">
        <f aca="false">'Quarterly Data'!K65/'Quarterly Data'!K78</f>
        <v>32.7899741184011</v>
      </c>
      <c r="L87" s="11" t="n">
        <f aca="false">'Quarterly Data'!L65/'Quarterly Data'!L78</f>
        <v>32.500001716203</v>
      </c>
      <c r="M87" s="11" t="n">
        <f aca="false">'Quarterly Data'!M65/'Quarterly Data'!M78</f>
        <v>33.0022825953661</v>
      </c>
      <c r="N87" s="11" t="n">
        <f aca="false">'Quarterly Data'!N65/'Quarterly Data'!N78</f>
        <v>32.6902942568375</v>
      </c>
      <c r="O87" s="11" t="n">
        <f aca="false">'Quarterly Data'!O65/'Quarterly Data'!O78</f>
        <v>32.4476513691976</v>
      </c>
      <c r="P87" s="11" t="n">
        <f aca="false">'Quarterly Data'!P65/'Quarterly Data'!P78</f>
        <v>31.3619386004885</v>
      </c>
      <c r="Q87" s="11" t="n">
        <f aca="false">'Quarterly Data'!Q65/'Quarterly Data'!Q78</f>
        <v>33.1690437233467</v>
      </c>
      <c r="R87" s="11" t="n">
        <f aca="false">'Quarterly Data'!R65/'Quarterly Data'!R78</f>
        <v>35.9764602946952</v>
      </c>
      <c r="S87" s="11" t="n">
        <f aca="false">'Quarterly Data'!S65/'Quarterly Data'!S78</f>
        <v>34.4274333124695</v>
      </c>
      <c r="T87" s="11" t="n">
        <f aca="false">'Quarterly Data'!T65/'Quarterly Data'!T78</f>
        <v>32.7747653195413</v>
      </c>
      <c r="U87" s="11" t="n">
        <f aca="false">'Quarterly Data'!U65/'Quarterly Data'!U78</f>
        <v>35.4468906006221</v>
      </c>
      <c r="V87" s="11" t="n">
        <f aca="false">'Quarterly Data'!V65/'Quarterly Data'!V78</f>
        <v>34.281261965899</v>
      </c>
      <c r="W87" s="11" t="n">
        <f aca="false">'Quarterly Data'!W65/'Quarterly Data'!W78</f>
        <v>34.3602794206264</v>
      </c>
      <c r="X87" s="11" t="n">
        <f aca="false">'Quarterly Data'!X65/'Quarterly Data'!X78</f>
        <v>34.7813044035723</v>
      </c>
      <c r="Y87" s="11" t="n">
        <f aca="false">'Quarterly Data'!Y65/'Quarterly Data'!Y78</f>
        <v>37.2909221220926</v>
      </c>
      <c r="Z87" s="11" t="n">
        <f aca="false">'Quarterly Data'!Z65/'Quarterly Data'!Z78</f>
        <v>37.7003696035079</v>
      </c>
      <c r="AA87" s="11" t="n">
        <f aca="false">'Quarterly Data'!AA65/'Quarterly Data'!AA78</f>
        <v>40.7394779832106</v>
      </c>
      <c r="AB87" s="11" t="n">
        <f aca="false">'Quarterly Data'!AB65/'Quarterly Data'!AB78</f>
        <v>43.04135076006</v>
      </c>
      <c r="AC87" s="11" t="n">
        <f aca="false">'Quarterly Data'!AC65/'Quarterly Data'!AC78</f>
        <v>46.7474967607787</v>
      </c>
      <c r="AD87" s="11" t="n">
        <f aca="false">'Quarterly Data'!AD65/'Quarterly Data'!AD78</f>
        <v>43.9286627020777</v>
      </c>
      <c r="AE87" s="11" t="n">
        <f aca="false">'Quarterly Data'!AE65/'Quarterly Data'!AE78</f>
        <v>41.1366434074764</v>
      </c>
      <c r="AF87" s="11" t="n">
        <f aca="false">'Quarterly Data'!AF65/'Quarterly Data'!AF78</f>
        <v>39.1065360789848</v>
      </c>
      <c r="AG87" s="11" t="n">
        <f aca="false">'Quarterly Data'!AG65/'Quarterly Data'!AG78</f>
        <v>37.9958312036373</v>
      </c>
      <c r="AH87" s="11" t="n">
        <f aca="false">'Quarterly Data'!AH65/'Quarterly Data'!AH78</f>
        <v>37.9384620429476</v>
      </c>
      <c r="AI87" s="11" t="n">
        <f aca="false">'Quarterly Data'!AI65/'Quarterly Data'!AI78</f>
        <v>37.6867279404967</v>
      </c>
      <c r="AJ87" s="11" t="n">
        <f aca="false">'Quarterly Data'!AJ65/'Quarterly Data'!AJ78</f>
        <v>35.6636020702032</v>
      </c>
      <c r="AK87" s="11" t="n">
        <f aca="false">'Quarterly Data'!AK65/'Quarterly Data'!AK78</f>
        <v>31.7072228784775</v>
      </c>
      <c r="AL87" s="11" t="n">
        <f aca="false">'Quarterly Data'!AL65/'Quarterly Data'!AL78</f>
        <v>30.1837207998712</v>
      </c>
      <c r="AM87" s="11" t="n">
        <f aca="false">'Quarterly Data'!AM65/'Quarterly Data'!AM78</f>
        <v>30.0228709563823</v>
      </c>
      <c r="AN87" s="11" t="n">
        <f aca="false">'Quarterly Data'!AN65/'Quarterly Data'!AN78</f>
        <v>29.9644699099027</v>
      </c>
      <c r="AO87" s="11" t="n">
        <f aca="false">'Quarterly Data'!AO65/'Quarterly Data'!AO78</f>
        <v>33.0992141931018</v>
      </c>
      <c r="AP87" s="11" t="n">
        <f aca="false">'Quarterly Data'!AP65/'Quarterly Data'!AP78</f>
        <v>32.3117636205151</v>
      </c>
      <c r="AQ87" s="11" t="n">
        <f aca="false">'Quarterly Data'!AQ65/'Quarterly Data'!AQ78</f>
        <v>32.0774122649059</v>
      </c>
    </row>
    <row r="88" customFormat="false" ht="15" hidden="false" customHeight="true" outlineLevel="0" collapsed="false">
      <c r="A88" s="4"/>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row>
    <row r="89" customFormat="false" ht="15" hidden="false" customHeight="true" outlineLevel="0" collapsed="false">
      <c r="A89" s="6"/>
      <c r="B89" s="42"/>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row>
    <row r="91" customFormat="false" ht="15" hidden="false" customHeight="true" outlineLevel="0" collapsed="false">
      <c r="A91" s="18" t="s">
        <v>159</v>
      </c>
    </row>
    <row r="92" customFormat="false" ht="15" hidden="false" customHeight="true" outlineLevel="0" collapsed="false">
      <c r="A92" s="8" t="s">
        <v>278</v>
      </c>
      <c r="B92" s="19" t="n">
        <f aca="false">'Quarterly Data'!B136/'Quarterly Data'!B77</f>
        <v>0.661813425472199</v>
      </c>
      <c r="C92" s="19" t="n">
        <f aca="false">'Quarterly Data'!C136/'Quarterly Data'!C77</f>
        <v>0.654987678145862</v>
      </c>
      <c r="D92" s="19" t="n">
        <f aca="false">'Quarterly Data'!D136/'Quarterly Data'!D77</f>
        <v>0.680374391497222</v>
      </c>
      <c r="E92" s="19" t="n">
        <f aca="false">'Quarterly Data'!E136/'Quarterly Data'!E77</f>
        <v>0.710089652623838</v>
      </c>
      <c r="F92" s="19" t="n">
        <f aca="false">'Quarterly Data'!F136/'Quarterly Data'!F77</f>
        <v>0.69596299428568</v>
      </c>
      <c r="G92" s="19" t="n">
        <f aca="false">'Quarterly Data'!G136/'Quarterly Data'!G77</f>
        <v>0.673184258027294</v>
      </c>
      <c r="H92" s="19" t="n">
        <f aca="false">'Quarterly Data'!H136/'Quarterly Data'!H77</f>
        <v>0.689962773978542</v>
      </c>
      <c r="I92" s="19" t="n">
        <f aca="false">'Quarterly Data'!I136/'Quarterly Data'!I77</f>
        <v>0.699790161336736</v>
      </c>
      <c r="J92" s="19" t="n">
        <f aca="false">'Quarterly Data'!J136/'Quarterly Data'!J77</f>
        <v>0.702996369794175</v>
      </c>
      <c r="K92" s="19" t="n">
        <f aca="false">'Quarterly Data'!K136/'Quarterly Data'!K77</f>
        <v>0.692238988626625</v>
      </c>
      <c r="L92" s="19" t="n">
        <f aca="false">'Quarterly Data'!L136/'Quarterly Data'!L77</f>
        <v>0.784186326853671</v>
      </c>
      <c r="M92" s="19" t="n">
        <f aca="false">'Quarterly Data'!M136/'Quarterly Data'!M77</f>
        <v>0.78959395879867</v>
      </c>
      <c r="N92" s="19" t="n">
        <f aca="false">'Quarterly Data'!N136/'Quarterly Data'!N77</f>
        <v>0.776425142080876</v>
      </c>
      <c r="O92" s="19" t="n">
        <f aca="false">'Quarterly Data'!O136/'Quarterly Data'!O77</f>
        <v>0.78438174285214</v>
      </c>
      <c r="P92" s="19" t="n">
        <f aca="false">'Quarterly Data'!P136/'Quarterly Data'!P77</f>
        <v>0.824277070976368</v>
      </c>
      <c r="Q92" s="19" t="n">
        <f aca="false">'Quarterly Data'!Q136/'Quarterly Data'!Q77</f>
        <v>0.823901001902071</v>
      </c>
      <c r="R92" s="19" t="n">
        <f aca="false">'Quarterly Data'!R136/'Quarterly Data'!R77</f>
        <v>0.844650579358847</v>
      </c>
      <c r="S92" s="19" t="n">
        <f aca="false">'Quarterly Data'!S136/'Quarterly Data'!S77</f>
        <v>0.828681654983021</v>
      </c>
      <c r="T92" s="19" t="n">
        <f aca="false">'Quarterly Data'!T136/'Quarterly Data'!T77</f>
        <v>0.847955065987542</v>
      </c>
      <c r="U92" s="19" t="n">
        <f aca="false">'Quarterly Data'!U136/'Quarterly Data'!U77</f>
        <v>0.849941726583483</v>
      </c>
      <c r="V92" s="19" t="n">
        <f aca="false">'Quarterly Data'!V136/'Quarterly Data'!V77</f>
        <v>0.848014044927758</v>
      </c>
      <c r="W92" s="19" t="n">
        <f aca="false">'Quarterly Data'!W136/'Quarterly Data'!W77</f>
        <v>0.8367807949216</v>
      </c>
      <c r="X92" s="19" t="n">
        <f aca="false">'Quarterly Data'!X136/'Quarterly Data'!X77</f>
        <v>0.955101173799833</v>
      </c>
      <c r="Y92" s="19" t="n">
        <f aca="false">'Quarterly Data'!Y136/'Quarterly Data'!Y77</f>
        <v>1.17451850279324</v>
      </c>
      <c r="Z92" s="19" t="n">
        <f aca="false">'Quarterly Data'!Z136/'Quarterly Data'!Z77</f>
        <v>1.18878546673274</v>
      </c>
      <c r="AA92" s="19" t="n">
        <f aca="false">'Quarterly Data'!AA136/'Quarterly Data'!AA77</f>
        <v>1.24042137901884</v>
      </c>
      <c r="AB92" s="19" t="n">
        <f aca="false">'Quarterly Data'!AB136/'Quarterly Data'!AB77</f>
        <v>1.37799953218422</v>
      </c>
      <c r="AC92" s="19" t="n">
        <f aca="false">'Quarterly Data'!AC136/'Quarterly Data'!AC77</f>
        <v>1.36414013837194</v>
      </c>
      <c r="AD92" s="19" t="n">
        <f aca="false">'Quarterly Data'!AD136/'Quarterly Data'!AD77</f>
        <v>1.36327281436074</v>
      </c>
      <c r="AE92" s="19" t="n">
        <f aca="false">'Quarterly Data'!AE136/'Quarterly Data'!AE77</f>
        <v>1.36731978722509</v>
      </c>
      <c r="AF92" s="19" t="n">
        <f aca="false">'Quarterly Data'!AF136/'Quarterly Data'!AF77</f>
        <v>1.39282516034268</v>
      </c>
      <c r="AG92" s="19" t="n">
        <f aca="false">'Quarterly Data'!AG136/'Quarterly Data'!AG77</f>
        <v>1.3963921563833</v>
      </c>
      <c r="AH92" s="19" t="n">
        <f aca="false">'Quarterly Data'!AH136/'Quarterly Data'!AH77</f>
        <v>1.38189854664481</v>
      </c>
      <c r="AI92" s="19" t="n">
        <f aca="false">'Quarterly Data'!AI136/'Quarterly Data'!AI77</f>
        <v>1.3979737364985</v>
      </c>
      <c r="AJ92" s="19" t="n">
        <f aca="false">'Quarterly Data'!AJ136/'Quarterly Data'!AJ77</f>
        <v>1.51431458877267</v>
      </c>
      <c r="AK92" s="19" t="n">
        <f aca="false">'Quarterly Data'!AK136/'Quarterly Data'!AK77</f>
        <v>1.57225028233792</v>
      </c>
      <c r="AL92" s="19" t="n">
        <f aca="false">'Quarterly Data'!AL136/'Quarterly Data'!AL77</f>
        <v>1.52305030947098</v>
      </c>
      <c r="AM92" s="19" t="n">
        <f aca="false">'Quarterly Data'!AM136/'Quarterly Data'!AM77</f>
        <v>1.52246538122282</v>
      </c>
      <c r="AN92" s="19" t="n">
        <f aca="false">'Quarterly Data'!AN136/'Quarterly Data'!AN77</f>
        <v>1.67896098515326</v>
      </c>
      <c r="AO92" s="19" t="n">
        <f aca="false">'Quarterly Data'!AO136/'Quarterly Data'!AO77</f>
        <v>1.67899391848417</v>
      </c>
      <c r="AP92" s="19" t="n">
        <f aca="false">'Quarterly Data'!AP136/'Quarterly Data'!AP77</f>
        <v>1.6799793468753</v>
      </c>
      <c r="AQ92" s="19" t="n">
        <f aca="false">'Quarterly Data'!AQ136/'Quarterly Data'!AQ77</f>
        <v>1.65761962999054</v>
      </c>
    </row>
    <row r="93" customFormat="false" ht="15" hidden="false" customHeight="true" outlineLevel="0" collapsed="false">
      <c r="A93" s="21" t="s">
        <v>279</v>
      </c>
      <c r="B93" s="44" t="n">
        <f aca="false">'Quarterly Data'!B135</f>
        <v>0.6</v>
      </c>
      <c r="C93" s="44" t="n">
        <f aca="false">'Quarterly Data'!C135</f>
        <v>0.6</v>
      </c>
      <c r="D93" s="44" t="n">
        <f aca="false">'Quarterly Data'!D135</f>
        <v>0.62</v>
      </c>
      <c r="E93" s="44" t="n">
        <f aca="false">'Quarterly Data'!E135</f>
        <v>0.62</v>
      </c>
      <c r="F93" s="44" t="n">
        <f aca="false">'Quarterly Data'!F135</f>
        <v>0.62</v>
      </c>
      <c r="G93" s="44" t="n">
        <f aca="false">'Quarterly Data'!G135</f>
        <v>0.62</v>
      </c>
      <c r="H93" s="44" t="n">
        <f aca="false">'Quarterly Data'!H135</f>
        <v>0.64</v>
      </c>
      <c r="I93" s="44" t="n">
        <f aca="false">'Quarterly Data'!I135</f>
        <v>0.64</v>
      </c>
      <c r="J93" s="44" t="n">
        <f aca="false">'Quarterly Data'!J135</f>
        <v>0.64</v>
      </c>
      <c r="K93" s="44" t="n">
        <f aca="false">'Quarterly Data'!K135</f>
        <v>0.64</v>
      </c>
      <c r="L93" s="44" t="n">
        <f aca="false">'Quarterly Data'!L135</f>
        <v>0.72</v>
      </c>
      <c r="M93" s="44" t="n">
        <f aca="false">'Quarterly Data'!M135</f>
        <v>0.72</v>
      </c>
      <c r="N93" s="44" t="n">
        <f aca="false">'Quarterly Data'!N135</f>
        <v>0.72</v>
      </c>
      <c r="O93" s="44" t="n">
        <f aca="false">'Quarterly Data'!O135</f>
        <v>0.72</v>
      </c>
      <c r="P93" s="44" t="n">
        <f aca="false">'Quarterly Data'!P135</f>
        <v>0.75</v>
      </c>
      <c r="Q93" s="44" t="n">
        <f aca="false">'Quarterly Data'!Q135</f>
        <v>0.75</v>
      </c>
      <c r="R93" s="44" t="n">
        <f aca="false">'Quarterly Data'!R135</f>
        <v>0.75</v>
      </c>
      <c r="S93" s="44" t="n">
        <f aca="false">'Quarterly Data'!S135</f>
        <v>0.75</v>
      </c>
      <c r="T93" s="44" t="n">
        <f aca="false">'Quarterly Data'!T135</f>
        <v>0.79</v>
      </c>
      <c r="U93" s="44" t="n">
        <f aca="false">'Quarterly Data'!U135</f>
        <v>0.79</v>
      </c>
      <c r="V93" s="44" t="n">
        <f aca="false">'Quarterly Data'!V135</f>
        <v>0.79</v>
      </c>
      <c r="W93" s="44" t="n">
        <f aca="false">'Quarterly Data'!W135</f>
        <v>0.79</v>
      </c>
      <c r="X93" s="44" t="n">
        <f aca="false">'Quarterly Data'!X135</f>
        <v>0.9</v>
      </c>
      <c r="Y93" s="44" t="n">
        <f aca="false">'Quarterly Data'!Y135</f>
        <v>1.1</v>
      </c>
      <c r="Z93" s="44" t="n">
        <f aca="false">'Quarterly Data'!Z135</f>
        <v>1.1</v>
      </c>
      <c r="AA93" s="44" t="n">
        <f aca="false">'Quarterly Data'!AA135</f>
        <v>1.1</v>
      </c>
      <c r="AB93" s="44" t="n">
        <f aca="false">'Quarterly Data'!AB135</f>
        <v>1.25</v>
      </c>
      <c r="AC93" s="44" t="n">
        <f aca="false">'Quarterly Data'!AC135</f>
        <v>1.25</v>
      </c>
      <c r="AD93" s="44" t="n">
        <f aca="false">'Quarterly Data'!AD135</f>
        <v>1.25</v>
      </c>
      <c r="AE93" s="44" t="n">
        <f aca="false">'Quarterly Data'!AE135</f>
        <v>1.25</v>
      </c>
      <c r="AF93" s="44" t="n">
        <f aca="false">'Quarterly Data'!AF135</f>
        <v>1.27</v>
      </c>
      <c r="AG93" s="44" t="n">
        <f aca="false">'Quarterly Data'!AG135</f>
        <v>1.27</v>
      </c>
      <c r="AH93" s="44" t="n">
        <f aca="false">'Quarterly Data'!AH135</f>
        <v>1.27</v>
      </c>
      <c r="AI93" s="44" t="n">
        <f aca="false">'Quarterly Data'!AI135</f>
        <v>1.27</v>
      </c>
      <c r="AJ93" s="44" t="n">
        <f aca="false">'Quarterly Data'!AJ135</f>
        <v>1.4</v>
      </c>
      <c r="AK93" s="44" t="n">
        <f aca="false">'Quarterly Data'!AK135</f>
        <v>1.4</v>
      </c>
      <c r="AL93" s="44" t="n">
        <f aca="false">'Quarterly Data'!AL135</f>
        <v>1.4</v>
      </c>
      <c r="AM93" s="44" t="n">
        <f aca="false">'Quarterly Data'!AM135</f>
        <v>1.4</v>
      </c>
      <c r="AN93" s="44" t="n">
        <f aca="false">'Quarterly Data'!AN135</f>
        <v>1.55</v>
      </c>
      <c r="AO93" s="44" t="n">
        <f aca="false">'Quarterly Data'!AO135</f>
        <v>1.55</v>
      </c>
      <c r="AP93" s="44" t="n">
        <f aca="false">'Quarterly Data'!AP135</f>
        <v>1.55</v>
      </c>
      <c r="AQ93" s="44" t="n">
        <f aca="false">'Quarterly Data'!AQ135</f>
        <v>1.55</v>
      </c>
    </row>
    <row r="94" customFormat="false" ht="15" hidden="false" customHeight="true" outlineLevel="0" collapsed="false">
      <c r="A94" s="21"/>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row>
    <row r="95" customFormat="false" ht="15" hidden="false" customHeight="true" outlineLevel="0" collapsed="false">
      <c r="A95" s="18" t="s">
        <v>264</v>
      </c>
      <c r="B95" s="39" t="n">
        <f aca="false">B93*4/B6</f>
        <v>0.0397548451217492</v>
      </c>
      <c r="C95" s="39" t="n">
        <f aca="false">C93*4/C6</f>
        <v>0.0348229831688915</v>
      </c>
      <c r="D95" s="39" t="n">
        <f aca="false">D93*4/D6</f>
        <v>0.0337139749864057</v>
      </c>
      <c r="E95" s="39" t="n">
        <f aca="false">E93*4/E6</f>
        <v>0.0335861321776815</v>
      </c>
      <c r="F95" s="39" t="n">
        <f aca="false">F93*4/F6</f>
        <v>0.0337277301781586</v>
      </c>
      <c r="G95" s="39" t="n">
        <f aca="false">G93*4/G6</f>
        <v>0.0295942720763723</v>
      </c>
      <c r="H95" s="39" t="n">
        <f aca="false">H93*4/H6</f>
        <v>0.0290512936904222</v>
      </c>
      <c r="I95" s="39" t="n">
        <f aca="false">I93*4/I6</f>
        <v>0.0289658293731614</v>
      </c>
      <c r="J95" s="39" t="n">
        <f aca="false">J93*4/J6</f>
        <v>0.0309702395354464</v>
      </c>
      <c r="K95" s="39" t="n">
        <f aca="false">K93*4/K6</f>
        <v>0.0267894516534115</v>
      </c>
      <c r="L95" s="39" t="n">
        <f aca="false">L93*4/L6</f>
        <v>0.0301192219201004</v>
      </c>
      <c r="M95" s="39" t="n">
        <f aca="false">M93*4/M6</f>
        <v>0.0313964896980268</v>
      </c>
      <c r="N95" s="39" t="n">
        <f aca="false">N93*4/N6</f>
        <v>0.0257972053027589</v>
      </c>
      <c r="O95" s="39" t="n">
        <f aca="false">O93*4/O6</f>
        <v>0.024831867563373</v>
      </c>
      <c r="P95" s="39" t="n">
        <f aca="false">P93*4/P6</f>
        <v>0.0239961606143017</v>
      </c>
      <c r="Q95" s="39" t="n">
        <f aca="false">Q93*4/Q6</f>
        <v>0.0226124971734379</v>
      </c>
      <c r="R95" s="39" t="n">
        <f aca="false">R93*4/R6</f>
        <v>0.0287136294027565</v>
      </c>
      <c r="S95" s="39" t="n">
        <f aca="false">S93*4/S6</f>
        <v>0.0252929769833909</v>
      </c>
      <c r="T95" s="39" t="n">
        <f aca="false">T93*4/T6</f>
        <v>0.024433619423181</v>
      </c>
      <c r="U95" s="39" t="n">
        <f aca="false">U93*4/U6</f>
        <v>0.0228885991597856</v>
      </c>
      <c r="V95" s="39" t="n">
        <f aca="false">V93*4/V6</f>
        <v>0.0220547180346175</v>
      </c>
      <c r="W95" s="39" t="n">
        <f aca="false">W93*4/W6</f>
        <v>0.019215567041654</v>
      </c>
      <c r="X95" s="39" t="n">
        <f aca="false">X93*4/X6</f>
        <v>0.0216047530456701</v>
      </c>
      <c r="Y95" s="39" t="n">
        <f aca="false">Y93*4/Y6</f>
        <v>0.0193109501865262</v>
      </c>
      <c r="Z95" s="39" t="n">
        <f aca="false">Z93*4/Z6</f>
        <v>0.0216450216450216</v>
      </c>
      <c r="AA95" s="39" t="n">
        <f aca="false">AA93*4/AA6</f>
        <v>0.0285103349964362</v>
      </c>
      <c r="AB95" s="39" t="n">
        <f aca="false">AB93*4/AB6</f>
        <v>0.0346404323125953</v>
      </c>
      <c r="AC95" s="39" t="n">
        <f aca="false">AC93*4/AC6</f>
        <v>0.0337700932054573</v>
      </c>
      <c r="AD95" s="39" t="n">
        <f aca="false">AD93*4/AD6</f>
        <v>0.0302443745463344</v>
      </c>
      <c r="AE95" s="39" t="n">
        <f aca="false">AE93*4/AE6</f>
        <v>0.0288018433179724</v>
      </c>
      <c r="AF95" s="39" t="n">
        <f aca="false">AF93*4/AF6</f>
        <v>0.0305050141115715</v>
      </c>
      <c r="AG95" s="39" t="n">
        <f aca="false">AG93*4/AG6</f>
        <v>0.0276778903781192</v>
      </c>
      <c r="AH95" s="39" t="n">
        <f aca="false">AH93*4/AH6</f>
        <v>0.0282583300884463</v>
      </c>
      <c r="AI95" s="39" t="n">
        <f aca="false">AI93*4/AI6</f>
        <v>0.029864785420341</v>
      </c>
      <c r="AJ95" s="39" t="n">
        <f aca="false">AJ93*4/AJ6</f>
        <v>0.0299753773685901</v>
      </c>
      <c r="AK95" s="39" t="n">
        <f aca="false">AK93*4/AK6</f>
        <v>0.0348931397594866</v>
      </c>
      <c r="AL95" s="39" t="n">
        <f aca="false">AL93*4/AL6</f>
        <v>0.0317910871416406</v>
      </c>
      <c r="AM95" s="39" t="n">
        <f aca="false">AM93*4/AM6</f>
        <v>0.0335088559119196</v>
      </c>
      <c r="AN95" s="39" t="n">
        <f aca="false">AN93*4/AN6</f>
        <v>0.0365889642962526</v>
      </c>
      <c r="AO95" s="39" t="n">
        <f aca="false">AO93*4/AO6</f>
        <v>0.0348040866734029</v>
      </c>
      <c r="AP95" s="39" t="n">
        <f aca="false">AP93*4/AP6</f>
        <v>0.0334972175698309</v>
      </c>
      <c r="AQ95" s="39" t="n">
        <f aca="false">AQ93*4/AQ6</f>
        <v>0.0306127487285834</v>
      </c>
    </row>
    <row r="96" customFormat="false" ht="15" hidden="false" customHeight="true" outlineLevel="0" collapsed="false">
      <c r="A96" s="22" t="s">
        <v>164</v>
      </c>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28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L32" activeCellId="0" sqref="L32"/>
    </sheetView>
  </sheetViews>
  <sheetFormatPr defaultColWidth="8.71484375" defaultRowHeight="15" zeroHeight="false" outlineLevelRow="0" outlineLevelCol="0"/>
  <cols>
    <col collapsed="false" customWidth="true" hidden="false" outlineLevel="0" max="12" min="1" style="1" width="10.71"/>
    <col collapsed="false" customWidth="true" hidden="false" outlineLevel="0" max="24" min="13" style="1" width="10"/>
    <col collapsed="false" customWidth="true" hidden="false" outlineLevel="0" max="25" min="25" style="1" width="3"/>
    <col collapsed="false" customWidth="true" hidden="false" outlineLevel="0" max="26" min="26" style="1" width="95"/>
    <col collapsed="false" customWidth="true" hidden="false" outlineLevel="0" max="29" min="27" style="1" width="10"/>
  </cols>
  <sheetData>
    <row r="1" customFormat="false" ht="15.75" hidden="false" customHeight="true" outlineLevel="0" collapsed="false">
      <c r="A1" s="2" t="s">
        <v>280</v>
      </c>
    </row>
    <row r="2" customFormat="false" ht="15" hidden="false" customHeight="true" outlineLevel="0" collapsed="false">
      <c r="A2" s="7" t="s">
        <v>281</v>
      </c>
    </row>
    <row r="4" customFormat="false" ht="15" hidden="false" customHeight="true" outlineLevel="0" collapsed="false">
      <c r="A4" s="6" t="s">
        <v>282</v>
      </c>
      <c r="F4" s="6" t="s">
        <v>283</v>
      </c>
    </row>
    <row r="5" customFormat="false" ht="15" hidden="false" customHeight="true" outlineLevel="0" collapsed="false">
      <c r="A5" s="7" t="s">
        <v>284</v>
      </c>
      <c r="B5" s="45" t="n">
        <f aca="false">(42-1)/4</f>
        <v>10.25</v>
      </c>
    </row>
    <row r="6" customFormat="false" ht="26.25" hidden="false" customHeight="true" outlineLevel="0" collapsed="false">
      <c r="A6" s="46" t="s">
        <v>285</v>
      </c>
      <c r="B6" s="46" t="s">
        <v>286</v>
      </c>
      <c r="C6" s="46" t="s">
        <v>287</v>
      </c>
      <c r="F6" s="47"/>
      <c r="G6" s="48"/>
      <c r="H6" s="46" t="s">
        <v>288</v>
      </c>
      <c r="I6" s="46" t="s">
        <v>239</v>
      </c>
      <c r="J6" s="46" t="s">
        <v>240</v>
      </c>
      <c r="K6" s="46" t="s">
        <v>241</v>
      </c>
      <c r="L6" s="46" t="s">
        <v>242</v>
      </c>
    </row>
    <row r="7" customFormat="false" ht="15" hidden="false" customHeight="true" outlineLevel="0" collapsed="false">
      <c r="A7" s="49" t="s">
        <v>289</v>
      </c>
      <c r="B7" s="50" t="n">
        <f aca="false">('Quarterly Data'!AQ33/'Quarterly Data'!B33)^(1/$B$5)-1</f>
        <v>0.171726232757063</v>
      </c>
      <c r="C7" s="50" t="n">
        <f aca="false">(('Quarterly Data'!AQ33/'Quarterly Data'!AQ59)/('Quarterly Data'!B33/'Quarterly Data'!B59))^(1/$B$5)-1</f>
        <v>0.114887864028709</v>
      </c>
      <c r="F7" s="51" t="s">
        <v>290</v>
      </c>
      <c r="G7" s="52"/>
      <c r="H7" s="53" t="n">
        <f aca="false">SUM('Quarterly Data'!AN33:AQ33)/'Quarterly Data'!AQ66</f>
        <v>0.0371814307807715</v>
      </c>
      <c r="I7" s="50" t="n">
        <f aca="false">'Quarterly Data'!AN33*4/'Quarterly Data'!AN66</f>
        <v>0.0414724554633341</v>
      </c>
      <c r="J7" s="50" t="n">
        <f aca="false">'Quarterly Data'!AO33*4/'Quarterly Data'!AO66</f>
        <v>0.0425769083382121</v>
      </c>
      <c r="K7" s="50" t="n">
        <f aca="false">'Quarterly Data'!AP33*4/'Quarterly Data'!AP66</f>
        <v>0.042151082774281</v>
      </c>
      <c r="L7" s="50" t="n">
        <f aca="false">'Quarterly Data'!AQ33*4/'Quarterly Data'!AQ66</f>
        <v>0.0386143470370927</v>
      </c>
    </row>
    <row r="8" customFormat="false" ht="15" hidden="false" customHeight="true" outlineLevel="0" collapsed="false">
      <c r="A8" s="49" t="s">
        <v>97</v>
      </c>
      <c r="B8" s="50" t="n">
        <f aca="false">('Quarterly Data'!AQ37/'Quarterly Data'!B37)^(1/$B$5)-1</f>
        <v>0.130096982293072</v>
      </c>
      <c r="C8" s="50" t="n">
        <f aca="false">(('Quarterly Data'!AQ37/'Quarterly Data'!AQ59)/('Quarterly Data'!B37/'Quarterly Data'!B59))^(1/$B$5)-1</f>
        <v>0.0752779749322525</v>
      </c>
      <c r="F8" s="51" t="s">
        <v>291</v>
      </c>
      <c r="G8" s="52"/>
      <c r="H8" s="53" t="n">
        <f aca="false">SUM('Quarterly Data'!AN24:AQ24)/'Quarterly Data'!AQ66</f>
        <v>0.0457350279232033</v>
      </c>
      <c r="I8" s="50" t="n">
        <f aca="false">'Quarterly Data'!AN24*4/'Quarterly Data'!AN66</f>
        <v>0.0535858266452159</v>
      </c>
      <c r="J8" s="50" t="n">
        <f aca="false">'Quarterly Data'!AO24*4/'Quarterly Data'!AO66</f>
        <v>0.0525428629402425</v>
      </c>
      <c r="K8" s="50" t="n">
        <f aca="false">'Quarterly Data'!AP24*4/'Quarterly Data'!AP66</f>
        <v>0.0503605052629865</v>
      </c>
      <c r="L8" s="50" t="n">
        <f aca="false">'Quarterly Data'!AQ24*4/'Quarterly Data'!AQ66</f>
        <v>0.0465715233252398</v>
      </c>
    </row>
    <row r="9" customFormat="false" ht="15" hidden="false" customHeight="true" outlineLevel="0" collapsed="false">
      <c r="A9" s="49" t="s">
        <v>96</v>
      </c>
      <c r="B9" s="50" t="n">
        <f aca="false">('Quarterly Data'!AQ34/'Quarterly Data'!B34)^(1/$B$5)-1</f>
        <v>0.106209054007567</v>
      </c>
      <c r="C9" s="50" t="n">
        <f aca="false">(('Quarterly Data'!AQ34/'Quarterly Data'!AQ59)/('Quarterly Data'!B34/'Quarterly Data'!B59))^(1/$B$5)-1</f>
        <v>0.0525488078301115</v>
      </c>
      <c r="F9" s="51" t="s">
        <v>98</v>
      </c>
      <c r="G9" s="52"/>
      <c r="H9" s="53" t="n">
        <f aca="false">SUM('Quarterly Data'!AN37:AQ37)/'Quarterly Data'!AQ69</f>
        <v>0.042586809565373</v>
      </c>
      <c r="I9" s="50" t="n">
        <f aca="false">'Quarterly Data'!AN37*4/'Quarterly Data'!AN69</f>
        <v>0.0489519751035477</v>
      </c>
      <c r="J9" s="50" t="n">
        <f aca="false">'Quarterly Data'!AO37*4/'Quarterly Data'!AO69</f>
        <v>0.0479695430595171</v>
      </c>
      <c r="K9" s="50" t="n">
        <f aca="false">'Quarterly Data'!AP37*4/'Quarterly Data'!AP69</f>
        <v>0.0464682444987891</v>
      </c>
      <c r="L9" s="50" t="n">
        <f aca="false">'Quarterly Data'!AQ37*4/'Quarterly Data'!AQ69</f>
        <v>0.0434321074484594</v>
      </c>
    </row>
    <row r="10" customFormat="false" ht="15" hidden="false" customHeight="true" outlineLevel="0" collapsed="false">
      <c r="A10" s="49" t="s">
        <v>292</v>
      </c>
      <c r="B10" s="50" t="n">
        <f aca="false">('Quarterly Data'!AQ24/'Quarterly Data'!B24)^(1/$B$5)-1</f>
        <v>0.152788299308537</v>
      </c>
      <c r="C10" s="50" t="n">
        <f aca="false">(('Quarterly Data'!AQ24/'Quarterly Data'!AQ59)/('Quarterly Data'!B24/'Quarterly Data'!B59))^(1/$B$5)-1</f>
        <v>0.0968685762622612</v>
      </c>
      <c r="F10" s="51" t="s">
        <v>293</v>
      </c>
      <c r="G10" s="52"/>
      <c r="H10" s="53" t="n">
        <f aca="false">SUM('Quarterly Data'!AN19:AQ19)/'Quarterly Data'!AQ69</f>
        <v>0.0444618368689096</v>
      </c>
      <c r="I10" s="50" t="n">
        <f aca="false">'Quarterly Data'!AN19*4/'Quarterly Data'!AN69</f>
        <v>0.0510688542480366</v>
      </c>
      <c r="J10" s="50" t="n">
        <f aca="false">'Quarterly Data'!AO19*4/'Quarterly Data'!AO69</f>
        <v>0.049781456035583</v>
      </c>
      <c r="K10" s="50" t="n">
        <f aca="false">'Quarterly Data'!AP19*4/'Quarterly Data'!AP69</f>
        <v>0.0484307950718328</v>
      </c>
      <c r="L10" s="50" t="n">
        <f aca="false">'Quarterly Data'!AQ19*4/'Quarterly Data'!AQ69</f>
        <v>0.0457211059737629</v>
      </c>
    </row>
    <row r="11" customFormat="false" ht="15" hidden="false" customHeight="true" outlineLevel="0" collapsed="false">
      <c r="F11" s="22" t="s">
        <v>294</v>
      </c>
    </row>
    <row r="12" customFormat="false" ht="15" hidden="false" customHeight="true" outlineLevel="0" collapsed="false">
      <c r="A12" s="7" t="s">
        <v>295</v>
      </c>
    </row>
    <row r="13" customFormat="false" ht="15" hidden="false" customHeight="true" outlineLevel="0" collapsed="false">
      <c r="A13" s="6" t="s">
        <v>296</v>
      </c>
    </row>
    <row r="14" customFormat="false" ht="15" hidden="false" customHeight="true" outlineLevel="0" collapsed="false">
      <c r="A14" s="46"/>
      <c r="B14" s="46" t="s">
        <v>297</v>
      </c>
      <c r="C14" s="46" t="s">
        <v>298</v>
      </c>
      <c r="D14" s="46" t="s">
        <v>299</v>
      </c>
      <c r="E14" s="46" t="s">
        <v>300</v>
      </c>
      <c r="F14" s="46" t="s">
        <v>301</v>
      </c>
      <c r="G14" s="46" t="s">
        <v>302</v>
      </c>
      <c r="H14" s="46" t="s">
        <v>303</v>
      </c>
      <c r="I14" s="46" t="s">
        <v>304</v>
      </c>
      <c r="J14" s="46" t="s">
        <v>305</v>
      </c>
      <c r="K14" s="46" t="s">
        <v>306</v>
      </c>
      <c r="L14" s="46" t="s">
        <v>307</v>
      </c>
    </row>
    <row r="15" customFormat="false" ht="15" hidden="false" customHeight="true" outlineLevel="0" collapsed="false">
      <c r="A15" s="49" t="s">
        <v>85</v>
      </c>
      <c r="B15" s="54" t="n">
        <f aca="false">SUM('Quarterly Data'!B19:E19)/AVERAGE('Quarterly Data'!B59:E59)</f>
        <v>5.47587601697642</v>
      </c>
      <c r="C15" s="54" t="n">
        <f aca="false">SUM('Quarterly Data'!F19:I19)/AVERAGE('Quarterly Data'!F59:I59)</f>
        <v>5.70115381227797</v>
      </c>
      <c r="D15" s="54" t="n">
        <f aca="false">SUM('Quarterly Data'!J19:M19)/AVERAGE('Quarterly Data'!J59:M59)</f>
        <v>6.0039852138708</v>
      </c>
      <c r="E15" s="54" t="n">
        <f aca="false">SUM('Quarterly Data'!N19:Q19)/AVERAGE('Quarterly Data'!N59:Q59)</f>
        <v>6.35081711647491</v>
      </c>
      <c r="F15" s="54" t="n">
        <f aca="false">SUM('Quarterly Data'!R19:U19)/AVERAGE('Quarterly Data'!R59:U59)</f>
        <v>6.62100915738095</v>
      </c>
      <c r="G15" s="54" t="n">
        <f aca="false">SUM('Quarterly Data'!V19:Y19)/AVERAGE('Quarterly Data'!V59:Y59)</f>
        <v>7.31191024593209</v>
      </c>
      <c r="H15" s="54" t="n">
        <f aca="false">SUM('Quarterly Data'!Z19:AC19)/AVERAGE('Quarterly Data'!Z59:AC59)</f>
        <v>8.28874620278726</v>
      </c>
      <c r="I15" s="54" t="n">
        <f aca="false">SUM('Quarterly Data'!AD19:AG19)/AVERAGE('Quarterly Data'!AD59:AG59)</f>
        <v>9.11779401626913</v>
      </c>
      <c r="J15" s="54" t="n">
        <f aca="false">SUM('Quarterly Data'!AH19:AK19)/AVERAGE('Quarterly Data'!AH59:AK59)</f>
        <v>9.50696162417452</v>
      </c>
      <c r="K15" s="54" t="n">
        <f aca="false">SUM('Quarterly Data'!AL19:AO19)/AVERAGE('Quarterly Data'!AL59:AO59)</f>
        <v>10.0039762560709</v>
      </c>
      <c r="L15" s="54" t="n">
        <f aca="false">SUM('Quarterly Data'!AP19:AQ19)*2/AVERAGE('Quarterly Data'!AP59:AQ59)</f>
        <v>10.5446244724166</v>
      </c>
    </row>
    <row r="16" customFormat="false" ht="15" hidden="false" customHeight="true" outlineLevel="0" collapsed="false">
      <c r="A16" s="49" t="s">
        <v>97</v>
      </c>
      <c r="B16" s="54" t="n">
        <f aca="false">SUM('Quarterly Data'!B37:E37)/AVERAGE('Quarterly Data'!B59:E59)</f>
        <v>5.12344676482756</v>
      </c>
      <c r="C16" s="54" t="n">
        <f aca="false">SUM('Quarterly Data'!F37:I37)/AVERAGE('Quarterly Data'!F59:I59)</f>
        <v>5.29952144681601</v>
      </c>
      <c r="D16" s="54" t="n">
        <f aca="false">SUM('Quarterly Data'!J37:M37)/AVERAGE('Quarterly Data'!J59:M59)</f>
        <v>5.66945256116881</v>
      </c>
      <c r="E16" s="54" t="n">
        <f aca="false">SUM('Quarterly Data'!N37:Q37)/AVERAGE('Quarterly Data'!N59:Q59)</f>
        <v>5.90314521555486</v>
      </c>
      <c r="F16" s="54" t="n">
        <f aca="false">SUM('Quarterly Data'!R37:U37)/AVERAGE('Quarterly Data'!R59:U59)</f>
        <v>6.25346663187838</v>
      </c>
      <c r="G16" s="54" t="n">
        <f aca="false">SUM('Quarterly Data'!V37:Y37)/AVERAGE('Quarterly Data'!V59:Y59)</f>
        <v>6.90885900388835</v>
      </c>
      <c r="H16" s="54" t="n">
        <f aca="false">SUM('Quarterly Data'!Z37:AC37)/AVERAGE('Quarterly Data'!Z59:AC59)</f>
        <v>7.90255722889803</v>
      </c>
      <c r="I16" s="54" t="n">
        <f aca="false">SUM('Quarterly Data'!AD37:AG37)/AVERAGE('Quarterly Data'!AD59:AG59)</f>
        <v>8.85338480628705</v>
      </c>
      <c r="J16" s="54" t="n">
        <f aca="false">SUM('Quarterly Data'!AH37:AK37)/AVERAGE('Quarterly Data'!AH59:AK59)</f>
        <v>9.14285130134326</v>
      </c>
      <c r="K16" s="54" t="n">
        <f aca="false">SUM('Quarterly Data'!AL37:AO37)/AVERAGE('Quarterly Data'!AL59:AO59)</f>
        <v>9.58896872958619</v>
      </c>
      <c r="L16" s="54" t="n">
        <f aca="false">SUM('Quarterly Data'!AP37:AQ37)*2/AVERAGE('Quarterly Data'!AP59:AQ59)</f>
        <v>10.0665057906065</v>
      </c>
    </row>
    <row r="17" customFormat="false" ht="15" hidden="false" customHeight="true" outlineLevel="0" collapsed="false">
      <c r="A17" s="49" t="s">
        <v>292</v>
      </c>
      <c r="B17" s="54" t="n">
        <f aca="false">SUM('Quarterly Data'!B24:E24)/AVERAGE('Quarterly Data'!B59:E59)</f>
        <v>4.01991818223605</v>
      </c>
      <c r="C17" s="54" t="n">
        <f aca="false">SUM('Quarterly Data'!F24:I24)/AVERAGE('Quarterly Data'!F59:I59)</f>
        <v>4.26006282845483</v>
      </c>
      <c r="D17" s="54" t="n">
        <f aca="false">SUM('Quarterly Data'!J24:M24)/AVERAGE('Quarterly Data'!J59:M59)</f>
        <v>4.67193803907763</v>
      </c>
      <c r="E17" s="54" t="n">
        <f aca="false">SUM('Quarterly Data'!N24:Q24)/AVERAGE('Quarterly Data'!N59:Q59)</f>
        <v>4.97960706457652</v>
      </c>
      <c r="F17" s="54" t="n">
        <f aca="false">SUM('Quarterly Data'!R24:U24)/AVERAGE('Quarterly Data'!R59:U59)</f>
        <v>5.38553273811418</v>
      </c>
      <c r="G17" s="54" t="n">
        <f aca="false">SUM('Quarterly Data'!V24:Y24)/AVERAGE('Quarterly Data'!V59:Y59)</f>
        <v>6.09091809693638</v>
      </c>
      <c r="H17" s="54" t="n">
        <f aca="false">SUM('Quarterly Data'!Z24:AC24)/AVERAGE('Quarterly Data'!Z59:AC59)</f>
        <v>6.99864792887286</v>
      </c>
      <c r="I17" s="54" t="n">
        <f aca="false">SUM('Quarterly Data'!AD24:AG24)/AVERAGE('Quarterly Data'!AD59:AG59)</f>
        <v>7.79323314490556</v>
      </c>
      <c r="J17" s="54" t="n">
        <f aca="false">SUM('Quarterly Data'!AH24:AK24)/AVERAGE('Quarterly Data'!AH59:AK59)</f>
        <v>8.34513708572714</v>
      </c>
      <c r="K17" s="54" t="n">
        <f aca="false">SUM('Quarterly Data'!AL24:AO24)/AVERAGE('Quarterly Data'!AL59:AO59)</f>
        <v>8.97976843042025</v>
      </c>
      <c r="L17" s="54" t="n">
        <f aca="false">SUM('Quarterly Data'!AP24:AQ24)*2/AVERAGE('Quarterly Data'!AP59:AQ59)</f>
        <v>9.39306245283195</v>
      </c>
    </row>
    <row r="18" customFormat="false" ht="15" hidden="false" customHeight="true" outlineLevel="0" collapsed="false">
      <c r="A18" s="49" t="s">
        <v>289</v>
      </c>
      <c r="B18" s="54" t="n">
        <f aca="false">SUM('Quarterly Data'!B33:E33)/AVERAGE('Quarterly Data'!B59:E59)</f>
        <v>2.99618490201787</v>
      </c>
      <c r="C18" s="54" t="n">
        <f aca="false">SUM('Quarterly Data'!F33:I33)/AVERAGE('Quarterly Data'!F59:I59)</f>
        <v>3.13971991427145</v>
      </c>
      <c r="D18" s="54" t="n">
        <f aca="false">SUM('Quarterly Data'!J33:M33)/AVERAGE('Quarterly Data'!J59:M59)</f>
        <v>3.29646189051223</v>
      </c>
      <c r="E18" s="54" t="n">
        <f aca="false">SUM('Quarterly Data'!N33:Q33)/AVERAGE('Quarterly Data'!N59:Q59)</f>
        <v>3.64842339491409</v>
      </c>
      <c r="F18" s="54" t="n">
        <f aca="false">SUM('Quarterly Data'!R33:U33)/AVERAGE('Quarterly Data'!R59:U59)</f>
        <v>4.28099604813512</v>
      </c>
      <c r="G18" s="54" t="n">
        <f aca="false">SUM('Quarterly Data'!V33:Y33)/AVERAGE('Quarterly Data'!V59:Y59)</f>
        <v>4.62978923644649</v>
      </c>
      <c r="H18" s="54" t="n">
        <f aca="false">SUM('Quarterly Data'!Z33:AC33)/AVERAGE('Quarterly Data'!Z59:AC59)</f>
        <v>5.54868919338129</v>
      </c>
      <c r="I18" s="54" t="n">
        <f aca="false">SUM('Quarterly Data'!AD33:AG33)/AVERAGE('Quarterly Data'!AD59:AG59)</f>
        <v>6.0325934096236</v>
      </c>
      <c r="J18" s="54" t="n">
        <f aca="false">SUM('Quarterly Data'!AH33:AK33)/AVERAGE('Quarterly Data'!AH59:AK59)</f>
        <v>6.55347467849768</v>
      </c>
      <c r="K18" s="54" t="n">
        <f aca="false">SUM('Quarterly Data'!AL33:AO33)/AVERAGE('Quarterly Data'!AL59:AO59)</f>
        <v>6.99099662018234</v>
      </c>
      <c r="L18" s="54" t="n">
        <f aca="false">SUM('Quarterly Data'!AP33:AQ33)*2/AVERAGE('Quarterly Data'!AP59:AQ59)</f>
        <v>7.82480038013957</v>
      </c>
    </row>
    <row r="19" customFormat="false" ht="15" hidden="false" customHeight="true" outlineLevel="0" collapsed="false">
      <c r="A19" s="49" t="s">
        <v>308</v>
      </c>
      <c r="B19" s="54" t="n">
        <f aca="false">SUM('Quarterly Data'!B41:E41)/AVERAGE('Quarterly Data'!B59:E59)</f>
        <v>4.25525916619425</v>
      </c>
      <c r="C19" s="54" t="n">
        <f aca="false">SUM('Quarterly Data'!F41:I41)/AVERAGE('Quarterly Data'!F59:I59)</f>
        <v>4.5510701388685</v>
      </c>
      <c r="D19" s="54" t="n">
        <f aca="false">SUM('Quarterly Data'!J41:M41)/AVERAGE('Quarterly Data'!J59:M59)</f>
        <v>4.63949304699877</v>
      </c>
      <c r="E19" s="54" t="n">
        <f aca="false">SUM('Quarterly Data'!N41:Q41)/AVERAGE('Quarterly Data'!N59:Q59)</f>
        <v>5.22080465819681</v>
      </c>
      <c r="F19" s="54" t="n">
        <f aca="false">SUM('Quarterly Data'!R41:U41)/AVERAGE('Quarterly Data'!R59:U59)</f>
        <v>4.99640450296231</v>
      </c>
      <c r="G19" s="54" t="n">
        <f aca="false">SUM('Quarterly Data'!V41:Y41)/AVERAGE('Quarterly Data'!V59:Y59)</f>
        <v>6.35242836268172</v>
      </c>
      <c r="H19" s="54" t="n">
        <f aca="false">SUM('Quarterly Data'!Z41:AC41)/AVERAGE('Quarterly Data'!Z59:AC59)</f>
        <v>7.41007556380195</v>
      </c>
      <c r="I19" s="54" t="n">
        <f aca="false">SUM('Quarterly Data'!AD41:AG41)/AVERAGE('Quarterly Data'!AD59:AG59)</f>
        <v>7.46068109747691</v>
      </c>
      <c r="J19" s="54" t="n">
        <f aca="false">SUM('Quarterly Data'!AH41:AK41)/AVERAGE('Quarterly Data'!AH59:AK59)</f>
        <v>8.51724560937213</v>
      </c>
      <c r="K19" s="54" t="n">
        <f aca="false">SUM('Quarterly Data'!AL41:AO41)/AVERAGE('Quarterly Data'!AL59:AO59)</f>
        <v>9.10248326658904</v>
      </c>
      <c r="L19" s="54" t="n">
        <f aca="false">SUM('Quarterly Data'!AP41:AQ41)*2/AVERAGE('Quarterly Data'!AP59:AQ59)</f>
        <v>11.2528766689338</v>
      </c>
    </row>
    <row r="21" customFormat="false" ht="15" hidden="false" customHeight="true" outlineLevel="0" collapsed="false">
      <c r="A21" s="6" t="s">
        <v>309</v>
      </c>
    </row>
    <row r="22" customFormat="false" ht="15" hidden="false" customHeight="true" outlineLevel="0" collapsed="false">
      <c r="A22" s="46"/>
      <c r="B22" s="46" t="s">
        <v>297</v>
      </c>
      <c r="C22" s="46" t="s">
        <v>298</v>
      </c>
      <c r="D22" s="46" t="s">
        <v>299</v>
      </c>
      <c r="E22" s="46" t="s">
        <v>300</v>
      </c>
      <c r="F22" s="46" t="s">
        <v>301</v>
      </c>
      <c r="G22" s="46" t="s">
        <v>302</v>
      </c>
      <c r="H22" s="46" t="s">
        <v>303</v>
      </c>
      <c r="I22" s="46" t="s">
        <v>304</v>
      </c>
      <c r="J22" s="46" t="s">
        <v>305</v>
      </c>
      <c r="K22" s="46" t="s">
        <v>306</v>
      </c>
      <c r="L22" s="46" t="s">
        <v>307</v>
      </c>
    </row>
    <row r="23" customFormat="false" ht="15" hidden="false" customHeight="true" outlineLevel="0" collapsed="false">
      <c r="A23" s="49" t="s">
        <v>85</v>
      </c>
      <c r="B23" s="49"/>
      <c r="C23" s="50" t="n">
        <f aca="false">C15/B15-1</f>
        <v>0.0411400467437797</v>
      </c>
      <c r="D23" s="50" t="n">
        <f aca="false">D15/C15-1</f>
        <v>0.0531175638413139</v>
      </c>
      <c r="E23" s="50" t="n">
        <f aca="false">E15/D15-1</f>
        <v>0.0577669481601713</v>
      </c>
      <c r="F23" s="50" t="n">
        <f aca="false">F15/E15-1</f>
        <v>0.0425444530917334</v>
      </c>
      <c r="G23" s="50" t="n">
        <f aca="false">G15/F15-1</f>
        <v>0.104349816187905</v>
      </c>
      <c r="H23" s="50" t="n">
        <f aca="false">H15/G15-1</f>
        <v>0.133595178824661</v>
      </c>
      <c r="I23" s="50" t="n">
        <f aca="false">I15/H15-1</f>
        <v>0.100020894982053</v>
      </c>
      <c r="J23" s="50" t="n">
        <f aca="false">J15/I15-1</f>
        <v>0.0426822109833791</v>
      </c>
      <c r="K23" s="50" t="n">
        <f aca="false">K15/J15-1</f>
        <v>0.0522790194747973</v>
      </c>
      <c r="L23" s="50" t="n">
        <f aca="false">L15/K15-1</f>
        <v>0.054043332621627</v>
      </c>
    </row>
    <row r="24" customFormat="false" ht="15" hidden="false" customHeight="true" outlineLevel="0" collapsed="false">
      <c r="A24" s="49" t="s">
        <v>97</v>
      </c>
      <c r="B24" s="49"/>
      <c r="C24" s="50" t="n">
        <f aca="false">C16/B16-1</f>
        <v>0.0343664509597728</v>
      </c>
      <c r="D24" s="50" t="n">
        <f aca="false">D16/C16-1</f>
        <v>0.0698046263356589</v>
      </c>
      <c r="E24" s="50" t="n">
        <f aca="false">E16/D16-1</f>
        <v>0.0412196154504685</v>
      </c>
      <c r="F24" s="50" t="n">
        <f aca="false">F16/E16-1</f>
        <v>0.0593448752370882</v>
      </c>
      <c r="G24" s="50" t="n">
        <f aca="false">G16/F16-1</f>
        <v>0.10480464845994</v>
      </c>
      <c r="H24" s="50" t="n">
        <f aca="false">H16/G16-1</f>
        <v>0.143829570765653</v>
      </c>
      <c r="I24" s="50" t="n">
        <f aca="false">I16/H16-1</f>
        <v>0.120318973953398</v>
      </c>
      <c r="J24" s="50" t="n">
        <f aca="false">J16/I16-1</f>
        <v>0.0326955736579579</v>
      </c>
      <c r="K24" s="50" t="n">
        <f aca="false">K16/J16-1</f>
        <v>0.0487941248893971</v>
      </c>
      <c r="L24" s="50" t="n">
        <f aca="false">L16/K16-1</f>
        <v>0.0498006693406827</v>
      </c>
    </row>
    <row r="25" customFormat="false" ht="15" hidden="false" customHeight="true" outlineLevel="0" collapsed="false">
      <c r="A25" s="49" t="s">
        <v>292</v>
      </c>
      <c r="B25" s="49"/>
      <c r="C25" s="50" t="n">
        <f aca="false">C17/B17-1</f>
        <v>0.0597386900260759</v>
      </c>
      <c r="D25" s="50" t="n">
        <f aca="false">D17/C17-1</f>
        <v>0.0966828958182731</v>
      </c>
      <c r="E25" s="50" t="n">
        <f aca="false">E17/D17-1</f>
        <v>0.0658546887662992</v>
      </c>
      <c r="F25" s="50" t="n">
        <f aca="false">F17/E17-1</f>
        <v>0.0815176113844998</v>
      </c>
      <c r="G25" s="50" t="n">
        <f aca="false">G17/F17-1</f>
        <v>0.130977823944897</v>
      </c>
      <c r="H25" s="50" t="n">
        <f aca="false">H17/G17-1</f>
        <v>0.149030050558891</v>
      </c>
      <c r="I25" s="50" t="n">
        <f aca="false">I17/H17-1</f>
        <v>0.113534103173649</v>
      </c>
      <c r="J25" s="50" t="n">
        <f aca="false">J17/I17-1</f>
        <v>0.0708183536357256</v>
      </c>
      <c r="K25" s="50" t="n">
        <f aca="false">K17/J17-1</f>
        <v>0.0760480430906927</v>
      </c>
      <c r="L25" s="50" t="n">
        <f aca="false">L17/K17-1</f>
        <v>0.0460250200897834</v>
      </c>
    </row>
    <row r="26" customFormat="false" ht="15" hidden="false" customHeight="true" outlineLevel="0" collapsed="false">
      <c r="A26" s="49" t="s">
        <v>289</v>
      </c>
      <c r="B26" s="49"/>
      <c r="C26" s="50" t="n">
        <f aca="false">C18/B18-1</f>
        <v>0.0479059260184247</v>
      </c>
      <c r="D26" s="50" t="n">
        <f aca="false">D18/C18-1</f>
        <v>0.0499222798595238</v>
      </c>
      <c r="E26" s="50" t="n">
        <f aca="false">E18/D18-1</f>
        <v>0.106769474694933</v>
      </c>
      <c r="F26" s="50" t="n">
        <f aca="false">F18/E18-1</f>
        <v>0.173382468192379</v>
      </c>
      <c r="G26" s="50" t="n">
        <f aca="false">G18/F18-1</f>
        <v>0.0814747746528095</v>
      </c>
      <c r="H26" s="50" t="n">
        <f aca="false">H18/G18-1</f>
        <v>0.198475548239013</v>
      </c>
      <c r="I26" s="50" t="n">
        <f aca="false">I18/H18-1</f>
        <v>0.0872105463790502</v>
      </c>
      <c r="J26" s="50" t="n">
        <f aca="false">J18/I18-1</f>
        <v>0.0863445011963064</v>
      </c>
      <c r="K26" s="50" t="n">
        <f aca="false">K18/J18-1</f>
        <v>0.0667618268397672</v>
      </c>
      <c r="L26" s="50" t="n">
        <f aca="false">L18/K18-1</f>
        <v>0.119268225298539</v>
      </c>
    </row>
    <row r="27" customFormat="false" ht="15" hidden="false" customHeight="true" outlineLevel="0" collapsed="false">
      <c r="A27" s="49" t="s">
        <v>308</v>
      </c>
      <c r="B27" s="49"/>
      <c r="C27" s="50" t="n">
        <f aca="false">C19/B19-1</f>
        <v>0.0695165584799893</v>
      </c>
      <c r="D27" s="50" t="n">
        <f aca="false">D19/C19-1</f>
        <v>0.0194290365633105</v>
      </c>
      <c r="E27" s="50" t="n">
        <f aca="false">E19/D19-1</f>
        <v>0.12529636434612</v>
      </c>
      <c r="F27" s="50" t="n">
        <f aca="false">F19/E19-1</f>
        <v>-0.042981909863682</v>
      </c>
      <c r="G27" s="50" t="n">
        <f aca="false">G19/F19-1</f>
        <v>0.271399935476691</v>
      </c>
      <c r="H27" s="50" t="n">
        <f aca="false">H19/G19-1</f>
        <v>0.166494943466586</v>
      </c>
      <c r="I27" s="50" t="n">
        <f aca="false">I19/H19-1</f>
        <v>0.00682928712929187</v>
      </c>
      <c r="J27" s="50" t="n">
        <f aca="false">J19/I19-1</f>
        <v>0.141617701935087</v>
      </c>
      <c r="K27" s="50" t="n">
        <f aca="false">K19/J19-1</f>
        <v>0.0687120794747227</v>
      </c>
      <c r="L27" s="50" t="n">
        <f aca="false">L19/K19-1</f>
        <v>0.236242499916247</v>
      </c>
    </row>
    <row r="29" customFormat="false" ht="15" hidden="false" customHeight="true" outlineLevel="0" collapsed="false">
      <c r="A29" s="8"/>
      <c r="B29" s="8"/>
      <c r="C29" s="8"/>
      <c r="D29" s="8"/>
      <c r="E29" s="8"/>
      <c r="F29" s="8"/>
      <c r="G29" s="8"/>
      <c r="H29" s="8"/>
      <c r="I29" s="8"/>
      <c r="J29" s="8"/>
      <c r="K29" s="8"/>
      <c r="L29" s="8"/>
    </row>
    <row r="30" customFormat="false" ht="26.25" hidden="false" customHeight="true" outlineLevel="0" collapsed="false">
      <c r="A30" s="55"/>
      <c r="B30" s="55"/>
      <c r="C30" s="55"/>
      <c r="D30" s="8"/>
      <c r="E30" s="8"/>
      <c r="F30" s="55"/>
      <c r="G30" s="55"/>
      <c r="H30" s="55"/>
      <c r="I30" s="55"/>
      <c r="J30" s="55"/>
      <c r="K30" s="55"/>
      <c r="L30" s="55"/>
    </row>
    <row r="31" customFormat="false" ht="15" hidden="false" customHeight="true" outlineLevel="0" collapsed="false">
      <c r="A31" s="8"/>
      <c r="B31" s="56"/>
      <c r="C31" s="56"/>
      <c r="D31" s="8"/>
      <c r="E31" s="8"/>
      <c r="F31" s="8"/>
      <c r="G31" s="8"/>
      <c r="H31" s="56"/>
      <c r="I31" s="56"/>
      <c r="J31" s="56"/>
      <c r="K31" s="56"/>
      <c r="L31" s="56"/>
    </row>
    <row r="32" customFormat="false" ht="15" hidden="false" customHeight="true" outlineLevel="0" collapsed="false">
      <c r="A32" s="8"/>
      <c r="B32" s="56"/>
      <c r="C32" s="56"/>
      <c r="D32" s="8"/>
      <c r="E32" s="8"/>
      <c r="F32" s="8"/>
      <c r="G32" s="8"/>
      <c r="H32" s="56"/>
      <c r="I32" s="56"/>
      <c r="J32" s="56"/>
      <c r="K32" s="56"/>
      <c r="L32" s="56"/>
    </row>
    <row r="33" customFormat="false" ht="15" hidden="false" customHeight="true" outlineLevel="0" collapsed="false">
      <c r="A33" s="8"/>
      <c r="B33" s="56"/>
      <c r="C33" s="56"/>
      <c r="D33" s="8"/>
      <c r="E33" s="8"/>
      <c r="F33" s="8"/>
      <c r="G33" s="8"/>
      <c r="H33" s="56"/>
      <c r="I33" s="56"/>
      <c r="J33" s="56"/>
      <c r="K33" s="56"/>
      <c r="L33" s="56"/>
    </row>
    <row r="34" customFormat="false" ht="15" hidden="false" customHeight="true" outlineLevel="0" collapsed="false">
      <c r="A34" s="8"/>
      <c r="B34" s="56"/>
      <c r="C34" s="56"/>
      <c r="D34" s="8"/>
      <c r="E34" s="8"/>
      <c r="F34" s="8"/>
      <c r="G34" s="8"/>
      <c r="H34" s="56"/>
      <c r="I34" s="56"/>
      <c r="J34" s="56"/>
      <c r="K34" s="56"/>
      <c r="L34" s="56"/>
    </row>
    <row r="35" customFormat="false" ht="15" hidden="false" customHeight="true" outlineLevel="0" collapsed="false">
      <c r="A35" s="8"/>
      <c r="B35" s="8"/>
      <c r="C35" s="8"/>
      <c r="D35" s="8"/>
      <c r="E35" s="8"/>
      <c r="F35" s="8"/>
      <c r="G35" s="8"/>
      <c r="H35" s="8"/>
      <c r="I35" s="8"/>
      <c r="J35" s="8"/>
      <c r="K35" s="8"/>
      <c r="L35" s="8"/>
    </row>
    <row r="36" customFormat="false" ht="15" hidden="false" customHeight="true" outlineLevel="0" collapsed="false">
      <c r="A36" s="8"/>
      <c r="B36" s="8"/>
      <c r="C36" s="8"/>
      <c r="D36" s="8"/>
      <c r="E36" s="8"/>
      <c r="F36" s="8"/>
      <c r="G36" s="8"/>
      <c r="H36" s="8"/>
      <c r="I36" s="8"/>
      <c r="J36" s="8"/>
      <c r="K36" s="8"/>
      <c r="L36" s="8"/>
    </row>
    <row r="37" customFormat="false" ht="15" hidden="false" customHeight="true" outlineLevel="0" collapsed="false">
      <c r="A37" s="8"/>
      <c r="B37" s="8"/>
      <c r="C37" s="8"/>
      <c r="D37" s="8"/>
      <c r="E37" s="8"/>
      <c r="F37" s="8"/>
      <c r="G37" s="8"/>
      <c r="H37" s="8"/>
      <c r="I37" s="8"/>
      <c r="J37" s="8"/>
      <c r="K37" s="8"/>
      <c r="L37" s="8"/>
    </row>
    <row r="38" customFormat="false" ht="15" hidden="false" customHeight="true" outlineLevel="0" collapsed="false">
      <c r="A38" s="55"/>
      <c r="B38" s="55"/>
      <c r="C38" s="55"/>
      <c r="D38" s="55"/>
      <c r="E38" s="55"/>
      <c r="F38" s="55"/>
      <c r="G38" s="55"/>
      <c r="H38" s="55"/>
      <c r="I38" s="55"/>
      <c r="J38" s="55"/>
      <c r="K38" s="55"/>
      <c r="L38" s="55"/>
    </row>
    <row r="39" customFormat="false" ht="15" hidden="false" customHeight="true" outlineLevel="0" collapsed="false">
      <c r="A39" s="8"/>
      <c r="B39" s="19"/>
      <c r="C39" s="19"/>
      <c r="D39" s="19"/>
      <c r="E39" s="19"/>
      <c r="F39" s="19"/>
      <c r="G39" s="19"/>
      <c r="H39" s="19"/>
      <c r="I39" s="19"/>
      <c r="J39" s="19"/>
      <c r="K39" s="19"/>
      <c r="L39" s="19"/>
    </row>
    <row r="40" customFormat="false" ht="15" hidden="false" customHeight="true" outlineLevel="0" collapsed="false">
      <c r="A40" s="8"/>
      <c r="B40" s="19"/>
      <c r="C40" s="19"/>
      <c r="D40" s="19"/>
      <c r="E40" s="19"/>
      <c r="F40" s="19"/>
      <c r="G40" s="19"/>
      <c r="H40" s="19"/>
      <c r="I40" s="19"/>
      <c r="J40" s="19"/>
      <c r="K40" s="19"/>
      <c r="L40" s="19"/>
    </row>
    <row r="41" customFormat="false" ht="15" hidden="false" customHeight="true" outlineLevel="0" collapsed="false">
      <c r="A41" s="8"/>
      <c r="B41" s="19"/>
      <c r="C41" s="19"/>
      <c r="D41" s="19"/>
      <c r="E41" s="19"/>
      <c r="F41" s="19"/>
      <c r="G41" s="19"/>
      <c r="H41" s="19"/>
      <c r="I41" s="19"/>
      <c r="J41" s="19"/>
      <c r="K41" s="19"/>
      <c r="L41" s="19"/>
    </row>
    <row r="42" customFormat="false" ht="15" hidden="false" customHeight="true" outlineLevel="0" collapsed="false">
      <c r="A42" s="8"/>
      <c r="B42" s="19"/>
      <c r="C42" s="19"/>
      <c r="D42" s="19"/>
      <c r="E42" s="19"/>
      <c r="F42" s="19"/>
      <c r="G42" s="19"/>
      <c r="H42" s="19"/>
      <c r="I42" s="19"/>
      <c r="J42" s="19"/>
      <c r="K42" s="19"/>
      <c r="L42" s="19"/>
    </row>
    <row r="43" customFormat="false" ht="15" hidden="false" customHeight="true" outlineLevel="0" collapsed="false">
      <c r="A43" s="8"/>
      <c r="B43" s="19"/>
      <c r="C43" s="19"/>
      <c r="D43" s="19"/>
      <c r="E43" s="19"/>
      <c r="F43" s="19"/>
      <c r="G43" s="19"/>
      <c r="H43" s="19"/>
      <c r="I43" s="19"/>
      <c r="J43" s="19"/>
      <c r="K43" s="19"/>
      <c r="L43" s="19"/>
    </row>
    <row r="44" customFormat="false" ht="15" hidden="false" customHeight="true" outlineLevel="0" collapsed="false">
      <c r="A44" s="8"/>
      <c r="B44" s="8"/>
      <c r="C44" s="8"/>
      <c r="D44" s="8"/>
      <c r="E44" s="8"/>
      <c r="F44" s="8"/>
      <c r="G44" s="8"/>
      <c r="H44" s="8"/>
      <c r="I44" s="8"/>
      <c r="J44" s="8"/>
      <c r="K44" s="8"/>
      <c r="L44" s="8"/>
    </row>
    <row r="45" customFormat="false" ht="15" hidden="false" customHeight="true" outlineLevel="0" collapsed="false">
      <c r="A45" s="8"/>
      <c r="B45" s="8"/>
      <c r="C45" s="8"/>
      <c r="D45" s="8"/>
      <c r="E45" s="8"/>
      <c r="F45" s="8"/>
      <c r="G45" s="8"/>
      <c r="H45" s="8"/>
      <c r="I45" s="8"/>
      <c r="J45" s="8"/>
      <c r="K45" s="8"/>
      <c r="L45" s="8"/>
    </row>
    <row r="46" customFormat="false" ht="15" hidden="false" customHeight="true" outlineLevel="0" collapsed="false">
      <c r="A46" s="55"/>
      <c r="B46" s="55"/>
      <c r="C46" s="55"/>
      <c r="D46" s="55"/>
      <c r="E46" s="55"/>
      <c r="F46" s="55"/>
      <c r="G46" s="55"/>
      <c r="H46" s="55"/>
      <c r="I46" s="55"/>
      <c r="J46" s="55"/>
      <c r="K46" s="55"/>
      <c r="L46" s="55"/>
    </row>
    <row r="47" customFormat="false" ht="15" hidden="false" customHeight="true" outlineLevel="0" collapsed="false">
      <c r="A47" s="8"/>
      <c r="B47" s="8"/>
      <c r="C47" s="56"/>
      <c r="D47" s="56"/>
      <c r="E47" s="56"/>
      <c r="F47" s="56"/>
      <c r="G47" s="56"/>
      <c r="H47" s="56"/>
      <c r="I47" s="56"/>
      <c r="J47" s="56"/>
      <c r="K47" s="56"/>
      <c r="L47" s="56"/>
    </row>
    <row r="48" customFormat="false" ht="15" hidden="false" customHeight="true" outlineLevel="0" collapsed="false">
      <c r="A48" s="8"/>
      <c r="B48" s="8"/>
      <c r="C48" s="56"/>
      <c r="D48" s="56"/>
      <c r="E48" s="56"/>
      <c r="F48" s="56"/>
      <c r="G48" s="56"/>
      <c r="H48" s="56"/>
      <c r="I48" s="56"/>
      <c r="J48" s="56"/>
      <c r="K48" s="56"/>
      <c r="L48" s="56"/>
    </row>
    <row r="49" customFormat="false" ht="15" hidden="false" customHeight="true" outlineLevel="0" collapsed="false">
      <c r="A49" s="8"/>
      <c r="B49" s="8"/>
      <c r="C49" s="56"/>
      <c r="D49" s="56"/>
      <c r="E49" s="56"/>
      <c r="F49" s="56"/>
      <c r="G49" s="56"/>
      <c r="H49" s="56"/>
      <c r="I49" s="56"/>
      <c r="J49" s="56"/>
      <c r="K49" s="56"/>
      <c r="L49" s="56"/>
    </row>
    <row r="50" customFormat="false" ht="15" hidden="false" customHeight="true" outlineLevel="0" collapsed="false">
      <c r="A50" s="8"/>
      <c r="B50" s="8"/>
      <c r="C50" s="56"/>
      <c r="D50" s="56"/>
      <c r="E50" s="56"/>
      <c r="F50" s="56"/>
      <c r="G50" s="56"/>
      <c r="H50" s="56"/>
      <c r="I50" s="56"/>
      <c r="J50" s="56"/>
      <c r="K50" s="56"/>
      <c r="L50" s="56"/>
    </row>
    <row r="51" customFormat="false" ht="15" hidden="false" customHeight="true" outlineLevel="0" collapsed="false">
      <c r="A51" s="8"/>
      <c r="B51" s="8"/>
      <c r="C51" s="56"/>
      <c r="D51" s="56"/>
      <c r="E51" s="56"/>
      <c r="F51" s="56"/>
      <c r="G51" s="56"/>
      <c r="H51" s="56"/>
      <c r="I51" s="56"/>
      <c r="J51" s="56"/>
      <c r="K51" s="56"/>
      <c r="L51" s="56"/>
    </row>
    <row r="82" customFormat="false" ht="15" hidden="false" customHeight="true" outlineLevel="0" collapsed="false">
      <c r="Z82" s="18" t="s">
        <v>310</v>
      </c>
    </row>
    <row r="84" customFormat="false" ht="30" hidden="false" customHeight="true" outlineLevel="0" collapsed="false">
      <c r="Y84" s="57"/>
      <c r="Z84" s="58" t="s">
        <v>311</v>
      </c>
    </row>
    <row r="85" customFormat="false" ht="30" hidden="false" customHeight="true" outlineLevel="0" collapsed="false">
      <c r="Y85" s="59"/>
      <c r="Z85" s="58" t="s">
        <v>312</v>
      </c>
    </row>
    <row r="86" customFormat="false" ht="30" hidden="false" customHeight="true" outlineLevel="0" collapsed="false">
      <c r="Y86" s="60"/>
      <c r="Z86" s="58" t="s">
        <v>313</v>
      </c>
    </row>
    <row r="87" customFormat="false" ht="30" hidden="false" customHeight="true" outlineLevel="0" collapsed="false">
      <c r="Y87" s="61"/>
      <c r="Z87" s="58" t="s">
        <v>314</v>
      </c>
    </row>
    <row r="88" customFormat="false" ht="30" hidden="false" customHeight="true" outlineLevel="0" collapsed="false">
      <c r="Y88" s="62"/>
      <c r="Z88" s="58" t="s">
        <v>315</v>
      </c>
    </row>
    <row r="288" customFormat="false" ht="15" hidden="false" customHeight="false" outlineLevel="0" collapsed="false">
      <c r="A288" s="63" t="s">
        <v>316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Z288"/>
  <sheetViews>
    <sheetView showFormulas="false" showGridLines="true" showRowColHeaders="true" showZeros="true" rightToLeft="false" tabSelected="true" showOutlineSymbols="true" defaultGridColor="true" view="normal" topLeftCell="A22" colorId="64" zoomScale="100" zoomScaleNormal="100" zoomScalePageLayoutView="100" workbookViewId="0">
      <selection pane="topLeft" activeCell="P40" activeCellId="0" sqref="P40"/>
    </sheetView>
  </sheetViews>
  <sheetFormatPr defaultColWidth="8.71484375" defaultRowHeight="15" zeroHeight="false" outlineLevelRow="0" outlineLevelCol="0"/>
  <cols>
    <col collapsed="false" customWidth="true" hidden="false" outlineLevel="0" max="12" min="1" style="1" width="10.71"/>
    <col collapsed="false" customWidth="true" hidden="false" outlineLevel="0" max="24" min="13" style="1" width="10"/>
    <col collapsed="false" customWidth="true" hidden="false" outlineLevel="0" max="25" min="25" style="1" width="3"/>
    <col collapsed="false" customWidth="true" hidden="false" outlineLevel="0" max="26" min="26" style="1" width="95"/>
    <col collapsed="false" customWidth="true" hidden="false" outlineLevel="0" max="29" min="27" style="1" width="10"/>
  </cols>
  <sheetData>
    <row r="1" customFormat="false" ht="15.75" hidden="false" customHeight="true" outlineLevel="0" collapsed="false">
      <c r="A1" s="64" t="s">
        <v>317</v>
      </c>
    </row>
    <row r="2" customFormat="false" ht="15" hidden="false" customHeight="true" outlineLevel="0" collapsed="false">
      <c r="A2" s="65" t="s">
        <v>318</v>
      </c>
    </row>
    <row r="4" customFormat="false" ht="15" hidden="false" customHeight="true" outlineLevel="0" collapsed="false">
      <c r="A4" s="18" t="s">
        <v>319</v>
      </c>
      <c r="F4" s="6" t="s">
        <v>320</v>
      </c>
    </row>
    <row r="5" customFormat="false" ht="15" hidden="false" customHeight="true" outlineLevel="0" collapsed="false">
      <c r="A5" s="65" t="s">
        <v>284</v>
      </c>
      <c r="B5" s="66" t="n">
        <f aca="false">(42-1)/4</f>
        <v>10.25</v>
      </c>
    </row>
    <row r="6" customFormat="false" ht="26.25" hidden="false" customHeight="true" outlineLevel="0" collapsed="false">
      <c r="A6" s="67" t="s">
        <v>285</v>
      </c>
      <c r="B6" s="67" t="s">
        <v>286</v>
      </c>
      <c r="C6" s="67" t="s">
        <v>321</v>
      </c>
      <c r="F6" s="47"/>
      <c r="G6" s="48"/>
      <c r="H6" s="46" t="s">
        <v>288</v>
      </c>
      <c r="I6" s="46" t="s">
        <v>239</v>
      </c>
      <c r="J6" s="46" t="s">
        <v>240</v>
      </c>
      <c r="K6" s="46" t="s">
        <v>241</v>
      </c>
      <c r="L6" s="46" t="s">
        <v>242</v>
      </c>
    </row>
    <row r="7" customFormat="false" ht="15" hidden="false" customHeight="true" outlineLevel="0" collapsed="false">
      <c r="A7" s="68" t="s">
        <v>85</v>
      </c>
      <c r="B7" s="69" t="n">
        <f aca="false">('Quarterly Data'!AQ19/'Quarterly Data'!B19)^(1/$B$5)-1</f>
        <v>0.122354959184364</v>
      </c>
      <c r="C7" s="69" t="n">
        <f aca="false">(('Quarterly Data'!AQ19/'Quarterly Data'!AQ77)/('Quarterly Data'!B19/'Quarterly Data'!B77))^(1/$B$5)-1</f>
        <v>0.0657326421868731</v>
      </c>
      <c r="F7" s="51" t="s">
        <v>322</v>
      </c>
      <c r="G7" s="52"/>
      <c r="H7" s="53" t="n">
        <f aca="false">SUM('Quarterly Data'!AN33:AQ33)/'Quarterly Data'!AQ79</f>
        <v>0.0397029702319804</v>
      </c>
      <c r="I7" s="50" t="n">
        <f aca="false">'Quarterly Data'!AN33*4/'Quarterly Data'!AN79</f>
        <v>0.0446440185666313</v>
      </c>
      <c r="J7" s="50" t="n">
        <f aca="false">'Quarterly Data'!AO33*4/'Quarterly Data'!AO79</f>
        <v>0.0460156549262901</v>
      </c>
      <c r="K7" s="50" t="n">
        <f aca="false">'Quarterly Data'!AP33*4/'Quarterly Data'!AP79</f>
        <v>0.0453332691274653</v>
      </c>
      <c r="L7" s="50" t="n">
        <f aca="false">'Quarterly Data'!AQ33*4/'Quarterly Data'!AQ79</f>
        <v>0.0412330628151594</v>
      </c>
    </row>
    <row r="8" customFormat="false" ht="15" hidden="false" customHeight="true" outlineLevel="0" collapsed="false">
      <c r="A8" s="68" t="s">
        <v>97</v>
      </c>
      <c r="B8" s="69" t="n">
        <f aca="false">('Quarterly Data'!AQ37/'Quarterly Data'!B37)^(1/$B$5)-1</f>
        <v>0.130096982293072</v>
      </c>
      <c r="C8" s="69" t="n">
        <f aca="false">(('Quarterly Data'!AQ37/'Quarterly Data'!AQ77)/('Quarterly Data'!B37/'Quarterly Data'!B77))^(1/$B$5)-1</f>
        <v>0.073084083614557</v>
      </c>
      <c r="F8" s="51" t="s">
        <v>323</v>
      </c>
      <c r="G8" s="52"/>
      <c r="H8" s="53" t="n">
        <f aca="false">SUM('Quarterly Data'!AN24:AQ24)/'Quarterly Data'!AQ79</f>
        <v>0.0488366481349283</v>
      </c>
      <c r="I8" s="50" t="n">
        <f aca="false">'Quarterly Data'!AN24*4/'Quarterly Data'!AN79</f>
        <v>0.0576837472710612</v>
      </c>
      <c r="J8" s="50" t="n">
        <f aca="false">'Quarterly Data'!AO24*4/'Quarterly Data'!AO79</f>
        <v>0.05678651513848</v>
      </c>
      <c r="K8" s="50" t="n">
        <f aca="false">'Quarterly Data'!AP24*4/'Quarterly Data'!AP79</f>
        <v>0.054162460089284</v>
      </c>
      <c r="L8" s="50" t="n">
        <f aca="false">'Quarterly Data'!AQ24*4/'Quarterly Data'!AQ79</f>
        <v>0.0497298722887288</v>
      </c>
    </row>
    <row r="9" customFormat="false" ht="15" hidden="false" customHeight="true" outlineLevel="0" collapsed="false">
      <c r="A9" s="68" t="s">
        <v>292</v>
      </c>
      <c r="B9" s="69" t="n">
        <f aca="false">('Quarterly Data'!AQ24/'Quarterly Data'!B24)^(1/$B$5)-1</f>
        <v>0.152788299308537</v>
      </c>
      <c r="C9" s="69" t="n">
        <f aca="false">(('Quarterly Data'!AQ24/'Quarterly Data'!AQ77)/('Quarterly Data'!B24/'Quarterly Data'!B77))^(1/$B$5)-1</f>
        <v>0.0946306336072316</v>
      </c>
      <c r="F9" s="51" t="s">
        <v>324</v>
      </c>
      <c r="G9" s="52"/>
      <c r="H9" s="53" t="n">
        <f aca="false">SUM('Quarterly Data'!AN37:AQ37)/'Quarterly Data'!AQ80</f>
        <v>0.0450800399369218</v>
      </c>
      <c r="I9" s="50" t="n">
        <f aca="false">'Quarterly Data'!AN37*4/'Quarterly Data'!AN80</f>
        <v>0.052133012183069</v>
      </c>
      <c r="J9" s="50" t="n">
        <f aca="false">'Quarterly Data'!AO37*4/'Quarterly Data'!AO80</f>
        <v>0.0512367642428524</v>
      </c>
      <c r="K9" s="50" t="n">
        <f aca="false">'Quarterly Data'!AP37*4/'Quarterly Data'!AP80</f>
        <v>0.0494549543336962</v>
      </c>
      <c r="L9" s="50" t="n">
        <f aca="false">'Quarterly Data'!AQ37*4/'Quarterly Data'!AQ80</f>
        <v>0.0459748254988606</v>
      </c>
    </row>
    <row r="10" customFormat="false" ht="15" hidden="false" customHeight="true" outlineLevel="0" collapsed="false">
      <c r="A10" s="68" t="s">
        <v>289</v>
      </c>
      <c r="B10" s="69" t="n">
        <f aca="false">('Quarterly Data'!AQ33/'Quarterly Data'!B33)^(1/$B$5)-1</f>
        <v>0.171726232757063</v>
      </c>
      <c r="C10" s="69" t="n">
        <f aca="false">(('Quarterly Data'!AQ33/'Quarterly Data'!AQ77)/('Quarterly Data'!B33/'Quarterly Data'!B77))^(1/$B$5)-1</f>
        <v>0.11261315659294</v>
      </c>
      <c r="F10" s="51" t="s">
        <v>325</v>
      </c>
      <c r="G10" s="52"/>
      <c r="H10" s="53" t="n">
        <f aca="false">SUM('Quarterly Data'!AN19:AQ19)/'Quarterly Data'!AQ80</f>
        <v>0.0470648400801796</v>
      </c>
      <c r="I10" s="50" t="n">
        <f aca="false">'Quarterly Data'!AN19*4/'Quarterly Data'!AN80</f>
        <v>0.0543874520906782</v>
      </c>
      <c r="J10" s="50" t="n">
        <f aca="false">'Quarterly Data'!AO19*4/'Quarterly Data'!AO80</f>
        <v>0.0531720872011735</v>
      </c>
      <c r="K10" s="50" t="n">
        <f aca="false">'Quarterly Data'!AP19*4/'Quarterly Data'!AP80</f>
        <v>0.0515436462998835</v>
      </c>
      <c r="L10" s="50" t="n">
        <f aca="false">'Quarterly Data'!AQ19*4/'Quarterly Data'!AQ80</f>
        <v>0.0483978326691403</v>
      </c>
    </row>
    <row r="11" customFormat="false" ht="15" hidden="false" customHeight="true" outlineLevel="0" collapsed="false">
      <c r="F11" s="22" t="s">
        <v>294</v>
      </c>
    </row>
    <row r="12" customFormat="false" ht="15" hidden="false" customHeight="true" outlineLevel="0" collapsed="false">
      <c r="A12" s="7" t="s">
        <v>326</v>
      </c>
    </row>
    <row r="13" customFormat="false" ht="15" hidden="false" customHeight="true" outlineLevel="0" collapsed="false">
      <c r="A13" s="18" t="s">
        <v>327</v>
      </c>
    </row>
    <row r="14" customFormat="false" ht="15" hidden="false" customHeight="true" outlineLevel="0" collapsed="false">
      <c r="A14" s="67"/>
      <c r="B14" s="67" t="s">
        <v>297</v>
      </c>
      <c r="C14" s="67" t="s">
        <v>298</v>
      </c>
      <c r="D14" s="67" t="s">
        <v>299</v>
      </c>
      <c r="E14" s="67" t="s">
        <v>300</v>
      </c>
      <c r="F14" s="67" t="s">
        <v>301</v>
      </c>
      <c r="G14" s="67" t="s">
        <v>302</v>
      </c>
      <c r="H14" s="67" t="s">
        <v>303</v>
      </c>
      <c r="I14" s="67" t="s">
        <v>304</v>
      </c>
      <c r="J14" s="67" t="s">
        <v>305</v>
      </c>
      <c r="K14" s="67" t="s">
        <v>306</v>
      </c>
      <c r="L14" s="67" t="s">
        <v>307</v>
      </c>
    </row>
    <row r="15" customFormat="false" ht="15" hidden="false" customHeight="true" outlineLevel="0" collapsed="false">
      <c r="A15" s="68" t="s">
        <v>85</v>
      </c>
      <c r="B15" s="70" t="n">
        <f aca="false">SUM('Quarterly Data'!B19:E19)/AVERAGE('Quarterly Data'!B77:E77)</f>
        <v>6.02461010508225</v>
      </c>
      <c r="C15" s="70" t="n">
        <f aca="false">SUM('Quarterly Data'!F19:I19)/AVERAGE('Quarterly Data'!F77:I77)</f>
        <v>6.18861103441321</v>
      </c>
      <c r="D15" s="70" t="n">
        <f aca="false">SUM('Quarterly Data'!J19:M19)/AVERAGE('Quarterly Data'!J77:M77)</f>
        <v>6.485153290721</v>
      </c>
      <c r="E15" s="70" t="n">
        <f aca="false">SUM('Quarterly Data'!N19:Q19)/AVERAGE('Quarterly Data'!N77:Q77)</f>
        <v>6.84469407103589</v>
      </c>
      <c r="F15" s="70" t="n">
        <f aca="false">SUM('Quarterly Data'!R19:U19)/AVERAGE('Quarterly Data'!R77:U77)</f>
        <v>7.20450946707592</v>
      </c>
      <c r="G15" s="70" t="n">
        <f aca="false">SUM('Quarterly Data'!V19:Y19)/AVERAGE('Quarterly Data'!V77:Y77)</f>
        <v>7.72778709345602</v>
      </c>
      <c r="H15" s="70" t="n">
        <f aca="false">SUM('Quarterly Data'!Z19:AC19)/AVERAGE('Quarterly Data'!Z77:AC77)</f>
        <v>9.02517269551723</v>
      </c>
      <c r="I15" s="70" t="n">
        <f aca="false">SUM('Quarterly Data'!AD19:AG19)/AVERAGE('Quarterly Data'!AD77:AG77)</f>
        <v>9.83356820226447</v>
      </c>
      <c r="J15" s="70" t="n">
        <f aca="false">SUM('Quarterly Data'!AH19:AK19)/AVERAGE('Quarterly Data'!AH77:AK77)</f>
        <v>10.3253428618826</v>
      </c>
      <c r="K15" s="70" t="n">
        <f aca="false">SUM('Quarterly Data'!AL19:AO19)/AVERAGE('Quarterly Data'!AL77:AO77)</f>
        <v>10.8087308640212</v>
      </c>
      <c r="L15" s="70" t="n">
        <f aca="false">SUM('Quarterly Data'!AP19:AQ19)*2/AVERAGE('Quarterly Data'!AP77:AQ77)</f>
        <v>11.3014769239098</v>
      </c>
    </row>
    <row r="16" customFormat="false" ht="15" hidden="false" customHeight="true" outlineLevel="0" collapsed="false">
      <c r="A16" s="68" t="s">
        <v>97</v>
      </c>
      <c r="B16" s="70" t="n">
        <f aca="false">SUM('Quarterly Data'!B37:E37)/AVERAGE('Quarterly Data'!B77:E77)</f>
        <v>5.63686413946139</v>
      </c>
      <c r="C16" s="70" t="n">
        <f aca="false">SUM('Quarterly Data'!F37:I37)/AVERAGE('Quarterly Data'!F77:I77)</f>
        <v>5.75263849788516</v>
      </c>
      <c r="D16" s="70" t="n">
        <f aca="false">SUM('Quarterly Data'!J37:M37)/AVERAGE('Quarterly Data'!J77:M77)</f>
        <v>6.12381070638022</v>
      </c>
      <c r="E16" s="70" t="n">
        <f aca="false">SUM('Quarterly Data'!N37:Q37)/AVERAGE('Quarterly Data'!N77:Q77)</f>
        <v>6.36220856565929</v>
      </c>
      <c r="F16" s="70" t="n">
        <f aca="false">SUM('Quarterly Data'!R37:U37)/AVERAGE('Quarterly Data'!R77:U77)</f>
        <v>6.80457593102509</v>
      </c>
      <c r="G16" s="70" t="n">
        <f aca="false">SUM('Quarterly Data'!V37:Y37)/AVERAGE('Quarterly Data'!V77:Y77)</f>
        <v>7.30181165318036</v>
      </c>
      <c r="H16" s="70" t="n">
        <f aca="false">SUM('Quarterly Data'!Z37:AC37)/AVERAGE('Quarterly Data'!Z77:AC77)</f>
        <v>8.60467216417236</v>
      </c>
      <c r="I16" s="70" t="n">
        <f aca="false">SUM('Quarterly Data'!AD37:AG37)/AVERAGE('Quarterly Data'!AD77:AG77)</f>
        <v>9.54840207600343</v>
      </c>
      <c r="J16" s="70" t="n">
        <f aca="false">SUM('Quarterly Data'!AH37:AK37)/AVERAGE('Quarterly Data'!AH77:AK77)</f>
        <v>9.92988908060049</v>
      </c>
      <c r="K16" s="70" t="n">
        <f aca="false">SUM('Quarterly Data'!AL37:AO37)/AVERAGE('Quarterly Data'!AL77:AO77)</f>
        <v>10.3603386901999</v>
      </c>
      <c r="L16" s="70" t="n">
        <f aca="false">SUM('Quarterly Data'!AP37:AQ37)*2/AVERAGE('Quarterly Data'!AP77:AQ77)</f>
        <v>10.7890407282442</v>
      </c>
    </row>
    <row r="17" customFormat="false" ht="15" hidden="false" customHeight="true" outlineLevel="0" collapsed="false">
      <c r="A17" s="68" t="s">
        <v>292</v>
      </c>
      <c r="B17" s="70" t="n">
        <f aca="false">SUM('Quarterly Data'!B24:E24)/AVERAGE('Quarterly Data'!B77:E77)</f>
        <v>4.42275165237866</v>
      </c>
      <c r="C17" s="70" t="n">
        <f aca="false">SUM('Quarterly Data'!F24:I24)/AVERAGE('Quarterly Data'!F77:I77)</f>
        <v>4.6243046049191</v>
      </c>
      <c r="D17" s="70" t="n">
        <f aca="false">SUM('Quarterly Data'!J24:M24)/AVERAGE('Quarterly Data'!J77:M77)</f>
        <v>5.04635392475184</v>
      </c>
      <c r="E17" s="70" t="n">
        <f aca="false">SUM('Quarterly Data'!N24:Q24)/AVERAGE('Quarterly Data'!N77:Q77)</f>
        <v>5.36685064707296</v>
      </c>
      <c r="F17" s="70" t="n">
        <f aca="false">SUM('Quarterly Data'!R24:U24)/AVERAGE('Quarterly Data'!R77:U77)</f>
        <v>5.86015223279632</v>
      </c>
      <c r="G17" s="70" t="n">
        <f aca="false">SUM('Quarterly Data'!V24:Y24)/AVERAGE('Quarterly Data'!V77:Y77)</f>
        <v>6.43734902011265</v>
      </c>
      <c r="H17" s="70" t="n">
        <f aca="false">SUM('Quarterly Data'!Z24:AC24)/AVERAGE('Quarterly Data'!Z77:AC77)</f>
        <v>7.62045364254988</v>
      </c>
      <c r="I17" s="70" t="n">
        <f aca="false">SUM('Quarterly Data'!AD24:AG24)/AVERAGE('Quarterly Data'!AD77:AG77)</f>
        <v>8.40502532847686</v>
      </c>
      <c r="J17" s="70" t="n">
        <f aca="false">SUM('Quarterly Data'!AH24:AK24)/AVERAGE('Quarterly Data'!AH77:AK77)</f>
        <v>9.06350578090464</v>
      </c>
      <c r="K17" s="70" t="n">
        <f aca="false">SUM('Quarterly Data'!AL24:AO24)/AVERAGE('Quarterly Data'!AL77:AO77)</f>
        <v>9.70213220235766</v>
      </c>
      <c r="L17" s="70" t="n">
        <f aca="false">SUM('Quarterly Data'!AP24:AQ24)*2/AVERAGE('Quarterly Data'!AP77:AQ77)</f>
        <v>10.0672602265934</v>
      </c>
    </row>
    <row r="18" customFormat="false" ht="15" hidden="false" customHeight="true" outlineLevel="0" collapsed="false">
      <c r="A18" s="68" t="s">
        <v>289</v>
      </c>
      <c r="B18" s="70" t="n">
        <f aca="false">SUM('Quarterly Data'!B33:E33)/AVERAGE('Quarterly Data'!B77:E77)</f>
        <v>3.29643070468179</v>
      </c>
      <c r="C18" s="70" t="n">
        <f aca="false">SUM('Quarterly Data'!F33:I33)/AVERAGE('Quarterly Data'!F77:I77)</f>
        <v>3.40817068723559</v>
      </c>
      <c r="D18" s="70" t="n">
        <f aca="false">SUM('Quarterly Data'!J33:M33)/AVERAGE('Quarterly Data'!J77:M77)</f>
        <v>3.56064512410903</v>
      </c>
      <c r="E18" s="70" t="n">
        <f aca="false">SUM('Quarterly Data'!N33:Q33)/AVERAGE('Quarterly Data'!N77:Q77)</f>
        <v>3.93214629264247</v>
      </c>
      <c r="F18" s="70" t="n">
        <f aca="false">SUM('Quarterly Data'!R33:U33)/AVERAGE('Quarterly Data'!R77:U77)</f>
        <v>4.65827426366289</v>
      </c>
      <c r="G18" s="70" t="n">
        <f aca="false">SUM('Quarterly Data'!V33:Y33)/AVERAGE('Quarterly Data'!V77:Y77)</f>
        <v>4.8931160672736</v>
      </c>
      <c r="H18" s="70" t="n">
        <f aca="false">SUM('Quarterly Data'!Z33:AC33)/AVERAGE('Quarterly Data'!Z77:AC77)</f>
        <v>6.04167107772906</v>
      </c>
      <c r="I18" s="70" t="n">
        <f aca="false">SUM('Quarterly Data'!AD33:AG33)/AVERAGE('Quarterly Data'!AD77:AG77)</f>
        <v>6.50617009160496</v>
      </c>
      <c r="J18" s="70" t="n">
        <f aca="false">SUM('Quarterly Data'!AH33:AK33)/AVERAGE('Quarterly Data'!AH77:AK77)</f>
        <v>7.1176129311482</v>
      </c>
      <c r="K18" s="70" t="n">
        <f aca="false">SUM('Quarterly Data'!AL33:AO33)/AVERAGE('Quarterly Data'!AL77:AO77)</f>
        <v>7.55337667789618</v>
      </c>
      <c r="L18" s="70" t="n">
        <f aca="false">SUM('Quarterly Data'!AP33:AQ33)*2/AVERAGE('Quarterly Data'!AP77:AQ77)</f>
        <v>8.38643435445938</v>
      </c>
    </row>
    <row r="19" customFormat="false" ht="15" hidden="false" customHeight="true" outlineLevel="0" collapsed="false">
      <c r="A19" s="68" t="s">
        <v>308</v>
      </c>
      <c r="B19" s="70" t="n">
        <f aca="false">SUM('Quarterly Data'!B41:E41)/AVERAGE('Quarterly Data'!B77:E77)</f>
        <v>4.68167600817105</v>
      </c>
      <c r="C19" s="70" t="n">
        <f aca="false">SUM('Quarterly Data'!F41:I41)/AVERAGE('Quarterly Data'!F77:I77)</f>
        <v>4.94019347787715</v>
      </c>
      <c r="D19" s="70" t="n">
        <f aca="false">SUM('Quarterly Data'!J41:M41)/AVERAGE('Quarterly Data'!J77:M77)</f>
        <v>5.01130874398398</v>
      </c>
      <c r="E19" s="70" t="n">
        <f aca="false">SUM('Quarterly Data'!N41:Q41)/AVERAGE('Quarterly Data'!N77:Q77)</f>
        <v>5.6268051865791</v>
      </c>
      <c r="F19" s="70" t="n">
        <f aca="false">SUM('Quarterly Data'!R41:U41)/AVERAGE('Quarterly Data'!R77:U77)</f>
        <v>5.43673066858765</v>
      </c>
      <c r="G19" s="70" t="n">
        <f aca="false">SUM('Quarterly Data'!V41:Y41)/AVERAGE('Quarterly Data'!V77:Y77)</f>
        <v>6.71373310969546</v>
      </c>
      <c r="H19" s="70" t="n">
        <f aca="false">SUM('Quarterly Data'!Z41:AC41)/AVERAGE('Quarterly Data'!Z77:AC77)</f>
        <v>8.06843520286049</v>
      </c>
      <c r="I19" s="70" t="n">
        <f aca="false">SUM('Quarterly Data'!AD41:AG41)/AVERAGE('Quarterly Data'!AD77:AG77)</f>
        <v>8.04636694758372</v>
      </c>
      <c r="J19" s="70" t="n">
        <f aca="false">SUM('Quarterly Data'!AH41:AK41)/AVERAGE('Quarterly Data'!AH77:AK77)</f>
        <v>9.25042980419807</v>
      </c>
      <c r="K19" s="70" t="n">
        <f aca="false">SUM('Quarterly Data'!AL41:AO41)/AVERAGE('Quarterly Data'!AL77:AO77)</f>
        <v>9.83471864630948</v>
      </c>
      <c r="L19" s="70" t="n">
        <f aca="false">SUM('Quarterly Data'!AP41:AQ41)*2/AVERAGE('Quarterly Data'!AP77:AQ77)</f>
        <v>12.0605647298517</v>
      </c>
    </row>
    <row r="21" customFormat="false" ht="15" hidden="false" customHeight="true" outlineLevel="0" collapsed="false">
      <c r="A21" s="18" t="s">
        <v>328</v>
      </c>
    </row>
    <row r="22" customFormat="false" ht="15" hidden="false" customHeight="true" outlineLevel="0" collapsed="false">
      <c r="A22" s="67"/>
      <c r="B22" s="67" t="s">
        <v>297</v>
      </c>
      <c r="C22" s="67" t="s">
        <v>298</v>
      </c>
      <c r="D22" s="67" t="s">
        <v>299</v>
      </c>
      <c r="E22" s="67" t="s">
        <v>300</v>
      </c>
      <c r="F22" s="67" t="s">
        <v>301</v>
      </c>
      <c r="G22" s="67" t="s">
        <v>302</v>
      </c>
      <c r="H22" s="67" t="s">
        <v>303</v>
      </c>
      <c r="I22" s="67" t="s">
        <v>304</v>
      </c>
      <c r="J22" s="67" t="s">
        <v>305</v>
      </c>
      <c r="K22" s="67" t="s">
        <v>306</v>
      </c>
      <c r="L22" s="67" t="s">
        <v>307</v>
      </c>
    </row>
    <row r="23" customFormat="false" ht="15" hidden="false" customHeight="true" outlineLevel="0" collapsed="false">
      <c r="A23" s="68" t="s">
        <v>85</v>
      </c>
      <c r="B23" s="68"/>
      <c r="C23" s="69" t="n">
        <f aca="false">C15/B15-1</f>
        <v>0.0272218328606217</v>
      </c>
      <c r="D23" s="69" t="n">
        <f aca="false">D15/C15-1</f>
        <v>0.0479174171165062</v>
      </c>
      <c r="E23" s="69" t="n">
        <f aca="false">E15/D15-1</f>
        <v>0.0554405985791151</v>
      </c>
      <c r="F23" s="69" t="n">
        <f aca="false">F15/E15-1</f>
        <v>0.0525685139913885</v>
      </c>
      <c r="G23" s="69" t="n">
        <f aca="false">G15/F15-1</f>
        <v>0.0726319576331238</v>
      </c>
      <c r="H23" s="69" t="n">
        <f aca="false">H15/G15-1</f>
        <v>0.167885784943514</v>
      </c>
      <c r="I23" s="69" t="n">
        <f aca="false">I15/H15-1</f>
        <v>0.0895711953687892</v>
      </c>
      <c r="J23" s="69" t="n">
        <f aca="false">J15/I15-1</f>
        <v>0.0500097878514603</v>
      </c>
      <c r="K23" s="69" t="n">
        <f aca="false">K15/J15-1</f>
        <v>0.0468156853098931</v>
      </c>
      <c r="L23" s="69" t="n">
        <f aca="false">L15/K15-1</f>
        <v>0.0455877814044487</v>
      </c>
    </row>
    <row r="24" customFormat="false" ht="15" hidden="false" customHeight="true" outlineLevel="0" collapsed="false">
      <c r="A24" s="68" t="s">
        <v>97</v>
      </c>
      <c r="B24" s="68"/>
      <c r="C24" s="69" t="n">
        <f aca="false">C16/B16-1</f>
        <v>0.0205387881558614</v>
      </c>
      <c r="D24" s="69" t="n">
        <f aca="false">D16/C16-1</f>
        <v>0.0645220812382896</v>
      </c>
      <c r="E24" s="69" t="n">
        <f aca="false">E16/D16-1</f>
        <v>0.0389296584609786</v>
      </c>
      <c r="F24" s="69" t="n">
        <f aca="false">F16/E16-1</f>
        <v>0.0695304721309407</v>
      </c>
      <c r="G24" s="69" t="n">
        <f aca="false">G16/F16-1</f>
        <v>0.0730737267385246</v>
      </c>
      <c r="H24" s="69" t="n">
        <f aca="false">H16/G16-1</f>
        <v>0.178429761390043</v>
      </c>
      <c r="I24" s="69" t="n">
        <f aca="false">I16/H16-1</f>
        <v>0.109676451795632</v>
      </c>
      <c r="J24" s="69" t="n">
        <f aca="false">J16/I16-1</f>
        <v>0.0399529682098116</v>
      </c>
      <c r="K24" s="69" t="n">
        <f aca="false">K16/J16-1</f>
        <v>0.0433488839709582</v>
      </c>
      <c r="L24" s="69" t="n">
        <f aca="false">L16/K16-1</f>
        <v>0.041379152831148</v>
      </c>
    </row>
    <row r="25" customFormat="false" ht="15" hidden="false" customHeight="true" outlineLevel="0" collapsed="false">
      <c r="A25" s="68" t="s">
        <v>292</v>
      </c>
      <c r="B25" s="68"/>
      <c r="C25" s="69" t="n">
        <f aca="false">C17/B17-1</f>
        <v>0.0455718449468081</v>
      </c>
      <c r="D25" s="69" t="n">
        <f aca="false">D17/C17-1</f>
        <v>0.0912676295985737</v>
      </c>
      <c r="E25" s="69" t="n">
        <f aca="false">E17/D17-1</f>
        <v>0.0635105517964392</v>
      </c>
      <c r="F25" s="69" t="n">
        <f aca="false">F17/E17-1</f>
        <v>0.0919163990509802</v>
      </c>
      <c r="G25" s="69" t="n">
        <f aca="false">G17/F17-1</f>
        <v>0.0984951865390198</v>
      </c>
      <c r="H25" s="69" t="n">
        <f aca="false">H17/G17-1</f>
        <v>0.183787552724075</v>
      </c>
      <c r="I25" s="69" t="n">
        <f aca="false">I17/H17-1</f>
        <v>0.102956034211168</v>
      </c>
      <c r="J25" s="69" t="n">
        <f aca="false">J17/I17-1</f>
        <v>0.0783436606903245</v>
      </c>
      <c r="K25" s="69" t="n">
        <f aca="false">K17/J17-1</f>
        <v>0.0704613023802014</v>
      </c>
      <c r="L25" s="69" t="n">
        <f aca="false">L17/K17-1</f>
        <v>0.0376337918944301</v>
      </c>
    </row>
    <row r="26" customFormat="false" ht="15" hidden="false" customHeight="true" outlineLevel="0" collapsed="false">
      <c r="A26" s="68" t="s">
        <v>289</v>
      </c>
      <c r="B26" s="68"/>
      <c r="C26" s="69" t="n">
        <f aca="false">C18/B18-1</f>
        <v>0.0338972642121975</v>
      </c>
      <c r="D26" s="69" t="n">
        <f aca="false">D18/C18-1</f>
        <v>0.0447379109985591</v>
      </c>
      <c r="E26" s="69" t="n">
        <f aca="false">E18/D18-1</f>
        <v>0.104335353730707</v>
      </c>
      <c r="F26" s="69" t="n">
        <f aca="false">F18/E18-1</f>
        <v>0.184664536103121</v>
      </c>
      <c r="G26" s="69" t="n">
        <f aca="false">G18/F18-1</f>
        <v>0.0504139065925342</v>
      </c>
      <c r="H26" s="69" t="n">
        <f aca="false">H18/G18-1</f>
        <v>0.23472874844259</v>
      </c>
      <c r="I26" s="69" t="n">
        <f aca="false">I18/H18-1</f>
        <v>0.0768825392676777</v>
      </c>
      <c r="J26" s="69" t="n">
        <f aca="false">J18/I18-1</f>
        <v>0.0939789201533781</v>
      </c>
      <c r="K26" s="69" t="n">
        <f aca="false">K18/J18-1</f>
        <v>0.0612232992947648</v>
      </c>
      <c r="L26" s="69" t="n">
        <f aca="false">L18/K18-1</f>
        <v>0.11028943902679</v>
      </c>
    </row>
    <row r="27" customFormat="false" ht="15" hidden="false" customHeight="true" outlineLevel="0" collapsed="false">
      <c r="A27" s="68" t="s">
        <v>308</v>
      </c>
      <c r="B27" s="68"/>
      <c r="C27" s="69" t="n">
        <f aca="false">C19/B19-1</f>
        <v>0.0552190004722462</v>
      </c>
      <c r="D27" s="69" t="n">
        <f aca="false">D19/C19-1</f>
        <v>0.0143952390580044</v>
      </c>
      <c r="E27" s="69" t="n">
        <f aca="false">E19/D19-1</f>
        <v>0.122821497145633</v>
      </c>
      <c r="F27" s="69" t="n">
        <f aca="false">F19/E19-1</f>
        <v>-0.0337801846143184</v>
      </c>
      <c r="G27" s="69" t="n">
        <f aca="false">G19/F19-1</f>
        <v>0.234884256541542</v>
      </c>
      <c r="H27" s="69" t="n">
        <f aca="false">H19/G19-1</f>
        <v>0.2017807486581</v>
      </c>
      <c r="I27" s="69" t="n">
        <f aca="false">I19/H19-1</f>
        <v>-0.00273513447427154</v>
      </c>
      <c r="J27" s="69" t="n">
        <f aca="false">J19/I19-1</f>
        <v>0.149640560076113</v>
      </c>
      <c r="K27" s="69" t="n">
        <f aca="false">K19/J19-1</f>
        <v>0.0631634264006036</v>
      </c>
      <c r="L27" s="69" t="n">
        <f aca="false">L19/K19-1</f>
        <v>0.226325344281958</v>
      </c>
    </row>
    <row r="29" customFormat="false" ht="15" hidden="false" customHeight="true" outlineLevel="0" collapsed="false"/>
    <row r="30" customFormat="false" ht="26.25" hidden="false" customHeight="true" outlineLevel="0" collapsed="false"/>
    <row r="31" customFormat="false" ht="15" hidden="false" customHeight="true" outlineLevel="0" collapsed="false"/>
    <row r="32" customFormat="false" ht="15" hidden="false" customHeight="true" outlineLevel="0" collapsed="false"/>
    <row r="33" customFormat="false" ht="15" hidden="false" customHeight="true" outlineLevel="0" collapsed="false"/>
    <row r="34" customFormat="false" ht="15" hidden="false" customHeight="true" outlineLevel="0" collapsed="false"/>
    <row r="35" customFormat="false" ht="15" hidden="false" customHeight="true" outlineLevel="0" collapsed="false"/>
    <row r="36" customFormat="false" ht="15" hidden="false" customHeight="true" outlineLevel="0" collapsed="false"/>
    <row r="37" customFormat="false" ht="15" hidden="false" customHeight="true" outlineLevel="0" collapsed="false"/>
    <row r="38" customFormat="false" ht="15" hidden="false" customHeight="true" outlineLevel="0" collapsed="false"/>
    <row r="39" customFormat="false" ht="15" hidden="false" customHeight="true" outlineLevel="0" collapsed="false"/>
    <row r="40" customFormat="false" ht="15" hidden="false" customHeight="true" outlineLevel="0" collapsed="false"/>
    <row r="41" customFormat="false" ht="15" hidden="false" customHeight="true" outlineLevel="0" collapsed="false"/>
    <row r="42" customFormat="false" ht="15" hidden="false" customHeight="true" outlineLevel="0" collapsed="false"/>
    <row r="43" customFormat="false" ht="15" hidden="false" customHeight="true" outlineLevel="0" collapsed="false"/>
    <row r="44" customFormat="false" ht="15" hidden="false" customHeight="true" outlineLevel="0" collapsed="false"/>
    <row r="45" customFormat="false" ht="15" hidden="false" customHeight="true" outlineLevel="0" collapsed="false"/>
    <row r="46" customFormat="false" ht="15" hidden="false" customHeight="true" outlineLevel="0" collapsed="false"/>
    <row r="47" customFormat="false" ht="15" hidden="false" customHeight="true" outlineLevel="0" collapsed="false"/>
    <row r="48" customFormat="false" ht="15" hidden="false" customHeight="true" outlineLevel="0" collapsed="false"/>
    <row r="49" customFormat="false" ht="15" hidden="false" customHeight="true" outlineLevel="0" collapsed="false"/>
    <row r="50" customFormat="false" ht="15" hidden="false" customHeight="true" outlineLevel="0" collapsed="false"/>
    <row r="51" customFormat="false" ht="15" hidden="false" customHeight="true" outlineLevel="0" collapsed="false"/>
    <row r="82" customFormat="false" ht="15" hidden="false" customHeight="true" outlineLevel="0" collapsed="false">
      <c r="Z82" s="18" t="s">
        <v>310</v>
      </c>
    </row>
    <row r="84" customFormat="false" ht="30" hidden="false" customHeight="true" outlineLevel="0" collapsed="false">
      <c r="Y84" s="57"/>
      <c r="Z84" s="58" t="s">
        <v>311</v>
      </c>
    </row>
    <row r="85" customFormat="false" ht="30" hidden="false" customHeight="true" outlineLevel="0" collapsed="false">
      <c r="Y85" s="59"/>
      <c r="Z85" s="58" t="s">
        <v>312</v>
      </c>
    </row>
    <row r="86" customFormat="false" ht="30" hidden="false" customHeight="true" outlineLevel="0" collapsed="false">
      <c r="Y86" s="60"/>
      <c r="Z86" s="58" t="s">
        <v>313</v>
      </c>
    </row>
    <row r="87" customFormat="false" ht="30" hidden="false" customHeight="true" outlineLevel="0" collapsed="false">
      <c r="Y87" s="61"/>
      <c r="Z87" s="58" t="s">
        <v>314</v>
      </c>
    </row>
    <row r="88" customFormat="false" ht="30" hidden="false" customHeight="true" outlineLevel="0" collapsed="false">
      <c r="Y88" s="62"/>
      <c r="Z88" s="58" t="s">
        <v>315</v>
      </c>
    </row>
    <row r="288" customFormat="false" ht="15" hidden="false" customHeight="false" outlineLevel="0" collapsed="false">
      <c r="A288" s="63" t="s">
        <v>316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Q15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71484375" defaultRowHeight="15" zeroHeight="false" outlineLevelRow="0" outlineLevelCol="0"/>
  <cols>
    <col collapsed="false" customWidth="true" hidden="false" outlineLevel="0" max="1" min="1" style="1" width="58"/>
    <col collapsed="false" customWidth="true" hidden="false" outlineLevel="0" max="43" min="2" style="1" width="12"/>
  </cols>
  <sheetData>
    <row r="1" customFormat="false" ht="15.75" hidden="false" customHeight="true" outlineLevel="0" collapsed="false">
      <c r="A1" s="2" t="s">
        <v>329</v>
      </c>
    </row>
    <row r="2" customFormat="false" ht="27.75" hidden="false" customHeight="true" outlineLevel="0" collapsed="false">
      <c r="A2" s="10" t="s">
        <v>330</v>
      </c>
    </row>
    <row r="4" customFormat="false" ht="15" hidden="false" customHeight="true" outlineLevel="0" collapsed="false">
      <c r="A4" s="3"/>
      <c r="B4" s="3" t="s">
        <v>201</v>
      </c>
      <c r="C4" s="3" t="s">
        <v>202</v>
      </c>
      <c r="D4" s="3" t="s">
        <v>203</v>
      </c>
      <c r="E4" s="3" t="s">
        <v>204</v>
      </c>
      <c r="F4" s="3" t="s">
        <v>205</v>
      </c>
      <c r="G4" s="3" t="s">
        <v>206</v>
      </c>
      <c r="H4" s="3" t="s">
        <v>207</v>
      </c>
      <c r="I4" s="3" t="s">
        <v>208</v>
      </c>
      <c r="J4" s="3" t="s">
        <v>209</v>
      </c>
      <c r="K4" s="3" t="s">
        <v>210</v>
      </c>
      <c r="L4" s="3" t="s">
        <v>211</v>
      </c>
      <c r="M4" s="3" t="s">
        <v>212</v>
      </c>
      <c r="N4" s="3" t="s">
        <v>213</v>
      </c>
      <c r="O4" s="3" t="s">
        <v>214</v>
      </c>
      <c r="P4" s="3" t="s">
        <v>215</v>
      </c>
      <c r="Q4" s="3" t="s">
        <v>216</v>
      </c>
      <c r="R4" s="3" t="s">
        <v>217</v>
      </c>
      <c r="S4" s="3" t="s">
        <v>218</v>
      </c>
      <c r="T4" s="3" t="s">
        <v>219</v>
      </c>
      <c r="U4" s="3" t="s">
        <v>220</v>
      </c>
      <c r="V4" s="3" t="s">
        <v>221</v>
      </c>
      <c r="W4" s="3" t="s">
        <v>222</v>
      </c>
      <c r="X4" s="3" t="s">
        <v>223</v>
      </c>
      <c r="Y4" s="3" t="s">
        <v>224</v>
      </c>
      <c r="Z4" s="3" t="s">
        <v>225</v>
      </c>
      <c r="AA4" s="3" t="s">
        <v>226</v>
      </c>
      <c r="AB4" s="3" t="s">
        <v>227</v>
      </c>
      <c r="AC4" s="3" t="s">
        <v>228</v>
      </c>
      <c r="AD4" s="3" t="s">
        <v>229</v>
      </c>
      <c r="AE4" s="3" t="s">
        <v>230</v>
      </c>
      <c r="AF4" s="3" t="s">
        <v>231</v>
      </c>
      <c r="AG4" s="3" t="s">
        <v>232</v>
      </c>
      <c r="AH4" s="3" t="s">
        <v>233</v>
      </c>
      <c r="AI4" s="3" t="s">
        <v>234</v>
      </c>
      <c r="AJ4" s="3" t="s">
        <v>235</v>
      </c>
      <c r="AK4" s="3" t="s">
        <v>236</v>
      </c>
      <c r="AL4" s="3" t="s">
        <v>237</v>
      </c>
      <c r="AM4" s="3" t="s">
        <v>238</v>
      </c>
      <c r="AN4" s="3" t="s">
        <v>239</v>
      </c>
      <c r="AO4" s="3" t="s">
        <v>240</v>
      </c>
      <c r="AP4" s="3" t="s">
        <v>241</v>
      </c>
      <c r="AQ4" s="3" t="s">
        <v>242</v>
      </c>
    </row>
    <row r="5" customFormat="false" ht="15" hidden="false" customHeight="true" outlineLevel="0" collapsed="false">
      <c r="A5" s="4" t="s">
        <v>109</v>
      </c>
      <c r="B5" s="26" t="n">
        <v>21830</v>
      </c>
      <c r="C5" s="26" t="n">
        <v>44093</v>
      </c>
      <c r="D5" s="26" t="n">
        <v>14800</v>
      </c>
      <c r="E5" s="26" t="n">
        <v>15371</v>
      </c>
      <c r="F5" s="26" t="n">
        <v>12973</v>
      </c>
      <c r="G5" s="26" t="n">
        <v>36977</v>
      </c>
      <c r="H5" s="26" t="n">
        <v>15972</v>
      </c>
      <c r="I5" s="26" t="n">
        <v>17667</v>
      </c>
      <c r="J5" s="26" t="n">
        <v>28748</v>
      </c>
      <c r="K5" s="26" t="n">
        <v>18264</v>
      </c>
      <c r="L5" s="26" t="n">
        <v>23041</v>
      </c>
      <c r="M5" s="26" t="n">
        <v>18583</v>
      </c>
      <c r="N5" s="26" t="n">
        <v>22534</v>
      </c>
      <c r="O5" s="26" t="n">
        <v>26949</v>
      </c>
      <c r="P5" s="26" t="n">
        <v>22575</v>
      </c>
      <c r="Q5" s="26" t="n">
        <v>51282</v>
      </c>
      <c r="R5" s="26" t="n">
        <v>23298</v>
      </c>
      <c r="S5" s="26" t="n">
        <v>23487</v>
      </c>
      <c r="T5" s="26" t="n">
        <v>24411</v>
      </c>
      <c r="U5" s="26" t="n">
        <v>37195</v>
      </c>
      <c r="V5" s="26" t="n">
        <v>27357</v>
      </c>
      <c r="W5" s="26" t="n">
        <v>27578</v>
      </c>
      <c r="X5" s="26" t="n">
        <v>30792</v>
      </c>
      <c r="Y5" s="26" t="n">
        <v>71911</v>
      </c>
      <c r="Z5" s="26" t="n">
        <v>63604</v>
      </c>
      <c r="AA5" s="26" t="n">
        <v>46165</v>
      </c>
      <c r="AB5" s="26" t="n">
        <v>37817</v>
      </c>
      <c r="AC5" s="26" t="n">
        <v>38688</v>
      </c>
      <c r="AD5" s="26" t="n">
        <v>44704</v>
      </c>
      <c r="AE5" s="26" t="n">
        <v>43465</v>
      </c>
      <c r="AF5" s="26" t="n">
        <v>48910</v>
      </c>
      <c r="AG5" s="26" t="n">
        <v>63469</v>
      </c>
      <c r="AH5" s="26" t="n">
        <v>58658</v>
      </c>
      <c r="AI5" s="26" t="n">
        <v>55301</v>
      </c>
      <c r="AJ5" s="26" t="n">
        <v>55194</v>
      </c>
      <c r="AK5" s="26" t="n">
        <v>58654</v>
      </c>
      <c r="AL5" s="26" t="n">
        <v>59437</v>
      </c>
      <c r="AM5" s="26" t="n">
        <v>63313</v>
      </c>
      <c r="AN5" s="26" t="n">
        <v>66957</v>
      </c>
      <c r="AO5" s="26" t="n">
        <v>67751</v>
      </c>
      <c r="AP5" s="26" t="n">
        <v>94624</v>
      </c>
      <c r="AQ5" s="26" t="n">
        <v>75523</v>
      </c>
    </row>
    <row r="6" customFormat="false" ht="15" hidden="false" customHeight="true" outlineLevel="0" collapsed="false">
      <c r="A6" s="4" t="s">
        <v>122</v>
      </c>
      <c r="B6" s="26" t="n">
        <v>21711</v>
      </c>
      <c r="C6" s="26" t="n">
        <v>43913</v>
      </c>
      <c r="D6" s="26" t="n">
        <v>14661</v>
      </c>
      <c r="E6" s="26" t="n">
        <v>15224</v>
      </c>
      <c r="F6" s="26" t="n">
        <v>12819</v>
      </c>
      <c r="G6" s="26" t="n">
        <v>36890</v>
      </c>
      <c r="H6" s="26" t="n">
        <v>15884</v>
      </c>
      <c r="I6" s="26" t="n">
        <v>17590</v>
      </c>
      <c r="J6" s="26" t="n">
        <v>28713</v>
      </c>
      <c r="K6" s="26" t="n">
        <v>18227</v>
      </c>
      <c r="L6" s="26" t="n">
        <v>23010</v>
      </c>
      <c r="M6" s="26" t="n">
        <v>18556</v>
      </c>
      <c r="N6" s="26" t="n">
        <v>22529</v>
      </c>
      <c r="O6" s="26" t="n">
        <v>26953</v>
      </c>
      <c r="P6" s="26" t="n">
        <v>22571</v>
      </c>
      <c r="Q6" s="26" t="n">
        <v>49609</v>
      </c>
      <c r="R6" s="26" t="n">
        <v>23297</v>
      </c>
      <c r="S6" s="26" t="n">
        <v>23484</v>
      </c>
      <c r="T6" s="26" t="n">
        <v>24401</v>
      </c>
      <c r="U6" s="26" t="n">
        <v>37181</v>
      </c>
      <c r="V6" s="26" t="n">
        <v>27339</v>
      </c>
      <c r="W6" s="26" t="n">
        <v>27558</v>
      </c>
      <c r="X6" s="26" t="n">
        <v>30771</v>
      </c>
      <c r="Y6" s="26" t="n">
        <v>71889</v>
      </c>
      <c r="Z6" s="26" t="n">
        <v>63580</v>
      </c>
      <c r="AA6" s="26" t="n">
        <v>46139</v>
      </c>
      <c r="AB6" s="26" t="n">
        <v>37792</v>
      </c>
      <c r="AC6" s="26" t="n">
        <v>38671</v>
      </c>
      <c r="AD6" s="26" t="n">
        <v>44690</v>
      </c>
      <c r="AE6" s="26" t="n">
        <v>43450</v>
      </c>
      <c r="AF6" s="26" t="n">
        <v>48896</v>
      </c>
      <c r="AG6" s="26" t="n">
        <v>63455</v>
      </c>
      <c r="AH6" s="26" t="n">
        <v>58644</v>
      </c>
      <c r="AI6" s="26" t="n">
        <v>55287</v>
      </c>
      <c r="AJ6" s="26" t="n">
        <v>55180</v>
      </c>
      <c r="AK6" s="26" t="n">
        <v>58640</v>
      </c>
      <c r="AL6" s="26" t="n">
        <v>59423</v>
      </c>
      <c r="AM6" s="26" t="n">
        <v>63299</v>
      </c>
      <c r="AN6" s="26" t="n">
        <v>66943</v>
      </c>
      <c r="AO6" s="26" t="n">
        <v>67737</v>
      </c>
      <c r="AP6" s="26" t="n">
        <v>94624</v>
      </c>
      <c r="AQ6" s="26" t="n">
        <v>75523</v>
      </c>
    </row>
    <row r="7" customFormat="false" ht="15" hidden="false" customHeight="true" outlineLevel="0" collapsed="false">
      <c r="A7" s="4" t="s">
        <v>331</v>
      </c>
      <c r="B7" s="26" t="n">
        <v>-11332</v>
      </c>
      <c r="C7" s="26" t="n">
        <v>-30981</v>
      </c>
      <c r="D7" s="26" t="n">
        <v>0</v>
      </c>
      <c r="E7" s="26" t="n">
        <v>143</v>
      </c>
      <c r="F7" s="26" t="n">
        <v>0</v>
      </c>
      <c r="G7" s="26" t="n">
        <v>-21855</v>
      </c>
      <c r="H7" s="26" t="n">
        <v>0</v>
      </c>
      <c r="I7" s="26" t="n">
        <v>0</v>
      </c>
      <c r="J7" s="26" t="n">
        <v>-10222</v>
      </c>
      <c r="K7" s="26" t="n">
        <v>0</v>
      </c>
      <c r="L7" s="26" t="n">
        <v>-4051</v>
      </c>
      <c r="M7" s="26" t="n">
        <v>0</v>
      </c>
      <c r="N7" s="26" t="n">
        <v>-2325</v>
      </c>
      <c r="O7" s="26" t="n">
        <v>-9081</v>
      </c>
      <c r="P7" s="26" t="n">
        <v>0</v>
      </c>
      <c r="Q7" s="26" t="n">
        <v>-29662</v>
      </c>
      <c r="R7" s="26" t="n">
        <v>0</v>
      </c>
      <c r="S7" s="26" t="n">
        <v>0</v>
      </c>
      <c r="T7" s="26" t="n">
        <v>0</v>
      </c>
      <c r="U7" s="26" t="n">
        <v>-13145</v>
      </c>
      <c r="V7" s="26" t="n">
        <v>0</v>
      </c>
      <c r="W7" s="26" t="n">
        <v>0</v>
      </c>
      <c r="X7" s="26" t="n">
        <v>0</v>
      </c>
      <c r="Y7" s="26" t="n">
        <v>-38859</v>
      </c>
      <c r="Z7" s="26" t="n">
        <v>-30352</v>
      </c>
      <c r="AA7" s="26" t="n">
        <v>-10647</v>
      </c>
      <c r="AB7" s="26" t="n">
        <v>0</v>
      </c>
      <c r="AC7" s="26" t="n">
        <v>0</v>
      </c>
      <c r="AD7" s="26" t="n">
        <v>-4809</v>
      </c>
      <c r="AE7" s="26" t="n">
        <v>0</v>
      </c>
      <c r="AF7" s="26" t="n">
        <v>0</v>
      </c>
      <c r="AG7" s="26" t="n">
        <v>-13156</v>
      </c>
      <c r="AH7" s="26" t="n">
        <v>-8751</v>
      </c>
      <c r="AI7" s="26" t="n">
        <v>0</v>
      </c>
      <c r="AJ7" s="26" t="n">
        <v>0</v>
      </c>
      <c r="AK7" s="26" t="n">
        <v>0</v>
      </c>
      <c r="AL7" s="26" t="n">
        <v>0</v>
      </c>
      <c r="AM7" s="26" t="n">
        <v>0</v>
      </c>
      <c r="AN7" s="26" t="n">
        <v>0</v>
      </c>
      <c r="AO7" s="26" t="n">
        <v>0</v>
      </c>
      <c r="AP7" s="26" t="n">
        <v>-24885</v>
      </c>
      <c r="AQ7" s="26" t="n">
        <v>-5189</v>
      </c>
    </row>
    <row r="8" customFormat="false" ht="15" hidden="false" customHeight="true" outlineLevel="0" collapsed="false">
      <c r="A8" s="4" t="s">
        <v>332</v>
      </c>
      <c r="B8" s="26" t="n">
        <v>0</v>
      </c>
      <c r="C8" s="26" t="n">
        <v>0</v>
      </c>
      <c r="D8" s="26" t="n">
        <v>0</v>
      </c>
      <c r="E8" s="26" t="n">
        <v>0</v>
      </c>
      <c r="F8" s="26" t="n">
        <v>0</v>
      </c>
      <c r="G8" s="26" t="n">
        <v>0</v>
      </c>
      <c r="H8" s="26" t="n">
        <v>0</v>
      </c>
      <c r="I8" s="26" t="n">
        <v>0</v>
      </c>
      <c r="J8" s="26" t="n">
        <v>0</v>
      </c>
      <c r="K8" s="26" t="n">
        <v>0</v>
      </c>
      <c r="L8" s="26" t="n">
        <v>0</v>
      </c>
      <c r="M8" s="26" t="n">
        <v>0</v>
      </c>
      <c r="N8" s="26" t="n">
        <v>0</v>
      </c>
      <c r="O8" s="26" t="n">
        <v>0</v>
      </c>
      <c r="P8" s="26" t="n">
        <v>0</v>
      </c>
      <c r="Q8" s="26" t="n">
        <v>-83</v>
      </c>
      <c r="R8" s="26" t="n">
        <v>0</v>
      </c>
      <c r="S8" s="26" t="n">
        <v>0</v>
      </c>
      <c r="T8" s="26" t="n">
        <v>0</v>
      </c>
      <c r="U8" s="26" t="n">
        <v>0</v>
      </c>
      <c r="V8" s="26" t="n">
        <v>0</v>
      </c>
      <c r="W8" s="26" t="n">
        <v>0</v>
      </c>
      <c r="X8" s="26" t="n">
        <v>0</v>
      </c>
      <c r="Y8" s="26" t="n">
        <v>0</v>
      </c>
      <c r="Z8" s="26" t="n">
        <v>0</v>
      </c>
      <c r="AA8" s="26" t="n">
        <v>0</v>
      </c>
      <c r="AB8" s="26" t="n">
        <v>0</v>
      </c>
      <c r="AC8" s="26" t="n">
        <v>0</v>
      </c>
      <c r="AD8" s="26" t="n">
        <v>-81</v>
      </c>
      <c r="AE8" s="26" t="n">
        <v>-365</v>
      </c>
      <c r="AF8" s="26" t="n">
        <v>0</v>
      </c>
      <c r="AG8" s="26" t="n">
        <v>0</v>
      </c>
      <c r="AH8" s="26" t="n">
        <v>-222</v>
      </c>
      <c r="AI8" s="26" t="n">
        <v>0</v>
      </c>
      <c r="AJ8" s="26" t="n">
        <v>0</v>
      </c>
      <c r="AK8" s="26" t="n">
        <v>-140</v>
      </c>
      <c r="AL8" s="26" t="n">
        <v>0</v>
      </c>
      <c r="AM8" s="26" t="n">
        <v>0</v>
      </c>
      <c r="AN8" s="26" t="n">
        <v>0</v>
      </c>
      <c r="AO8" s="26" t="n">
        <v>0</v>
      </c>
      <c r="AP8" s="26" t="n">
        <v>0</v>
      </c>
      <c r="AQ8" s="26" t="n">
        <v>0</v>
      </c>
    </row>
    <row r="9" customFormat="false" ht="15" hidden="false" customHeight="true" outlineLevel="0" collapsed="false">
      <c r="A9" s="4" t="s">
        <v>333</v>
      </c>
      <c r="B9" s="26" t="n">
        <v>0</v>
      </c>
      <c r="C9" s="26" t="n">
        <v>0</v>
      </c>
      <c r="D9" s="26" t="n">
        <v>0</v>
      </c>
      <c r="E9" s="26" t="n">
        <v>0</v>
      </c>
      <c r="F9" s="26" t="n">
        <v>0</v>
      </c>
      <c r="G9" s="26" t="n">
        <v>0</v>
      </c>
      <c r="H9" s="26" t="n">
        <v>0</v>
      </c>
      <c r="I9" s="26" t="n">
        <v>0</v>
      </c>
      <c r="J9" s="26" t="n">
        <v>0</v>
      </c>
      <c r="K9" s="26" t="n">
        <v>0</v>
      </c>
      <c r="L9" s="26" t="n">
        <v>0</v>
      </c>
      <c r="M9" s="26" t="n">
        <v>0</v>
      </c>
      <c r="N9" s="26" t="n">
        <v>0</v>
      </c>
      <c r="O9" s="26" t="n">
        <v>0</v>
      </c>
      <c r="P9" s="26" t="n">
        <v>0</v>
      </c>
      <c r="Q9" s="26" t="n">
        <v>0</v>
      </c>
      <c r="R9" s="26" t="n">
        <v>0</v>
      </c>
      <c r="S9" s="26" t="n">
        <v>0</v>
      </c>
      <c r="T9" s="26" t="n">
        <v>0</v>
      </c>
      <c r="U9" s="26" t="n">
        <v>0</v>
      </c>
      <c r="V9" s="26" t="n">
        <v>0</v>
      </c>
      <c r="W9" s="26" t="n">
        <v>0</v>
      </c>
      <c r="X9" s="26" t="n">
        <v>0</v>
      </c>
      <c r="Y9" s="26" t="n">
        <v>0</v>
      </c>
      <c r="Z9" s="26" t="n">
        <v>0</v>
      </c>
      <c r="AA9" s="26" t="n">
        <v>0</v>
      </c>
      <c r="AB9" s="26" t="n">
        <v>0</v>
      </c>
      <c r="AC9" s="26" t="n">
        <v>0</v>
      </c>
      <c r="AD9" s="26" t="n">
        <v>0</v>
      </c>
      <c r="AE9" s="26" t="n">
        <v>0</v>
      </c>
      <c r="AF9" s="26" t="n">
        <v>0</v>
      </c>
      <c r="AG9" s="26" t="n">
        <v>0</v>
      </c>
      <c r="AH9" s="26" t="n">
        <v>0</v>
      </c>
      <c r="AI9" s="26" t="n">
        <v>0</v>
      </c>
      <c r="AJ9" s="26" t="n">
        <v>0</v>
      </c>
      <c r="AK9" s="26" t="n">
        <v>0</v>
      </c>
      <c r="AL9" s="26" t="n">
        <v>0</v>
      </c>
      <c r="AM9" s="26" t="n">
        <v>0</v>
      </c>
      <c r="AN9" s="26" t="n">
        <v>0</v>
      </c>
      <c r="AO9" s="26" t="n">
        <v>0</v>
      </c>
      <c r="AP9" s="26" t="n">
        <v>-1950</v>
      </c>
      <c r="AQ9" s="26" t="n">
        <v>0</v>
      </c>
    </row>
    <row r="10" customFormat="false" ht="15" hidden="false" customHeight="true" outlineLevel="0" collapsed="false">
      <c r="A10" s="4" t="s">
        <v>334</v>
      </c>
      <c r="B10" s="26" t="n">
        <v>-64</v>
      </c>
      <c r="C10" s="26" t="n">
        <v>-64</v>
      </c>
      <c r="D10" s="26" t="n">
        <v>-63</v>
      </c>
      <c r="E10" s="26" t="n">
        <v>-64</v>
      </c>
      <c r="F10" s="26" t="n">
        <v>-62</v>
      </c>
      <c r="G10" s="26" t="n">
        <v>-61</v>
      </c>
      <c r="H10" s="26" t="n">
        <v>-62</v>
      </c>
      <c r="I10" s="26" t="n">
        <v>-62</v>
      </c>
      <c r="J10" s="26" t="n">
        <v>-55</v>
      </c>
      <c r="K10" s="26" t="n">
        <v>-35</v>
      </c>
      <c r="L10" s="26" t="n">
        <v>-32</v>
      </c>
      <c r="M10" s="26" t="n">
        <v>-34</v>
      </c>
      <c r="N10" s="26" t="n">
        <v>-33</v>
      </c>
      <c r="O10" s="26" t="n">
        <v>-34</v>
      </c>
      <c r="P10" s="26" t="n">
        <v>-34</v>
      </c>
      <c r="Q10" s="26" t="n">
        <v>-28</v>
      </c>
      <c r="R10" s="26" t="n">
        <v>-29</v>
      </c>
      <c r="S10" s="26" t="n">
        <v>-21</v>
      </c>
      <c r="T10" s="26" t="n">
        <v>-36</v>
      </c>
      <c r="U10" s="26" t="n">
        <v>-15</v>
      </c>
      <c r="V10" s="26" t="n">
        <v>-1</v>
      </c>
      <c r="W10" s="26" t="n">
        <v>-3</v>
      </c>
      <c r="X10" s="26" t="n">
        <v>-2</v>
      </c>
      <c r="Y10" s="26" t="n">
        <v>0</v>
      </c>
      <c r="Z10" s="26" t="n">
        <v>0</v>
      </c>
      <c r="AA10" s="26" t="n">
        <v>-6</v>
      </c>
      <c r="AB10" s="26" t="n">
        <v>-36</v>
      </c>
      <c r="AC10" s="26" t="n">
        <v>-58</v>
      </c>
      <c r="AD10" s="26" t="n">
        <v>-81</v>
      </c>
      <c r="AE10" s="26" t="n">
        <v>-105</v>
      </c>
      <c r="AF10" s="26" t="n">
        <v>-197</v>
      </c>
      <c r="AG10" s="26" t="n">
        <v>-496</v>
      </c>
      <c r="AH10" s="26" t="n">
        <v>-275</v>
      </c>
      <c r="AI10" s="26" t="n">
        <v>-241</v>
      </c>
      <c r="AJ10" s="26" t="n">
        <v>-306</v>
      </c>
      <c r="AK10" s="26" t="n">
        <v>-512</v>
      </c>
      <c r="AL10" s="26" t="n">
        <v>-232</v>
      </c>
      <c r="AM10" s="26" t="n">
        <v>-277</v>
      </c>
      <c r="AN10" s="26" t="n">
        <v>-174</v>
      </c>
      <c r="AO10" s="26" t="n">
        <v>-217</v>
      </c>
      <c r="AP10" s="26" t="n">
        <v>-195</v>
      </c>
      <c r="AQ10" s="26" t="n">
        <v>-244</v>
      </c>
    </row>
    <row r="11" customFormat="false" ht="15" hidden="false" customHeight="true" outlineLevel="0" collapsed="false">
      <c r="A11" s="4" t="s">
        <v>335</v>
      </c>
      <c r="B11" s="26" t="n">
        <v>-21</v>
      </c>
      <c r="C11" s="26" t="n">
        <v>-35</v>
      </c>
      <c r="D11" s="26" t="n">
        <v>-12</v>
      </c>
      <c r="E11" s="26" t="n">
        <v>-18</v>
      </c>
      <c r="F11" s="26" t="n">
        <v>-17</v>
      </c>
      <c r="G11" s="26" t="n">
        <v>-39</v>
      </c>
      <c r="H11" s="26" t="n">
        <v>-34</v>
      </c>
      <c r="I11" s="26" t="n">
        <v>-29</v>
      </c>
      <c r="J11" s="26" t="n">
        <v>-83</v>
      </c>
      <c r="K11" s="26" t="n">
        <v>-1165</v>
      </c>
      <c r="L11" s="26" t="n">
        <v>-20</v>
      </c>
      <c r="M11" s="26" t="n">
        <v>-106</v>
      </c>
      <c r="N11" s="26" t="n">
        <v>-161</v>
      </c>
      <c r="O11" s="26" t="n">
        <v>-318</v>
      </c>
      <c r="P11" s="26" t="n">
        <v>-25</v>
      </c>
      <c r="Q11" s="26" t="n">
        <v>-70</v>
      </c>
      <c r="R11" s="26" t="n">
        <v>-51</v>
      </c>
      <c r="S11" s="26" t="n">
        <v>-215</v>
      </c>
      <c r="T11" s="26" t="n">
        <v>-12</v>
      </c>
      <c r="U11" s="26" t="n">
        <v>-76</v>
      </c>
      <c r="V11" s="26" t="n">
        <v>-14</v>
      </c>
      <c r="W11" s="26" t="n">
        <v>-13</v>
      </c>
      <c r="X11" s="26" t="n">
        <v>-13</v>
      </c>
      <c r="Y11" s="26" t="n">
        <v>-23</v>
      </c>
      <c r="Z11" s="26" t="n">
        <v>-22</v>
      </c>
      <c r="AA11" s="26" t="n">
        <v>-55</v>
      </c>
      <c r="AB11" s="26" t="n">
        <v>-88</v>
      </c>
      <c r="AC11" s="26" t="n">
        <v>-43</v>
      </c>
      <c r="AD11" s="26" t="n">
        <v>-1061</v>
      </c>
      <c r="AE11" s="26" t="n">
        <v>-1076</v>
      </c>
      <c r="AF11" s="26" t="n">
        <v>-2152</v>
      </c>
      <c r="AG11" s="26" t="n">
        <v>-123</v>
      </c>
      <c r="AH11" s="26" t="n">
        <v>-150</v>
      </c>
      <c r="AI11" s="26" t="n">
        <v>-1757</v>
      </c>
      <c r="AJ11" s="26" t="n">
        <v>-15</v>
      </c>
      <c r="AK11" s="26" t="n">
        <v>-277</v>
      </c>
      <c r="AL11" s="26" t="n">
        <v>-1805</v>
      </c>
      <c r="AM11" s="26" t="n">
        <v>-30</v>
      </c>
      <c r="AN11" s="26" t="n">
        <v>-47</v>
      </c>
      <c r="AO11" s="26" t="n">
        <v>-37</v>
      </c>
      <c r="AP11" s="26" t="n">
        <v>-22</v>
      </c>
      <c r="AQ11" s="26" t="n">
        <v>-39</v>
      </c>
    </row>
    <row r="12" customFormat="false" ht="15" hidden="false" customHeight="true" outlineLevel="0" collapsed="false">
      <c r="A12" s="4" t="s">
        <v>336</v>
      </c>
      <c r="B12" s="26" t="n">
        <v>0</v>
      </c>
      <c r="C12" s="26" t="n">
        <v>0</v>
      </c>
      <c r="D12" s="26" t="n">
        <v>0</v>
      </c>
      <c r="E12" s="26" t="n">
        <v>0</v>
      </c>
      <c r="F12" s="26" t="n">
        <v>0</v>
      </c>
      <c r="G12" s="26" t="n">
        <v>0</v>
      </c>
      <c r="H12" s="26" t="n">
        <v>0</v>
      </c>
      <c r="I12" s="26" t="n">
        <v>0</v>
      </c>
      <c r="J12" s="26" t="n">
        <v>0</v>
      </c>
      <c r="K12" s="26" t="n">
        <v>0</v>
      </c>
      <c r="L12" s="26" t="n">
        <v>0</v>
      </c>
      <c r="M12" s="26" t="n">
        <v>0</v>
      </c>
      <c r="N12" s="26" t="n">
        <v>93</v>
      </c>
      <c r="O12" s="26" t="n">
        <v>103</v>
      </c>
      <c r="P12" s="26" t="n">
        <v>110</v>
      </c>
      <c r="Q12" s="26" t="n">
        <v>105</v>
      </c>
      <c r="R12" s="26" t="n">
        <v>108</v>
      </c>
      <c r="S12" s="26" t="n">
        <v>166</v>
      </c>
      <c r="T12" s="26" t="n">
        <v>248</v>
      </c>
      <c r="U12" s="26" t="n">
        <v>139</v>
      </c>
      <c r="V12" s="26" t="n">
        <v>330</v>
      </c>
      <c r="W12" s="26" t="n">
        <v>134</v>
      </c>
      <c r="X12" s="26" t="n">
        <v>133</v>
      </c>
      <c r="Y12" s="26" t="n">
        <v>103</v>
      </c>
      <c r="Z12" s="26" t="n">
        <v>175</v>
      </c>
      <c r="AA12" s="26" t="n">
        <v>116</v>
      </c>
      <c r="AB12" s="26" t="n">
        <v>119</v>
      </c>
      <c r="AC12" s="26" t="n">
        <v>136</v>
      </c>
      <c r="AD12" s="26" t="n">
        <v>140</v>
      </c>
      <c r="AE12" s="26" t="n">
        <v>149</v>
      </c>
      <c r="AF12" s="26" t="n">
        <v>147</v>
      </c>
      <c r="AG12" s="26" t="n">
        <v>146</v>
      </c>
      <c r="AH12" s="26" t="n">
        <v>177</v>
      </c>
      <c r="AI12" s="26" t="n">
        <v>220</v>
      </c>
      <c r="AJ12" s="26" t="n">
        <v>159</v>
      </c>
      <c r="AK12" s="26" t="n">
        <v>229</v>
      </c>
      <c r="AL12" s="26" t="n">
        <v>263</v>
      </c>
      <c r="AM12" s="26" t="n">
        <v>171</v>
      </c>
      <c r="AN12" s="26" t="n">
        <v>199</v>
      </c>
      <c r="AO12" s="26" t="n">
        <v>206</v>
      </c>
      <c r="AP12" s="26" t="n">
        <v>225</v>
      </c>
      <c r="AQ12" s="26" t="n">
        <v>231</v>
      </c>
    </row>
    <row r="13" customFormat="false" ht="15" hidden="false" customHeight="true" outlineLevel="0" collapsed="false">
      <c r="A13" s="4" t="s">
        <v>337</v>
      </c>
      <c r="B13" s="26" t="n">
        <v>19162</v>
      </c>
      <c r="C13" s="26" t="n">
        <v>19233</v>
      </c>
      <c r="D13" s="26" t="n">
        <v>19361</v>
      </c>
      <c r="E13" s="26" t="n">
        <v>20179</v>
      </c>
      <c r="F13" s="26" t="n">
        <v>20225</v>
      </c>
      <c r="G13" s="26" t="n">
        <v>20865</v>
      </c>
      <c r="H13" s="26" t="n">
        <v>21011</v>
      </c>
      <c r="I13" s="26" t="n">
        <v>21773</v>
      </c>
      <c r="J13" s="26" t="n">
        <v>21685</v>
      </c>
      <c r="K13" s="26" t="n">
        <v>22808</v>
      </c>
      <c r="L13" s="26" t="n">
        <v>22970</v>
      </c>
      <c r="M13" s="26" t="n">
        <v>24241</v>
      </c>
      <c r="N13" s="26" t="n">
        <v>23746</v>
      </c>
      <c r="O13" s="26" t="n">
        <v>27291</v>
      </c>
      <c r="P13" s="26" t="n">
        <v>25990</v>
      </c>
      <c r="Q13" s="26" t="n">
        <v>27697</v>
      </c>
      <c r="R13" s="26" t="n">
        <v>27892</v>
      </c>
      <c r="S13" s="26" t="n">
        <v>28570</v>
      </c>
      <c r="T13" s="26" t="n">
        <v>29211</v>
      </c>
      <c r="U13" s="26" t="n">
        <v>30686</v>
      </c>
      <c r="V13" s="26" t="n">
        <v>30313</v>
      </c>
      <c r="W13" s="26" t="n">
        <v>31349</v>
      </c>
      <c r="X13" s="26" t="n">
        <v>32263</v>
      </c>
      <c r="Y13" s="26" t="n">
        <v>33174</v>
      </c>
      <c r="Z13" s="26" t="n">
        <v>36341</v>
      </c>
      <c r="AA13" s="26" t="n">
        <v>37461</v>
      </c>
      <c r="AB13" s="26" t="n">
        <v>39277</v>
      </c>
      <c r="AC13" s="26" t="n">
        <v>40559</v>
      </c>
      <c r="AD13" s="26" t="n">
        <v>41014</v>
      </c>
      <c r="AE13" s="26" t="n">
        <v>42295</v>
      </c>
      <c r="AF13" s="26" t="n">
        <v>42521</v>
      </c>
      <c r="AG13" s="26" t="n">
        <v>45248</v>
      </c>
      <c r="AH13" s="26" t="n">
        <v>45169</v>
      </c>
      <c r="AI13" s="26" t="n">
        <v>45663</v>
      </c>
      <c r="AJ13" s="26" t="n">
        <v>48917</v>
      </c>
      <c r="AK13" s="26" t="n">
        <v>49662</v>
      </c>
      <c r="AL13" s="26" t="n">
        <v>52520</v>
      </c>
      <c r="AM13" s="26" t="n">
        <v>53012</v>
      </c>
      <c r="AN13" s="26" t="n">
        <v>54131</v>
      </c>
      <c r="AO13" s="26" t="n">
        <v>57069</v>
      </c>
      <c r="AP13" s="26" t="n">
        <v>55497</v>
      </c>
      <c r="AQ13" s="26" t="n">
        <v>56406</v>
      </c>
    </row>
    <row r="14" customFormat="false" ht="15" hidden="false" customHeight="true" outlineLevel="0" collapsed="false">
      <c r="A14" s="4" t="s">
        <v>338</v>
      </c>
      <c r="B14" s="26" t="n">
        <v>31</v>
      </c>
      <c r="C14" s="26" t="n">
        <v>31</v>
      </c>
      <c r="D14" s="26" t="n">
        <v>31</v>
      </c>
      <c r="E14" s="26" t="n">
        <v>31</v>
      </c>
      <c r="F14" s="26" t="n">
        <v>31</v>
      </c>
      <c r="G14" s="26" t="n">
        <v>31</v>
      </c>
      <c r="H14" s="26" t="n">
        <v>31</v>
      </c>
      <c r="I14" s="26" t="n">
        <v>31</v>
      </c>
      <c r="J14" s="26" t="n">
        <v>31</v>
      </c>
      <c r="K14" s="26" t="n">
        <v>31</v>
      </c>
      <c r="L14" s="26" t="n">
        <v>33</v>
      </c>
      <c r="M14" s="26" t="n">
        <v>33</v>
      </c>
      <c r="N14" s="26" t="n">
        <v>35</v>
      </c>
      <c r="O14" s="26" t="n">
        <v>35</v>
      </c>
      <c r="P14" s="26" t="n">
        <v>36</v>
      </c>
      <c r="Q14" s="26" t="n">
        <v>35</v>
      </c>
      <c r="R14" s="26" t="n">
        <v>35</v>
      </c>
      <c r="S14" s="26" t="n">
        <v>34</v>
      </c>
      <c r="T14" s="26" t="n">
        <v>34</v>
      </c>
      <c r="U14" s="26" t="n">
        <v>34</v>
      </c>
      <c r="V14" s="26" t="n">
        <v>34</v>
      </c>
      <c r="W14" s="26" t="n">
        <v>34</v>
      </c>
      <c r="X14" s="26" t="n">
        <v>34</v>
      </c>
      <c r="Y14" s="26" t="n">
        <v>34</v>
      </c>
      <c r="Z14" s="26" t="n">
        <v>31</v>
      </c>
      <c r="AA14" s="26" t="n">
        <v>31</v>
      </c>
      <c r="AB14" s="26" t="n">
        <v>31</v>
      </c>
      <c r="AC14" s="26" t="n">
        <v>31</v>
      </c>
      <c r="AD14" s="26" t="n">
        <v>31</v>
      </c>
      <c r="AE14" s="26" t="n">
        <v>31</v>
      </c>
      <c r="AF14" s="26" t="n">
        <v>31</v>
      </c>
      <c r="AG14" s="26" t="n">
        <v>31</v>
      </c>
      <c r="AH14" s="26" t="n">
        <v>31</v>
      </c>
      <c r="AI14" s="26" t="n">
        <v>31</v>
      </c>
      <c r="AJ14" s="26" t="n">
        <v>32</v>
      </c>
      <c r="AK14" s="26" t="n">
        <v>31</v>
      </c>
      <c r="AL14" s="26" t="n">
        <v>31</v>
      </c>
      <c r="AM14" s="26" t="n">
        <v>31</v>
      </c>
      <c r="AN14" s="26" t="n">
        <v>31</v>
      </c>
      <c r="AO14" s="26" t="n">
        <v>31</v>
      </c>
      <c r="AP14" s="26" t="n">
        <v>31</v>
      </c>
      <c r="AQ14" s="26" t="n">
        <v>31</v>
      </c>
    </row>
    <row r="15" customFormat="false" ht="15" hidden="false" customHeight="true" outlineLevel="0" collapsed="false">
      <c r="A15" s="4" t="s">
        <v>339</v>
      </c>
      <c r="B15" s="26" t="n">
        <v>9065</v>
      </c>
      <c r="C15" s="26" t="n">
        <v>9172</v>
      </c>
      <c r="D15" s="26" t="n">
        <v>8841</v>
      </c>
      <c r="E15" s="26" t="n">
        <v>8135</v>
      </c>
      <c r="F15" s="26" t="n">
        <v>8686</v>
      </c>
      <c r="G15" s="26" t="n">
        <v>9015</v>
      </c>
      <c r="H15" s="26" t="n">
        <v>8704</v>
      </c>
      <c r="I15" s="26" t="n">
        <v>8370</v>
      </c>
      <c r="J15" s="26" t="n">
        <v>8607</v>
      </c>
      <c r="K15" s="26" t="n">
        <v>8842</v>
      </c>
      <c r="L15" s="26" t="n">
        <v>8804</v>
      </c>
      <c r="M15" s="26" t="n">
        <v>8853</v>
      </c>
      <c r="N15" s="26" t="n">
        <v>8846</v>
      </c>
      <c r="O15" s="26" t="n">
        <v>8846</v>
      </c>
      <c r="P15" s="26" t="n">
        <v>8522</v>
      </c>
      <c r="Q15" s="26" t="n">
        <v>8249</v>
      </c>
      <c r="R15" s="26" t="n">
        <v>8457</v>
      </c>
      <c r="S15" s="26" t="n">
        <v>8346</v>
      </c>
      <c r="T15" s="26" t="n">
        <v>8347</v>
      </c>
      <c r="U15" s="26" t="n">
        <v>8777</v>
      </c>
      <c r="V15" s="26" t="n">
        <v>8276</v>
      </c>
      <c r="W15" s="26" t="n">
        <v>8181</v>
      </c>
      <c r="X15" s="26" t="n">
        <v>8416</v>
      </c>
      <c r="Y15" s="26" t="n">
        <v>8072</v>
      </c>
      <c r="Z15" s="26" t="n">
        <v>8110</v>
      </c>
      <c r="AA15" s="26" t="n">
        <v>8970</v>
      </c>
      <c r="AB15" s="26" t="n">
        <v>9771</v>
      </c>
      <c r="AC15" s="26" t="n">
        <v>11648</v>
      </c>
      <c r="AD15" s="26" t="n">
        <v>13025</v>
      </c>
      <c r="AE15" s="26" t="n">
        <v>12575</v>
      </c>
      <c r="AF15" s="26" t="n">
        <v>11288</v>
      </c>
      <c r="AG15" s="26" t="n">
        <v>11108</v>
      </c>
      <c r="AH15" s="26" t="n">
        <v>10061</v>
      </c>
      <c r="AI15" s="26" t="n">
        <v>9832</v>
      </c>
      <c r="AJ15" s="26" t="n">
        <v>9871</v>
      </c>
      <c r="AK15" s="26" t="n">
        <v>9192</v>
      </c>
      <c r="AL15" s="26" t="n">
        <v>8025</v>
      </c>
      <c r="AM15" s="26" t="n">
        <v>7690</v>
      </c>
      <c r="AN15" s="26" t="n">
        <v>7685</v>
      </c>
      <c r="AO15" s="26" t="n">
        <v>8713</v>
      </c>
      <c r="AP15" s="26" t="n">
        <v>9079</v>
      </c>
      <c r="AQ15" s="26" t="n">
        <v>8990</v>
      </c>
    </row>
    <row r="16" customFormat="false" ht="15" hidden="false" customHeight="true" outlineLevel="0" collapsed="false">
      <c r="A16" s="4" t="s">
        <v>340</v>
      </c>
      <c r="B16" s="26" t="n">
        <v>5312</v>
      </c>
      <c r="C16" s="26" t="n">
        <v>3023</v>
      </c>
      <c r="D16" s="26" t="n">
        <v>2328</v>
      </c>
      <c r="E16" s="26" t="n">
        <v>2569</v>
      </c>
      <c r="F16" s="26" t="n">
        <v>5478</v>
      </c>
      <c r="G16" s="26" t="n">
        <v>2903</v>
      </c>
      <c r="H16" s="26" t="n">
        <v>3205</v>
      </c>
      <c r="I16" s="26" t="n">
        <v>3386</v>
      </c>
      <c r="J16" s="26" t="n">
        <v>3463</v>
      </c>
      <c r="K16" s="26" t="n">
        <v>3740</v>
      </c>
      <c r="L16" s="26" t="n">
        <v>3060</v>
      </c>
      <c r="M16" s="26" t="n">
        <v>3475</v>
      </c>
      <c r="N16" s="26" t="n">
        <v>3844</v>
      </c>
      <c r="O16" s="26" t="n">
        <v>4506</v>
      </c>
      <c r="P16" s="26" t="n">
        <v>3151</v>
      </c>
      <c r="Q16" s="26" t="n">
        <v>4905</v>
      </c>
      <c r="R16" s="26" t="n">
        <v>3281</v>
      </c>
      <c r="S16" s="26" t="n">
        <v>4025</v>
      </c>
      <c r="T16" s="26" t="n">
        <v>3714</v>
      </c>
      <c r="U16" s="26" t="n">
        <v>3384</v>
      </c>
      <c r="V16" s="26" t="n">
        <v>4036</v>
      </c>
      <c r="W16" s="26" t="n">
        <v>4486</v>
      </c>
      <c r="X16" s="26" t="n">
        <v>3559</v>
      </c>
      <c r="Y16" s="26" t="n">
        <v>3623</v>
      </c>
      <c r="Z16" s="26" t="n">
        <v>4310</v>
      </c>
      <c r="AA16" s="26" t="n">
        <v>4226</v>
      </c>
      <c r="AB16" s="26" t="n">
        <v>3967</v>
      </c>
      <c r="AC16" s="26" t="n">
        <v>3859</v>
      </c>
      <c r="AD16" s="26" t="n">
        <v>5204</v>
      </c>
      <c r="AE16" s="26" t="n">
        <v>4384</v>
      </c>
      <c r="AF16" s="26" t="n">
        <v>3429</v>
      </c>
      <c r="AG16" s="26" t="n">
        <v>3740</v>
      </c>
      <c r="AH16" s="26" t="n">
        <v>6681</v>
      </c>
      <c r="AI16" s="26" t="n">
        <v>4741</v>
      </c>
      <c r="AJ16" s="26" t="n">
        <v>5154</v>
      </c>
      <c r="AK16" s="26" t="n">
        <v>4043</v>
      </c>
      <c r="AL16" s="26" t="n">
        <v>7954</v>
      </c>
      <c r="AM16" s="26" t="n">
        <v>5290</v>
      </c>
      <c r="AN16" s="26" t="n">
        <v>5607</v>
      </c>
      <c r="AO16" s="26" t="n">
        <v>5109</v>
      </c>
      <c r="AP16" s="26" t="n">
        <v>7616</v>
      </c>
      <c r="AQ16" s="26" t="n">
        <v>7207</v>
      </c>
    </row>
    <row r="17" customFormat="false" ht="15" hidden="false" customHeight="true" outlineLevel="0" collapsed="false">
      <c r="A17" s="4" t="s">
        <v>341</v>
      </c>
      <c r="B17" s="26" t="n">
        <v>-201</v>
      </c>
      <c r="C17" s="26" t="n">
        <v>-227</v>
      </c>
      <c r="D17" s="26" t="n">
        <v>-190</v>
      </c>
      <c r="E17" s="26" t="n">
        <v>-205</v>
      </c>
      <c r="F17" s="26" t="n">
        <v>-211</v>
      </c>
      <c r="G17" s="26" t="n">
        <v>-137</v>
      </c>
      <c r="H17" s="26" t="n">
        <v>-145</v>
      </c>
      <c r="I17" s="26" t="n">
        <v>-140</v>
      </c>
      <c r="J17" s="26" t="n">
        <v>-79</v>
      </c>
      <c r="K17" s="26" t="n">
        <v>-81</v>
      </c>
      <c r="L17" s="26" t="n">
        <v>-77</v>
      </c>
      <c r="M17" s="26" t="n">
        <v>-77</v>
      </c>
      <c r="N17" s="26" t="n">
        <v>-52</v>
      </c>
      <c r="O17" s="26" t="n">
        <v>-42</v>
      </c>
      <c r="P17" s="26" t="n">
        <v>-43</v>
      </c>
      <c r="Q17" s="26" t="n">
        <v>-62</v>
      </c>
      <c r="R17" s="26" t="n">
        <v>-43</v>
      </c>
      <c r="S17" s="26" t="n">
        <v>-41</v>
      </c>
      <c r="T17" s="26" t="n">
        <v>-46</v>
      </c>
      <c r="U17" s="26" t="n">
        <v>-41</v>
      </c>
      <c r="V17" s="26" t="n">
        <v>-15</v>
      </c>
      <c r="W17" s="26" t="n">
        <v>-16</v>
      </c>
      <c r="X17" s="26" t="n">
        <v>-15</v>
      </c>
      <c r="Y17" s="26" t="n">
        <v>-15</v>
      </c>
      <c r="Z17" s="26" t="n">
        <v>-21</v>
      </c>
      <c r="AA17" s="26" t="n">
        <v>-32</v>
      </c>
      <c r="AB17" s="26" t="n">
        <v>-31</v>
      </c>
      <c r="AC17" s="26" t="n">
        <v>-21</v>
      </c>
      <c r="AD17" s="26" t="n">
        <v>-16</v>
      </c>
      <c r="AE17" s="26" t="n">
        <v>-15</v>
      </c>
      <c r="AF17" s="26" t="n">
        <v>-16</v>
      </c>
      <c r="AG17" s="26" t="n">
        <v>-15</v>
      </c>
      <c r="AH17" s="26" t="n">
        <v>-16</v>
      </c>
      <c r="AI17" s="26" t="n">
        <v>-15</v>
      </c>
      <c r="AJ17" s="26" t="n">
        <v>-16</v>
      </c>
      <c r="AK17" s="26" t="n">
        <v>-15</v>
      </c>
      <c r="AL17" s="26" t="n">
        <v>-15</v>
      </c>
      <c r="AM17" s="26" t="n">
        <v>-16</v>
      </c>
      <c r="AN17" s="26" t="n">
        <v>-15</v>
      </c>
      <c r="AO17" s="26" t="n">
        <v>-16</v>
      </c>
      <c r="AP17" s="26" t="n">
        <v>0</v>
      </c>
      <c r="AQ17" s="26" t="n">
        <v>0</v>
      </c>
    </row>
    <row r="18" customFormat="false" ht="15" hidden="false" customHeight="true" outlineLevel="0" collapsed="false">
      <c r="A18" s="4" t="s">
        <v>342</v>
      </c>
      <c r="B18" s="26" t="n">
        <v>-5</v>
      </c>
      <c r="C18" s="26" t="n">
        <v>-133</v>
      </c>
      <c r="D18" s="26" t="n">
        <v>-429</v>
      </c>
      <c r="E18" s="26" t="n">
        <v>0</v>
      </c>
      <c r="F18" s="26" t="n">
        <v>40</v>
      </c>
      <c r="G18" s="26" t="n">
        <v>0</v>
      </c>
      <c r="H18" s="26" t="n">
        <v>0</v>
      </c>
      <c r="I18" s="26" t="n">
        <v>-333</v>
      </c>
      <c r="J18" s="26" t="n">
        <v>-513</v>
      </c>
      <c r="K18" s="26" t="n">
        <v>0</v>
      </c>
      <c r="L18" s="26" t="n">
        <v>0</v>
      </c>
      <c r="M18" s="26" t="n">
        <v>497</v>
      </c>
      <c r="N18" s="26" t="n">
        <v>0</v>
      </c>
      <c r="O18" s="26" t="n">
        <v>808</v>
      </c>
      <c r="P18" s="26" t="n">
        <v>76</v>
      </c>
      <c r="Q18" s="26" t="n">
        <v>0</v>
      </c>
      <c r="R18" s="26" t="n">
        <v>0</v>
      </c>
      <c r="S18" s="26" t="n">
        <v>0</v>
      </c>
      <c r="T18" s="26" t="n">
        <v>0</v>
      </c>
      <c r="U18" s="26" t="n">
        <v>0</v>
      </c>
      <c r="V18" s="26" t="n">
        <v>0</v>
      </c>
      <c r="W18" s="26" t="n">
        <v>0</v>
      </c>
      <c r="X18" s="26" t="n">
        <v>0</v>
      </c>
      <c r="Y18" s="26" t="n">
        <v>0</v>
      </c>
      <c r="Z18" s="26" t="n">
        <v>0</v>
      </c>
      <c r="AA18" s="26" t="n">
        <v>0</v>
      </c>
      <c r="AB18" s="26" t="n">
        <v>0</v>
      </c>
      <c r="AC18" s="26" t="n">
        <v>0</v>
      </c>
      <c r="AD18" s="26" t="n">
        <v>0</v>
      </c>
      <c r="AE18" s="26" t="n">
        <v>0</v>
      </c>
      <c r="AF18" s="26" t="n">
        <v>0</v>
      </c>
      <c r="AG18" s="26" t="n">
        <v>0</v>
      </c>
      <c r="AH18" s="26" t="n">
        <v>0</v>
      </c>
      <c r="AI18" s="26" t="n">
        <v>0</v>
      </c>
      <c r="AJ18" s="26" t="n">
        <v>0</v>
      </c>
      <c r="AK18" s="26" t="n">
        <v>0</v>
      </c>
      <c r="AL18" s="26" t="n">
        <v>0</v>
      </c>
      <c r="AM18" s="26" t="n">
        <v>0</v>
      </c>
      <c r="AN18" s="26" t="n">
        <v>0</v>
      </c>
      <c r="AO18" s="26" t="n">
        <v>0</v>
      </c>
      <c r="AP18" s="26" t="n">
        <v>0</v>
      </c>
      <c r="AQ18" s="26" t="n">
        <v>0</v>
      </c>
    </row>
    <row r="19" customFormat="false" ht="15" hidden="false" customHeight="true" outlineLevel="0" collapsed="false">
      <c r="A19" s="6" t="s">
        <v>120</v>
      </c>
      <c r="B19" s="29" t="n">
        <f aca="false">B5+SUM(B7:B18)</f>
        <v>43777</v>
      </c>
      <c r="C19" s="29" t="n">
        <f aca="false">C5+SUM(C7:C18)</f>
        <v>44112</v>
      </c>
      <c r="D19" s="29" t="n">
        <f aca="false">D5+SUM(D7:D18)</f>
        <v>44667</v>
      </c>
      <c r="E19" s="29" t="n">
        <f aca="false">E5+SUM(E7:E18)</f>
        <v>46141</v>
      </c>
      <c r="F19" s="29" t="n">
        <f aca="false">F5+SUM(F7:F18)</f>
        <v>47143</v>
      </c>
      <c r="G19" s="29" t="n">
        <f aca="false">G5+SUM(G7:G18)</f>
        <v>47699</v>
      </c>
      <c r="H19" s="29" t="n">
        <f aca="false">H5+SUM(H7:H18)</f>
        <v>48682</v>
      </c>
      <c r="I19" s="29" t="n">
        <f aca="false">I5+SUM(I7:I18)</f>
        <v>50663</v>
      </c>
      <c r="J19" s="29" t="n">
        <f aca="false">J5+SUM(J7:J18)</f>
        <v>51582</v>
      </c>
      <c r="K19" s="29" t="n">
        <f aca="false">K5+SUM(K7:K18)</f>
        <v>52404</v>
      </c>
      <c r="L19" s="29" t="n">
        <f aca="false">L5+SUM(L7:L18)</f>
        <v>53728</v>
      </c>
      <c r="M19" s="29" t="n">
        <f aca="false">M5+SUM(M7:M18)</f>
        <v>55465</v>
      </c>
      <c r="N19" s="29" t="n">
        <f aca="false">N5+SUM(N7:N18)</f>
        <v>56527</v>
      </c>
      <c r="O19" s="29" t="n">
        <f aca="false">O5+SUM(O7:O18)</f>
        <v>59063</v>
      </c>
      <c r="P19" s="29" t="n">
        <f aca="false">P5+SUM(P7:P18)</f>
        <v>60358</v>
      </c>
      <c r="Q19" s="29" t="n">
        <f aca="false">Q5+SUM(Q7:Q18)</f>
        <v>62368</v>
      </c>
      <c r="R19" s="29" t="n">
        <f aca="false">R5+SUM(R7:R18)</f>
        <v>62948</v>
      </c>
      <c r="S19" s="29" t="n">
        <f aca="false">S5+SUM(S7:S18)</f>
        <v>64351</v>
      </c>
      <c r="T19" s="29" t="n">
        <f aca="false">T5+SUM(T7:T18)</f>
        <v>65871</v>
      </c>
      <c r="U19" s="29" t="n">
        <f aca="false">U5+SUM(U7:U18)</f>
        <v>66938</v>
      </c>
      <c r="V19" s="29" t="n">
        <f aca="false">V5+SUM(V7:V18)</f>
        <v>70316</v>
      </c>
      <c r="W19" s="29" t="n">
        <f aca="false">W5+SUM(W7:W18)</f>
        <v>71730</v>
      </c>
      <c r="X19" s="29" t="n">
        <f aca="false">X5+SUM(X7:X18)</f>
        <v>75167</v>
      </c>
      <c r="Y19" s="29" t="n">
        <f aca="false">Y5+SUM(Y7:Y18)</f>
        <v>78020</v>
      </c>
      <c r="Z19" s="29" t="n">
        <f aca="false">Z5+SUM(Z7:Z18)</f>
        <v>82176</v>
      </c>
      <c r="AA19" s="29" t="n">
        <f aca="false">AA5+SUM(AA7:AA18)</f>
        <v>86229</v>
      </c>
      <c r="AB19" s="29" t="n">
        <f aca="false">AB5+SUM(AB7:AB18)</f>
        <v>90827</v>
      </c>
      <c r="AC19" s="29" t="n">
        <f aca="false">AC5+SUM(AC7:AC18)</f>
        <v>94799</v>
      </c>
      <c r="AD19" s="29" t="n">
        <f aca="false">AD5+SUM(AD7:AD18)</f>
        <v>98070</v>
      </c>
      <c r="AE19" s="29" t="n">
        <f aca="false">AE5+SUM(AE7:AE18)</f>
        <v>101338</v>
      </c>
      <c r="AF19" s="29" t="n">
        <f aca="false">AF5+SUM(AF7:AF18)</f>
        <v>103961</v>
      </c>
      <c r="AG19" s="29" t="n">
        <f aca="false">AG5+SUM(AG7:AG18)</f>
        <v>109952</v>
      </c>
      <c r="AH19" s="29" t="n">
        <f aca="false">AH5+SUM(AH7:AH18)</f>
        <v>111363</v>
      </c>
      <c r="AI19" s="29" t="n">
        <f aca="false">AI5+SUM(AI7:AI18)</f>
        <v>113775</v>
      </c>
      <c r="AJ19" s="29" t="n">
        <f aca="false">AJ5+SUM(AJ7:AJ18)</f>
        <v>118990</v>
      </c>
      <c r="AK19" s="29" t="n">
        <f aca="false">AK5+SUM(AK7:AK18)</f>
        <v>120867</v>
      </c>
      <c r="AL19" s="29" t="n">
        <f aca="false">AL5+SUM(AL7:AL18)</f>
        <v>126178</v>
      </c>
      <c r="AM19" s="29" t="n">
        <f aca="false">AM5+SUM(AM7:AM18)</f>
        <v>129184</v>
      </c>
      <c r="AN19" s="29" t="n">
        <f aca="false">AN5+SUM(AN7:AN18)</f>
        <v>134374</v>
      </c>
      <c r="AO19" s="29" t="n">
        <f aca="false">AO5+SUM(AO7:AO18)</f>
        <v>138609</v>
      </c>
      <c r="AP19" s="29" t="n">
        <f aca="false">AP5+SUM(AP7:AP18)</f>
        <v>140020</v>
      </c>
      <c r="AQ19" s="29" t="n">
        <f aca="false">AQ5+SUM(AQ7:AQ18)</f>
        <v>142916</v>
      </c>
    </row>
    <row r="20" customFormat="false" ht="15" hidden="false" customHeight="true" outlineLevel="0" collapsed="false">
      <c r="A20" s="4" t="s">
        <v>343</v>
      </c>
      <c r="B20" s="26" t="n">
        <v>43777</v>
      </c>
      <c r="C20" s="26" t="n">
        <v>44112</v>
      </c>
      <c r="D20" s="26" t="n">
        <v>44667</v>
      </c>
      <c r="E20" s="26" t="n">
        <v>46141</v>
      </c>
      <c r="F20" s="26" t="n">
        <v>47143</v>
      </c>
      <c r="G20" s="26" t="n">
        <v>47699</v>
      </c>
      <c r="H20" s="26" t="n">
        <v>48682</v>
      </c>
      <c r="I20" s="26" t="n">
        <v>50663</v>
      </c>
      <c r="J20" s="26" t="n">
        <v>51582</v>
      </c>
      <c r="K20" s="26" t="n">
        <v>52404</v>
      </c>
      <c r="L20" s="26" t="n">
        <v>53728</v>
      </c>
      <c r="M20" s="26" t="n">
        <v>55465</v>
      </c>
      <c r="N20" s="26" t="n">
        <v>56527</v>
      </c>
      <c r="O20" s="26" t="n">
        <v>59063</v>
      </c>
      <c r="P20" s="26" t="n">
        <v>60358</v>
      </c>
      <c r="Q20" s="26" t="n">
        <v>62368</v>
      </c>
      <c r="R20" s="26" t="n">
        <v>62948</v>
      </c>
      <c r="S20" s="26" t="n">
        <v>64351</v>
      </c>
      <c r="T20" s="26" t="n">
        <v>65871</v>
      </c>
      <c r="U20" s="26" t="n">
        <v>66938</v>
      </c>
      <c r="V20" s="26" t="n">
        <v>70316</v>
      </c>
      <c r="W20" s="26" t="n">
        <v>71730</v>
      </c>
      <c r="X20" s="26" t="n">
        <v>75167</v>
      </c>
      <c r="Y20" s="26" t="n">
        <v>78020</v>
      </c>
      <c r="Z20" s="26" t="n">
        <v>82176</v>
      </c>
      <c r="AA20" s="26" t="n">
        <v>86229</v>
      </c>
      <c r="AB20" s="26" t="n">
        <v>90827</v>
      </c>
      <c r="AC20" s="26" t="n">
        <v>94799</v>
      </c>
      <c r="AD20" s="26" t="n">
        <v>98070</v>
      </c>
      <c r="AE20" s="26" t="n">
        <v>101338</v>
      </c>
      <c r="AF20" s="26" t="n">
        <v>103961</v>
      </c>
      <c r="AG20" s="26" t="n">
        <v>109952</v>
      </c>
      <c r="AH20" s="26" t="n">
        <v>111363</v>
      </c>
      <c r="AI20" s="26" t="n">
        <v>113775</v>
      </c>
      <c r="AJ20" s="26" t="n">
        <v>118990</v>
      </c>
      <c r="AK20" s="26" t="n">
        <v>120867</v>
      </c>
      <c r="AL20" s="26" t="n">
        <v>126178</v>
      </c>
      <c r="AM20" s="26" t="n">
        <v>129184</v>
      </c>
      <c r="AN20" s="26" t="n">
        <v>134374</v>
      </c>
      <c r="AO20" s="26" t="n">
        <v>138609</v>
      </c>
      <c r="AP20" s="26" t="n">
        <v>140020</v>
      </c>
      <c r="AQ20" s="26" t="n">
        <v>142916</v>
      </c>
    </row>
    <row r="21" customFormat="false" ht="15" hidden="false" customHeight="true" outlineLevel="0" collapsed="false">
      <c r="A21" s="7" t="s">
        <v>181</v>
      </c>
      <c r="B21" s="30" t="n">
        <f aca="false">IF(ISNUMBER(B20),B19-B20,0)</f>
        <v>0</v>
      </c>
      <c r="C21" s="30" t="n">
        <f aca="false">IF(ISNUMBER(C20),C19-C20,0)</f>
        <v>0</v>
      </c>
      <c r="D21" s="30" t="n">
        <f aca="false">IF(ISNUMBER(D20),D19-D20,0)</f>
        <v>0</v>
      </c>
      <c r="E21" s="30" t="n">
        <f aca="false">IF(ISNUMBER(E20),E19-E20,0)</f>
        <v>0</v>
      </c>
      <c r="F21" s="30" t="n">
        <f aca="false">IF(ISNUMBER(F20),F19-F20,0)</f>
        <v>0</v>
      </c>
      <c r="G21" s="30" t="n">
        <f aca="false">IF(ISNUMBER(G20),G19-G20,0)</f>
        <v>0</v>
      </c>
      <c r="H21" s="30" t="n">
        <f aca="false">IF(ISNUMBER(H20),H19-H20,0)</f>
        <v>0</v>
      </c>
      <c r="I21" s="30" t="n">
        <f aca="false">IF(ISNUMBER(I20),I19-I20,0)</f>
        <v>0</v>
      </c>
      <c r="J21" s="30" t="n">
        <f aca="false">IF(ISNUMBER(J20),J19-J20,0)</f>
        <v>0</v>
      </c>
      <c r="K21" s="30" t="n">
        <f aca="false">IF(ISNUMBER(K20),K19-K20,0)</f>
        <v>0</v>
      </c>
      <c r="L21" s="30" t="n">
        <f aca="false">IF(ISNUMBER(L20),L19-L20,0)</f>
        <v>0</v>
      </c>
      <c r="M21" s="30" t="n">
        <f aca="false">IF(ISNUMBER(M20),M19-M20,0)</f>
        <v>0</v>
      </c>
      <c r="N21" s="30" t="n">
        <f aca="false">IF(ISNUMBER(N20),N19-N20,0)</f>
        <v>0</v>
      </c>
      <c r="O21" s="30" t="n">
        <f aca="false">IF(ISNUMBER(O20),O19-O20,0)</f>
        <v>0</v>
      </c>
      <c r="P21" s="30" t="n">
        <f aca="false">IF(ISNUMBER(P20),P19-P20,0)</f>
        <v>0</v>
      </c>
      <c r="Q21" s="30" t="n">
        <f aca="false">IF(ISNUMBER(Q20),Q19-Q20,0)</f>
        <v>0</v>
      </c>
      <c r="R21" s="30" t="n">
        <f aca="false">IF(ISNUMBER(R20),R19-R20,0)</f>
        <v>0</v>
      </c>
      <c r="S21" s="30" t="n">
        <f aca="false">IF(ISNUMBER(S20),S19-S20,0)</f>
        <v>0</v>
      </c>
      <c r="T21" s="30" t="n">
        <f aca="false">IF(ISNUMBER(T20),T19-T20,0)</f>
        <v>0</v>
      </c>
      <c r="U21" s="30" t="n">
        <f aca="false">IF(ISNUMBER(U20),U19-U20,0)</f>
        <v>0</v>
      </c>
      <c r="V21" s="30" t="n">
        <f aca="false">IF(ISNUMBER(V20),V19-V20,0)</f>
        <v>0</v>
      </c>
      <c r="W21" s="30" t="n">
        <f aca="false">IF(ISNUMBER(W20),W19-W20,0)</f>
        <v>0</v>
      </c>
      <c r="X21" s="30" t="n">
        <f aca="false">IF(ISNUMBER(X20),X19-X20,0)</f>
        <v>0</v>
      </c>
      <c r="Y21" s="30" t="n">
        <f aca="false">IF(ISNUMBER(Y20),Y19-Y20,0)</f>
        <v>0</v>
      </c>
      <c r="Z21" s="30" t="n">
        <f aca="false">IF(ISNUMBER(Z20),Z19-Z20,0)</f>
        <v>0</v>
      </c>
      <c r="AA21" s="30" t="n">
        <f aca="false">IF(ISNUMBER(AA20),AA19-AA20,0)</f>
        <v>0</v>
      </c>
      <c r="AB21" s="30" t="n">
        <f aca="false">IF(ISNUMBER(AB20),AB19-AB20,0)</f>
        <v>0</v>
      </c>
      <c r="AC21" s="30" t="n">
        <f aca="false">IF(ISNUMBER(AC20),AC19-AC20,0)</f>
        <v>0</v>
      </c>
      <c r="AD21" s="30" t="n">
        <f aca="false">IF(ISNUMBER(AD20),AD19-AD20,0)</f>
        <v>0</v>
      </c>
      <c r="AE21" s="30" t="n">
        <f aca="false">IF(ISNUMBER(AE20),AE19-AE20,0)</f>
        <v>0</v>
      </c>
      <c r="AF21" s="30" t="n">
        <f aca="false">IF(ISNUMBER(AF20),AF19-AF20,0)</f>
        <v>0</v>
      </c>
      <c r="AG21" s="30" t="n">
        <f aca="false">IF(ISNUMBER(AG20),AG19-AG20,0)</f>
        <v>0</v>
      </c>
      <c r="AH21" s="30" t="n">
        <f aca="false">IF(ISNUMBER(AH20),AH19-AH20,0)</f>
        <v>0</v>
      </c>
      <c r="AI21" s="30" t="n">
        <f aca="false">IF(ISNUMBER(AI20),AI19-AI20,0)</f>
        <v>0</v>
      </c>
      <c r="AJ21" s="30" t="n">
        <f aca="false">IF(ISNUMBER(AJ20),AJ19-AJ20,0)</f>
        <v>0</v>
      </c>
      <c r="AK21" s="30" t="n">
        <f aca="false">IF(ISNUMBER(AK20),AK19-AK20,0)</f>
        <v>0</v>
      </c>
      <c r="AL21" s="30" t="n">
        <f aca="false">IF(ISNUMBER(AL20),AL19-AL20,0)</f>
        <v>0</v>
      </c>
      <c r="AM21" s="30" t="n">
        <f aca="false">IF(ISNUMBER(AM20),AM19-AM20,0)</f>
        <v>0</v>
      </c>
      <c r="AN21" s="30" t="n">
        <f aca="false">IF(ISNUMBER(AN20),AN19-AN20,0)</f>
        <v>0</v>
      </c>
      <c r="AO21" s="30" t="n">
        <f aca="false">IF(ISNUMBER(AO20),AO19-AO20,0)</f>
        <v>0</v>
      </c>
      <c r="AP21" s="30" t="n">
        <f aca="false">IF(ISNUMBER(AP20),AP19-AP20,0)</f>
        <v>0</v>
      </c>
      <c r="AQ21" s="30" t="n">
        <f aca="false">IF(ISNUMBER(AQ20),AQ19-AQ20,0)</f>
        <v>0</v>
      </c>
    </row>
    <row r="22" customFormat="false" ht="15" hidden="false" customHeight="true" outlineLevel="0" collapsed="false">
      <c r="A22" s="4" t="s">
        <v>344</v>
      </c>
      <c r="B22" s="26" t="n">
        <v>-54</v>
      </c>
      <c r="C22" s="26" t="n">
        <v>-56</v>
      </c>
      <c r="D22" s="26" t="n">
        <v>-49</v>
      </c>
      <c r="E22" s="26" t="n">
        <v>-55</v>
      </c>
      <c r="F22" s="26" t="n">
        <v>-55</v>
      </c>
      <c r="G22" s="26" t="n">
        <v>-49</v>
      </c>
      <c r="H22" s="26" t="n">
        <v>-56</v>
      </c>
      <c r="I22" s="26" t="n">
        <v>-64</v>
      </c>
      <c r="J22" s="26" t="n">
        <v>-44</v>
      </c>
      <c r="K22" s="26" t="n">
        <v>-44</v>
      </c>
      <c r="L22" s="26" t="n">
        <v>-45</v>
      </c>
      <c r="M22" s="26" t="n">
        <v>-49</v>
      </c>
      <c r="N22" s="26" t="n">
        <v>-47</v>
      </c>
      <c r="O22" s="26" t="n">
        <v>-46</v>
      </c>
      <c r="P22" s="26" t="n">
        <v>-48</v>
      </c>
      <c r="Q22" s="26" t="n">
        <v>-45</v>
      </c>
      <c r="R22" s="26" t="n">
        <v>-42</v>
      </c>
      <c r="S22" s="26" t="n">
        <v>-37</v>
      </c>
      <c r="T22" s="26" t="n">
        <v>-35</v>
      </c>
      <c r="U22" s="26" t="n">
        <v>-28</v>
      </c>
      <c r="V22" s="26" t="n">
        <v>0</v>
      </c>
      <c r="W22" s="26" t="n">
        <v>0</v>
      </c>
      <c r="X22" s="26" t="n">
        <v>0</v>
      </c>
      <c r="Y22" s="26" t="n">
        <v>0</v>
      </c>
      <c r="Z22" s="26" t="n">
        <v>-3</v>
      </c>
      <c r="AA22" s="26" t="n">
        <v>-6</v>
      </c>
      <c r="AB22" s="26" t="n">
        <v>-5</v>
      </c>
      <c r="AC22" s="26" t="n">
        <v>-3</v>
      </c>
      <c r="AD22" s="26" t="n">
        <v>-1</v>
      </c>
      <c r="AE22" s="26" t="n">
        <v>-1</v>
      </c>
      <c r="AF22" s="26" t="n">
        <v>-2</v>
      </c>
      <c r="AG22" s="26" t="n">
        <v>-1</v>
      </c>
      <c r="AH22" s="26" t="n">
        <v>-1</v>
      </c>
      <c r="AI22" s="26" t="n">
        <v>-1</v>
      </c>
      <c r="AJ22" s="26" t="n">
        <v>-2</v>
      </c>
      <c r="AK22" s="26" t="n">
        <v>-1</v>
      </c>
      <c r="AL22" s="26" t="n">
        <v>-1</v>
      </c>
      <c r="AM22" s="26" t="n">
        <v>-1</v>
      </c>
      <c r="AN22" s="26" t="n">
        <v>-2</v>
      </c>
      <c r="AO22" s="26" t="n">
        <v>-1</v>
      </c>
      <c r="AP22" s="26" t="n">
        <v>-1</v>
      </c>
      <c r="AQ22" s="26" t="n">
        <v>0</v>
      </c>
    </row>
    <row r="23" customFormat="false" ht="15" hidden="false" customHeight="true" outlineLevel="0" collapsed="false">
      <c r="A23" s="4" t="s">
        <v>345</v>
      </c>
      <c r="B23" s="26" t="n">
        <v>0</v>
      </c>
      <c r="C23" s="26" t="n">
        <v>0</v>
      </c>
      <c r="D23" s="26" t="n">
        <v>0</v>
      </c>
      <c r="E23" s="26" t="n">
        <v>0</v>
      </c>
      <c r="F23" s="26" t="n">
        <v>0</v>
      </c>
      <c r="G23" s="26" t="n">
        <v>0</v>
      </c>
      <c r="H23" s="26" t="n">
        <v>0</v>
      </c>
      <c r="I23" s="26" t="n">
        <v>0</v>
      </c>
      <c r="J23" s="26" t="n">
        <v>0</v>
      </c>
      <c r="K23" s="26" t="n">
        <v>0</v>
      </c>
      <c r="L23" s="26" t="n">
        <v>0</v>
      </c>
      <c r="M23" s="26" t="n">
        <v>0</v>
      </c>
      <c r="N23" s="26" t="n">
        <v>0</v>
      </c>
      <c r="O23" s="26" t="n">
        <v>0</v>
      </c>
      <c r="P23" s="26" t="n">
        <v>0</v>
      </c>
      <c r="Q23" s="26" t="n">
        <v>1671</v>
      </c>
      <c r="R23" s="26" t="n">
        <v>0</v>
      </c>
      <c r="S23" s="26" t="n">
        <v>0</v>
      </c>
      <c r="T23" s="26" t="n">
        <v>0</v>
      </c>
      <c r="U23" s="26" t="n">
        <v>0</v>
      </c>
      <c r="V23" s="26" t="n">
        <v>0</v>
      </c>
      <c r="W23" s="26" t="n">
        <v>0</v>
      </c>
      <c r="X23" s="26" t="n">
        <v>0</v>
      </c>
      <c r="Y23" s="26" t="n">
        <v>0</v>
      </c>
      <c r="Z23" s="26" t="n">
        <v>0</v>
      </c>
      <c r="AA23" s="26" t="n">
        <v>0</v>
      </c>
      <c r="AB23" s="26" t="n">
        <v>0</v>
      </c>
      <c r="AC23" s="26" t="n">
        <v>0</v>
      </c>
      <c r="AD23" s="26" t="n">
        <v>0</v>
      </c>
      <c r="AE23" s="26" t="n">
        <v>0</v>
      </c>
      <c r="AF23" s="26" t="n">
        <v>0</v>
      </c>
      <c r="AG23" s="26" t="n">
        <v>0</v>
      </c>
      <c r="AH23" s="26" t="n">
        <v>0</v>
      </c>
      <c r="AI23" s="26" t="n">
        <v>0</v>
      </c>
      <c r="AJ23" s="26" t="n">
        <v>0</v>
      </c>
      <c r="AK23" s="26" t="n">
        <v>0</v>
      </c>
      <c r="AL23" s="26" t="n">
        <v>0</v>
      </c>
      <c r="AM23" s="26" t="n">
        <v>0</v>
      </c>
      <c r="AN23" s="26" t="n">
        <v>0</v>
      </c>
      <c r="AO23" s="26" t="n">
        <v>0</v>
      </c>
      <c r="AP23" s="26" t="n">
        <v>0</v>
      </c>
      <c r="AQ23" s="26" t="n">
        <v>0</v>
      </c>
    </row>
    <row r="24" customFormat="false" ht="15" hidden="false" customHeight="true" outlineLevel="0" collapsed="false">
      <c r="A24" s="6" t="s">
        <v>125</v>
      </c>
      <c r="B24" s="29" t="n">
        <f aca="false">B6+B13+B14+B22+B7+B8+B23</f>
        <v>29518</v>
      </c>
      <c r="C24" s="29" t="n">
        <f aca="false">C6+C13+C14+C22+C7+C8+C23</f>
        <v>32140</v>
      </c>
      <c r="D24" s="29" t="n">
        <f aca="false">D6+D13+D14+D22+D7+D8+D23</f>
        <v>34004</v>
      </c>
      <c r="E24" s="29" t="n">
        <f aca="false">E6+E13+E14+E22+E7+E8+E23</f>
        <v>35522</v>
      </c>
      <c r="F24" s="29" t="n">
        <f aca="false">F6+F13+F14+F22+F7+F8+F23</f>
        <v>33020</v>
      </c>
      <c r="G24" s="29" t="n">
        <f aca="false">G6+G13+G14+G22+G7+G8+G23</f>
        <v>35882</v>
      </c>
      <c r="H24" s="29" t="n">
        <f aca="false">H6+H13+H14+H22+H7+H8+H23</f>
        <v>36870</v>
      </c>
      <c r="I24" s="29" t="n">
        <f aca="false">I6+I13+I14+I22+I7+I8+I23</f>
        <v>39330</v>
      </c>
      <c r="J24" s="29" t="n">
        <f aca="false">J6+J13+J14+J22+J7+J8+J23</f>
        <v>40163</v>
      </c>
      <c r="K24" s="29" t="n">
        <f aca="false">K6+K13+K14+K22+K7+K8+K23</f>
        <v>41022</v>
      </c>
      <c r="L24" s="29" t="n">
        <f aca="false">L6+L13+L14+L22+L7+L8+L23</f>
        <v>41917</v>
      </c>
      <c r="M24" s="29" t="n">
        <f aca="false">M6+M13+M14+M22+M7+M8+M23</f>
        <v>42781</v>
      </c>
      <c r="N24" s="29" t="n">
        <f aca="false">N6+N13+N14+N22+N7+N8+N23</f>
        <v>43938</v>
      </c>
      <c r="O24" s="29" t="n">
        <f aca="false">O6+O13+O14+O22+O7+O8+O23</f>
        <v>45152</v>
      </c>
      <c r="P24" s="29" t="n">
        <f aca="false">P6+P13+P14+P22+P7+P8+P23</f>
        <v>48549</v>
      </c>
      <c r="Q24" s="29" t="n">
        <f aca="false">Q6+Q13+Q14+Q22+Q7+Q8+Q23</f>
        <v>49222</v>
      </c>
      <c r="R24" s="29" t="n">
        <f aca="false">R6+R13+R14+R22+R7+R8+R23</f>
        <v>51182</v>
      </c>
      <c r="S24" s="29" t="n">
        <f aca="false">S6+S13+S14+S22+S7+S8+S23</f>
        <v>52051</v>
      </c>
      <c r="T24" s="29" t="n">
        <f aca="false">T6+T13+T14+T22+T7+T8+T23</f>
        <v>53611</v>
      </c>
      <c r="U24" s="29" t="n">
        <f aca="false">U6+U13+U14+U22+U7+U8+U23</f>
        <v>54728</v>
      </c>
      <c r="V24" s="29" t="n">
        <f aca="false">V6+V13+V14+V22+V7+V8+V23</f>
        <v>57686</v>
      </c>
      <c r="W24" s="29" t="n">
        <f aca="false">W6+W13+W14+W22+W7+W8+W23</f>
        <v>58941</v>
      </c>
      <c r="X24" s="29" t="n">
        <f aca="false">X6+X13+X14+X22+X7+X8+X23</f>
        <v>63068</v>
      </c>
      <c r="Y24" s="29" t="n">
        <f aca="false">Y6+Y13+Y14+Y22+Y7+Y8+Y23</f>
        <v>66238</v>
      </c>
      <c r="Z24" s="29" t="n">
        <f aca="false">Z6+Z13+Z14+Z22+Z7+Z8+Z23</f>
        <v>69597</v>
      </c>
      <c r="AA24" s="29" t="n">
        <f aca="false">AA6+AA13+AA14+AA22+AA7+AA8+AA23</f>
        <v>72978</v>
      </c>
      <c r="AB24" s="29" t="n">
        <f aca="false">AB6+AB13+AB14+AB22+AB7+AB8+AB23</f>
        <v>77095</v>
      </c>
      <c r="AC24" s="29" t="n">
        <f aca="false">AC6+AC13+AC14+AC22+AC7+AC8+AC23</f>
        <v>79258</v>
      </c>
      <c r="AD24" s="29" t="n">
        <f aca="false">AD6+AD13+AD14+AD22+AD7+AD8+AD23</f>
        <v>80844</v>
      </c>
      <c r="AE24" s="29" t="n">
        <f aca="false">AE6+AE13+AE14+AE22+AE7+AE8+AE23</f>
        <v>85410</v>
      </c>
      <c r="AF24" s="29" t="n">
        <f aca="false">AF6+AF13+AF14+AF22+AF7+AF8+AF23</f>
        <v>91446</v>
      </c>
      <c r="AG24" s="29" t="n">
        <f aca="false">AG6+AG13+AG14+AG22+AG7+AG8+AG23</f>
        <v>95577</v>
      </c>
      <c r="AH24" s="29" t="n">
        <f aca="false">AH6+AH13+AH14+AH22+AH7+AH8+AH23</f>
        <v>94870</v>
      </c>
      <c r="AI24" s="29" t="n">
        <f aca="false">AI6+AI13+AI14+AI22+AI7+AI8+AI23</f>
        <v>100980</v>
      </c>
      <c r="AJ24" s="29" t="n">
        <f aca="false">AJ6+AJ13+AJ14+AJ22+AJ7+AJ8+AJ23</f>
        <v>104127</v>
      </c>
      <c r="AK24" s="29" t="n">
        <f aca="false">AK6+AK13+AK14+AK22+AK7+AK8+AK23</f>
        <v>108192</v>
      </c>
      <c r="AL24" s="29" t="n">
        <f aca="false">AL6+AL13+AL14+AL22+AL7+AL8+AL23</f>
        <v>111973</v>
      </c>
      <c r="AM24" s="29" t="n">
        <f aca="false">AM6+AM13+AM14+AM22+AM7+AM8+AM23</f>
        <v>116341</v>
      </c>
      <c r="AN24" s="29" t="n">
        <f aca="false">AN6+AN13+AN14+AN22+AN7+AN8+AN23</f>
        <v>121103</v>
      </c>
      <c r="AO24" s="29" t="n">
        <f aca="false">AO6+AO13+AO14+AO22+AO7+AO8+AO23</f>
        <v>124836</v>
      </c>
      <c r="AP24" s="29" t="n">
        <f aca="false">AP6+AP13+AP14+AP22+AP7+AP8+AP23</f>
        <v>125266</v>
      </c>
      <c r="AQ24" s="29" t="n">
        <f aca="false">AQ6+AQ13+AQ14+AQ22+AQ7+AQ8+AQ23</f>
        <v>126771</v>
      </c>
    </row>
    <row r="25" customFormat="false" ht="15" hidden="false" customHeight="true" outlineLevel="0" collapsed="false">
      <c r="A25" s="4" t="s">
        <v>346</v>
      </c>
      <c r="B25" s="26" t="n">
        <v>29518</v>
      </c>
      <c r="C25" s="26" t="n">
        <v>32140</v>
      </c>
      <c r="D25" s="26" t="n">
        <v>34004</v>
      </c>
      <c r="E25" s="26" t="n">
        <v>35522</v>
      </c>
      <c r="F25" s="26" t="n">
        <v>33020</v>
      </c>
      <c r="G25" s="26" t="n">
        <v>35882</v>
      </c>
      <c r="H25" s="26" t="n">
        <v>36870</v>
      </c>
      <c r="I25" s="26" t="n">
        <v>39330</v>
      </c>
      <c r="J25" s="26" t="n">
        <v>40163</v>
      </c>
      <c r="K25" s="26" t="n">
        <v>41022</v>
      </c>
      <c r="L25" s="26" t="n">
        <v>41917</v>
      </c>
      <c r="M25" s="26" t="n">
        <v>42781</v>
      </c>
      <c r="N25" s="26" t="n">
        <v>43938</v>
      </c>
      <c r="O25" s="26" t="n">
        <v>45152</v>
      </c>
      <c r="P25" s="26" t="n">
        <v>48549</v>
      </c>
      <c r="Q25" s="26" t="n">
        <v>49222</v>
      </c>
      <c r="R25" s="26" t="n">
        <v>51182</v>
      </c>
      <c r="S25" s="26" t="n">
        <v>52051</v>
      </c>
      <c r="T25" s="26" t="n">
        <v>53611</v>
      </c>
      <c r="U25" s="26" t="n">
        <v>54728</v>
      </c>
      <c r="V25" s="26" t="n">
        <v>57686</v>
      </c>
      <c r="W25" s="26" t="n">
        <v>58941</v>
      </c>
      <c r="X25" s="26" t="n">
        <v>63068</v>
      </c>
      <c r="Y25" s="26" t="n">
        <v>66238</v>
      </c>
      <c r="Z25" s="26" t="n">
        <v>69597</v>
      </c>
      <c r="AA25" s="26" t="n">
        <v>72978</v>
      </c>
      <c r="AB25" s="26" t="n">
        <v>77095</v>
      </c>
      <c r="AC25" s="26" t="n">
        <v>79258</v>
      </c>
      <c r="AD25" s="26" t="n">
        <v>80844</v>
      </c>
      <c r="AE25" s="26" t="n">
        <v>85410</v>
      </c>
      <c r="AF25" s="26" t="n">
        <v>91446</v>
      </c>
      <c r="AG25" s="26" t="n">
        <v>95577</v>
      </c>
      <c r="AH25" s="26" t="n">
        <v>94870</v>
      </c>
      <c r="AI25" s="26" t="n">
        <v>100980</v>
      </c>
      <c r="AJ25" s="26" t="n">
        <v>104127</v>
      </c>
      <c r="AK25" s="26" t="n">
        <v>108192</v>
      </c>
      <c r="AL25" s="26" t="n">
        <v>111973</v>
      </c>
      <c r="AM25" s="26" t="n">
        <v>116341</v>
      </c>
      <c r="AN25" s="26" t="n">
        <v>121103</v>
      </c>
      <c r="AO25" s="26" t="n">
        <v>124836</v>
      </c>
      <c r="AP25" s="26" t="n">
        <v>125266</v>
      </c>
      <c r="AQ25" s="26" t="n">
        <v>126771</v>
      </c>
    </row>
    <row r="26" customFormat="false" ht="15" hidden="false" customHeight="true" outlineLevel="0" collapsed="false">
      <c r="A26" s="7" t="s">
        <v>181</v>
      </c>
      <c r="B26" s="30" t="n">
        <f aca="false">IF(ISNUMBER(B25),B24-B25,0)</f>
        <v>0</v>
      </c>
      <c r="C26" s="30" t="n">
        <f aca="false">IF(ISNUMBER(C25),C24-C25,0)</f>
        <v>0</v>
      </c>
      <c r="D26" s="30" t="n">
        <f aca="false">IF(ISNUMBER(D25),D24-D25,0)</f>
        <v>0</v>
      </c>
      <c r="E26" s="30" t="n">
        <f aca="false">IF(ISNUMBER(E25),E24-E25,0)</f>
        <v>0</v>
      </c>
      <c r="F26" s="30" t="n">
        <f aca="false">IF(ISNUMBER(F25),F24-F25,0)</f>
        <v>0</v>
      </c>
      <c r="G26" s="30" t="n">
        <f aca="false">IF(ISNUMBER(G25),G24-G25,0)</f>
        <v>0</v>
      </c>
      <c r="H26" s="30" t="n">
        <f aca="false">IF(ISNUMBER(H25),H24-H25,0)</f>
        <v>0</v>
      </c>
      <c r="I26" s="30" t="n">
        <f aca="false">IF(ISNUMBER(I25),I24-I25,0)</f>
        <v>0</v>
      </c>
      <c r="J26" s="30" t="n">
        <f aca="false">IF(ISNUMBER(J25),J24-J25,0)</f>
        <v>0</v>
      </c>
      <c r="K26" s="30" t="n">
        <f aca="false">IF(ISNUMBER(K25),K24-K25,0)</f>
        <v>0</v>
      </c>
      <c r="L26" s="30" t="n">
        <f aca="false">IF(ISNUMBER(L25),L24-L25,0)</f>
        <v>0</v>
      </c>
      <c r="M26" s="30" t="n">
        <f aca="false">IF(ISNUMBER(M25),M24-M25,0)</f>
        <v>0</v>
      </c>
      <c r="N26" s="30" t="n">
        <f aca="false">IF(ISNUMBER(N25),N24-N25,0)</f>
        <v>0</v>
      </c>
      <c r="O26" s="30" t="n">
        <f aca="false">IF(ISNUMBER(O25),O24-O25,0)</f>
        <v>0</v>
      </c>
      <c r="P26" s="30" t="n">
        <f aca="false">IF(ISNUMBER(P25),P24-P25,0)</f>
        <v>0</v>
      </c>
      <c r="Q26" s="30" t="n">
        <f aca="false">IF(ISNUMBER(Q25),Q24-Q25,0)</f>
        <v>0</v>
      </c>
      <c r="R26" s="30" t="n">
        <f aca="false">IF(ISNUMBER(R25),R24-R25,0)</f>
        <v>0</v>
      </c>
      <c r="S26" s="30" t="n">
        <f aca="false">IF(ISNUMBER(S25),S24-S25,0)</f>
        <v>0</v>
      </c>
      <c r="T26" s="30" t="n">
        <f aca="false">IF(ISNUMBER(T25),T24-T25,0)</f>
        <v>0</v>
      </c>
      <c r="U26" s="30" t="n">
        <f aca="false">IF(ISNUMBER(U25),U24-U25,0)</f>
        <v>0</v>
      </c>
      <c r="V26" s="30" t="n">
        <f aca="false">IF(ISNUMBER(V25),V24-V25,0)</f>
        <v>0</v>
      </c>
      <c r="W26" s="30" t="n">
        <f aca="false">IF(ISNUMBER(W25),W24-W25,0)</f>
        <v>0</v>
      </c>
      <c r="X26" s="30" t="n">
        <f aca="false">IF(ISNUMBER(X25),X24-X25,0)</f>
        <v>0</v>
      </c>
      <c r="Y26" s="30" t="n">
        <f aca="false">IF(ISNUMBER(Y25),Y24-Y25,0)</f>
        <v>0</v>
      </c>
      <c r="Z26" s="30" t="n">
        <f aca="false">IF(ISNUMBER(Z25),Z24-Z25,0)</f>
        <v>0</v>
      </c>
      <c r="AA26" s="30" t="n">
        <f aca="false">IF(ISNUMBER(AA25),AA24-AA25,0)</f>
        <v>0</v>
      </c>
      <c r="AB26" s="30" t="n">
        <f aca="false">IF(ISNUMBER(AB25),AB24-AB25,0)</f>
        <v>0</v>
      </c>
      <c r="AC26" s="30" t="n">
        <f aca="false">IF(ISNUMBER(AC25),AC24-AC25,0)</f>
        <v>0</v>
      </c>
      <c r="AD26" s="30" t="n">
        <f aca="false">IF(ISNUMBER(AD25),AD24-AD25,0)</f>
        <v>0</v>
      </c>
      <c r="AE26" s="30" t="n">
        <f aca="false">IF(ISNUMBER(AE25),AE24-AE25,0)</f>
        <v>0</v>
      </c>
      <c r="AF26" s="30" t="n">
        <f aca="false">IF(ISNUMBER(AF25),AF24-AF25,0)</f>
        <v>0</v>
      </c>
      <c r="AG26" s="30" t="n">
        <f aca="false">IF(ISNUMBER(AG25),AG24-AG25,0)</f>
        <v>0</v>
      </c>
      <c r="AH26" s="30" t="n">
        <f aca="false">IF(ISNUMBER(AH25),AH24-AH25,0)</f>
        <v>0</v>
      </c>
      <c r="AI26" s="30" t="n">
        <f aca="false">IF(ISNUMBER(AI25),AI24-AI25,0)</f>
        <v>0</v>
      </c>
      <c r="AJ26" s="30" t="n">
        <f aca="false">IF(ISNUMBER(AJ25),AJ24-AJ25,0)</f>
        <v>0</v>
      </c>
      <c r="AK26" s="30" t="n">
        <f aca="false">IF(ISNUMBER(AK25),AK24-AK25,0)</f>
        <v>0</v>
      </c>
      <c r="AL26" s="30" t="n">
        <f aca="false">IF(ISNUMBER(AL25),AL24-AL25,0)</f>
        <v>0</v>
      </c>
      <c r="AM26" s="30" t="n">
        <f aca="false">IF(ISNUMBER(AM25),AM24-AM25,0)</f>
        <v>0</v>
      </c>
      <c r="AN26" s="30" t="n">
        <f aca="false">IF(ISNUMBER(AN25),AN24-AN25,0)</f>
        <v>0</v>
      </c>
      <c r="AO26" s="30" t="n">
        <f aca="false">IF(ISNUMBER(AO25),AO24-AO25,0)</f>
        <v>0</v>
      </c>
      <c r="AP26" s="30" t="n">
        <f aca="false">IF(ISNUMBER(AP25),AP24-AP25,0)</f>
        <v>0</v>
      </c>
      <c r="AQ26" s="30" t="n">
        <f aca="false">IF(ISNUMBER(AQ25),AQ24-AQ25,0)</f>
        <v>0</v>
      </c>
    </row>
    <row r="27" customFormat="false" ht="15" hidden="false" customHeight="true" outlineLevel="0" collapsed="false">
      <c r="A27" s="4" t="s">
        <v>347</v>
      </c>
      <c r="B27" s="26" t="n">
        <v>0</v>
      </c>
      <c r="C27" s="26" t="n">
        <v>0</v>
      </c>
      <c r="D27" s="26" t="n">
        <v>0</v>
      </c>
      <c r="E27" s="26" t="n">
        <v>0</v>
      </c>
      <c r="F27" s="26" t="n">
        <v>0</v>
      </c>
      <c r="G27" s="26" t="n">
        <v>0</v>
      </c>
      <c r="H27" s="26" t="n">
        <v>0</v>
      </c>
      <c r="I27" s="26" t="n">
        <v>0</v>
      </c>
      <c r="J27" s="26" t="n">
        <v>0</v>
      </c>
      <c r="K27" s="26" t="n">
        <v>0</v>
      </c>
      <c r="L27" s="26" t="n">
        <v>0</v>
      </c>
      <c r="M27" s="26" t="n">
        <v>0</v>
      </c>
      <c r="N27" s="26" t="n">
        <v>0</v>
      </c>
      <c r="O27" s="26" t="n">
        <v>-248</v>
      </c>
      <c r="P27" s="26" t="n">
        <v>0</v>
      </c>
      <c r="Q27" s="26" t="n">
        <v>-80</v>
      </c>
      <c r="R27" s="26" t="n">
        <v>0</v>
      </c>
      <c r="S27" s="26" t="n">
        <v>-161</v>
      </c>
      <c r="T27" s="26" t="n">
        <v>0</v>
      </c>
      <c r="U27" s="26" t="n">
        <v>0</v>
      </c>
      <c r="V27" s="26" t="n">
        <v>0</v>
      </c>
      <c r="W27" s="26" t="n">
        <v>0</v>
      </c>
      <c r="X27" s="26" t="n">
        <v>0</v>
      </c>
      <c r="Y27" s="26" t="n">
        <v>0</v>
      </c>
      <c r="Z27" s="26" t="n">
        <v>0</v>
      </c>
      <c r="AA27" s="26" t="n">
        <v>0</v>
      </c>
      <c r="AB27" s="26" t="n">
        <v>0</v>
      </c>
      <c r="AC27" s="26" t="n">
        <v>0</v>
      </c>
      <c r="AD27" s="26" t="n">
        <v>-1027</v>
      </c>
      <c r="AE27" s="26" t="n">
        <v>-1042</v>
      </c>
      <c r="AF27" s="26" t="n">
        <v>-2118</v>
      </c>
      <c r="AG27" s="26" t="n">
        <v>0</v>
      </c>
      <c r="AH27" s="26" t="n">
        <v>0</v>
      </c>
      <c r="AI27" s="26" t="n">
        <v>-1708</v>
      </c>
      <c r="AJ27" s="26" t="n">
        <v>0</v>
      </c>
      <c r="AK27" s="26" t="n">
        <v>0</v>
      </c>
      <c r="AL27" s="26" t="n">
        <v>-1763</v>
      </c>
      <c r="AM27" s="26" t="n">
        <v>0</v>
      </c>
      <c r="AN27" s="26" t="n">
        <v>0</v>
      </c>
      <c r="AO27" s="26" t="n">
        <v>0</v>
      </c>
      <c r="AP27" s="26" t="n">
        <v>-1950</v>
      </c>
      <c r="AQ27" s="26" t="n">
        <v>0</v>
      </c>
    </row>
    <row r="28" customFormat="false" ht="15" hidden="false" customHeight="true" outlineLevel="0" collapsed="false">
      <c r="A28" s="6" t="s">
        <v>90</v>
      </c>
      <c r="B28" s="29" t="n">
        <f aca="false">B24+B27</f>
        <v>29518</v>
      </c>
      <c r="C28" s="29" t="n">
        <f aca="false">C24+C27</f>
        <v>32140</v>
      </c>
      <c r="D28" s="29" t="n">
        <f aca="false">D24+D27</f>
        <v>34004</v>
      </c>
      <c r="E28" s="29" t="n">
        <f aca="false">E24+E27</f>
        <v>35522</v>
      </c>
      <c r="F28" s="29" t="n">
        <f aca="false">F24+F27</f>
        <v>33020</v>
      </c>
      <c r="G28" s="29" t="n">
        <f aca="false">G24+G27</f>
        <v>35882</v>
      </c>
      <c r="H28" s="29" t="n">
        <f aca="false">H24+H27</f>
        <v>36870</v>
      </c>
      <c r="I28" s="29" t="n">
        <f aca="false">I24+I27</f>
        <v>39330</v>
      </c>
      <c r="J28" s="29" t="n">
        <f aca="false">J24+J27</f>
        <v>40163</v>
      </c>
      <c r="K28" s="29" t="n">
        <f aca="false">K24+K27</f>
        <v>41022</v>
      </c>
      <c r="L28" s="29" t="n">
        <f aca="false">L24+L27</f>
        <v>41917</v>
      </c>
      <c r="M28" s="29" t="n">
        <f aca="false">M24+M27</f>
        <v>42781</v>
      </c>
      <c r="N28" s="29" t="n">
        <f aca="false">N24+N27</f>
        <v>43938</v>
      </c>
      <c r="O28" s="29" t="n">
        <f aca="false">O24+O27</f>
        <v>44904</v>
      </c>
      <c r="P28" s="29" t="n">
        <f aca="false">P24+P27</f>
        <v>48549</v>
      </c>
      <c r="Q28" s="29" t="n">
        <f aca="false">Q24+Q27</f>
        <v>49142</v>
      </c>
      <c r="R28" s="29" t="n">
        <f aca="false">R24+R27</f>
        <v>51182</v>
      </c>
      <c r="S28" s="29" t="n">
        <f aca="false">S24+S27</f>
        <v>51890</v>
      </c>
      <c r="T28" s="29" t="n">
        <f aca="false">T24+T27</f>
        <v>53611</v>
      </c>
      <c r="U28" s="29" t="n">
        <f aca="false">U24+U27</f>
        <v>54728</v>
      </c>
      <c r="V28" s="29" t="n">
        <f aca="false">V24+V27</f>
        <v>57686</v>
      </c>
      <c r="W28" s="29" t="n">
        <f aca="false">W24+W27</f>
        <v>58941</v>
      </c>
      <c r="X28" s="29" t="n">
        <f aca="false">X24+X27</f>
        <v>63068</v>
      </c>
      <c r="Y28" s="29" t="n">
        <f aca="false">Y24+Y27</f>
        <v>66238</v>
      </c>
      <c r="Z28" s="29" t="n">
        <f aca="false">Z24+Z27</f>
        <v>69597</v>
      </c>
      <c r="AA28" s="29" t="n">
        <f aca="false">AA24+AA27</f>
        <v>72978</v>
      </c>
      <c r="AB28" s="29" t="n">
        <f aca="false">AB24+AB27</f>
        <v>77095</v>
      </c>
      <c r="AC28" s="29" t="n">
        <f aca="false">AC24+AC27</f>
        <v>79258</v>
      </c>
      <c r="AD28" s="29" t="n">
        <f aca="false">AD24+AD27</f>
        <v>79817</v>
      </c>
      <c r="AE28" s="29" t="n">
        <f aca="false">AE24+AE27</f>
        <v>84368</v>
      </c>
      <c r="AF28" s="29" t="n">
        <f aca="false">AF24+AF27</f>
        <v>89328</v>
      </c>
      <c r="AG28" s="29" t="n">
        <f aca="false">AG24+AG27</f>
        <v>95577</v>
      </c>
      <c r="AH28" s="29" t="n">
        <f aca="false">AH24+AH27</f>
        <v>94870</v>
      </c>
      <c r="AI28" s="29" t="n">
        <f aca="false">AI24+AI27</f>
        <v>99272</v>
      </c>
      <c r="AJ28" s="29" t="n">
        <f aca="false">AJ24+AJ27</f>
        <v>104127</v>
      </c>
      <c r="AK28" s="29" t="n">
        <f aca="false">AK24+AK27</f>
        <v>108192</v>
      </c>
      <c r="AL28" s="29" t="n">
        <f aca="false">AL24+AL27</f>
        <v>110210</v>
      </c>
      <c r="AM28" s="29" t="n">
        <f aca="false">AM24+AM27</f>
        <v>116341</v>
      </c>
      <c r="AN28" s="29" t="n">
        <f aca="false">AN24+AN27</f>
        <v>121103</v>
      </c>
      <c r="AO28" s="29" t="n">
        <f aca="false">AO24+AO27</f>
        <v>124836</v>
      </c>
      <c r="AP28" s="29" t="n">
        <f aca="false">AP24+AP27</f>
        <v>123316</v>
      </c>
      <c r="AQ28" s="29" t="n">
        <f aca="false">AQ24+AQ27</f>
        <v>126771</v>
      </c>
    </row>
    <row r="29" customFormat="false" ht="15" hidden="false" customHeight="true" outlineLevel="0" collapsed="false">
      <c r="A29" s="4" t="s">
        <v>128</v>
      </c>
      <c r="B29" s="26" t="n">
        <v>5926</v>
      </c>
      <c r="C29" s="26" t="n">
        <v>4528</v>
      </c>
      <c r="D29" s="26" t="n">
        <v>7378</v>
      </c>
      <c r="E29" s="26" t="n">
        <v>5325</v>
      </c>
      <c r="F29" s="26" t="n">
        <v>4736</v>
      </c>
      <c r="G29" s="26" t="n">
        <v>6965</v>
      </c>
      <c r="H29" s="26" t="n">
        <v>7502</v>
      </c>
      <c r="I29" s="26" t="n">
        <v>8268</v>
      </c>
      <c r="J29" s="26" t="n">
        <v>5606</v>
      </c>
      <c r="K29" s="26" t="n">
        <v>10352</v>
      </c>
      <c r="L29" s="26" t="n">
        <v>12979</v>
      </c>
      <c r="M29" s="26" t="n">
        <v>8983</v>
      </c>
      <c r="N29" s="26" t="n">
        <v>6451</v>
      </c>
      <c r="O29" s="26" t="n">
        <v>11424</v>
      </c>
      <c r="P29" s="26" t="n">
        <v>11458</v>
      </c>
      <c r="Q29" s="26" t="n">
        <v>9323</v>
      </c>
      <c r="R29" s="26" t="n">
        <v>6935</v>
      </c>
      <c r="S29" s="26" t="n">
        <v>7265</v>
      </c>
      <c r="T29" s="26" t="n">
        <v>6564</v>
      </c>
      <c r="U29" s="26" t="n">
        <v>9491</v>
      </c>
      <c r="V29" s="26" t="n">
        <v>8585</v>
      </c>
      <c r="W29" s="26" t="n">
        <v>9510</v>
      </c>
      <c r="X29" s="26" t="n">
        <v>7974</v>
      </c>
      <c r="Y29" s="26" t="n">
        <v>11826</v>
      </c>
      <c r="Z29" s="26" t="n">
        <v>8726</v>
      </c>
      <c r="AA29" s="26" t="n">
        <v>10129</v>
      </c>
      <c r="AB29" s="26" t="n">
        <v>10442</v>
      </c>
      <c r="AC29" s="26" t="n">
        <v>10147</v>
      </c>
      <c r="AD29" s="26" t="n">
        <v>16887</v>
      </c>
      <c r="AE29" s="26" t="n">
        <v>12037</v>
      </c>
      <c r="AF29" s="26" t="n">
        <v>14130</v>
      </c>
      <c r="AG29" s="26" t="n">
        <v>10496</v>
      </c>
      <c r="AH29" s="26" t="n">
        <v>11691</v>
      </c>
      <c r="AI29" s="26" t="n">
        <v>17943</v>
      </c>
      <c r="AJ29" s="26" t="n">
        <v>17549</v>
      </c>
      <c r="AK29" s="26" t="n">
        <v>10945</v>
      </c>
      <c r="AL29" s="26" t="n">
        <v>20253</v>
      </c>
      <c r="AM29" s="26" t="n">
        <v>18447</v>
      </c>
      <c r="AN29" s="26" t="n">
        <v>20576</v>
      </c>
      <c r="AO29" s="26" t="n">
        <v>16377</v>
      </c>
      <c r="AP29" s="26" t="n">
        <v>13888</v>
      </c>
      <c r="AQ29" s="26" t="n">
        <v>13719</v>
      </c>
    </row>
    <row r="30" customFormat="false" ht="15" hidden="false" customHeight="true" outlineLevel="0" collapsed="false">
      <c r="A30" s="4" t="s">
        <v>129</v>
      </c>
      <c r="B30" s="26" t="n">
        <v>3699</v>
      </c>
      <c r="C30" s="26" t="n">
        <v>3398</v>
      </c>
      <c r="D30" s="26" t="n">
        <v>3719</v>
      </c>
      <c r="E30" s="26" t="n">
        <v>3652</v>
      </c>
      <c r="F30" s="26" t="n">
        <v>5336</v>
      </c>
      <c r="G30" s="26" t="n">
        <v>3964</v>
      </c>
      <c r="H30" s="26" t="n">
        <v>3514</v>
      </c>
      <c r="I30" s="26" t="n">
        <v>3446</v>
      </c>
      <c r="J30" s="26" t="n">
        <v>2992</v>
      </c>
      <c r="K30" s="26" t="n">
        <v>3579</v>
      </c>
      <c r="L30" s="26" t="n">
        <v>5216</v>
      </c>
      <c r="M30" s="26" t="n">
        <v>3974</v>
      </c>
      <c r="N30" s="26" t="n">
        <v>3869</v>
      </c>
      <c r="O30" s="26" t="n">
        <v>5657</v>
      </c>
      <c r="P30" s="26" t="n">
        <v>4716</v>
      </c>
      <c r="Q30" s="26" t="n">
        <v>4792</v>
      </c>
      <c r="R30" s="26" t="n">
        <v>5723</v>
      </c>
      <c r="S30" s="26" t="n">
        <v>2757</v>
      </c>
      <c r="T30" s="26" t="n">
        <v>6210</v>
      </c>
      <c r="U30" s="26" t="n">
        <v>3509</v>
      </c>
      <c r="V30" s="26" t="n">
        <v>9129</v>
      </c>
      <c r="W30" s="26" t="n">
        <v>9125</v>
      </c>
      <c r="X30" s="26" t="n">
        <v>6398</v>
      </c>
      <c r="Y30" s="26" t="n">
        <v>8729</v>
      </c>
      <c r="Z30" s="26" t="n">
        <v>11273</v>
      </c>
      <c r="AA30" s="26" t="n">
        <v>8533</v>
      </c>
      <c r="AB30" s="26" t="n">
        <v>8949</v>
      </c>
      <c r="AC30" s="26" t="n">
        <v>8098</v>
      </c>
      <c r="AD30" s="26" t="n">
        <v>9050</v>
      </c>
      <c r="AE30" s="26" t="n">
        <v>7353</v>
      </c>
      <c r="AF30" s="26" t="n">
        <v>7436</v>
      </c>
      <c r="AG30" s="26" t="n">
        <v>7833</v>
      </c>
      <c r="AH30" s="26" t="n">
        <v>8565</v>
      </c>
      <c r="AI30" s="26" t="n">
        <v>8925</v>
      </c>
      <c r="AJ30" s="26" t="n">
        <v>8238</v>
      </c>
      <c r="AK30" s="26" t="n">
        <v>9185</v>
      </c>
      <c r="AL30" s="26" t="n">
        <v>10569</v>
      </c>
      <c r="AM30" s="26" t="n">
        <v>6317</v>
      </c>
      <c r="AN30" s="26" t="n">
        <v>8063</v>
      </c>
      <c r="AO30" s="26" t="n">
        <v>10636</v>
      </c>
      <c r="AP30" s="26" t="n">
        <v>6091</v>
      </c>
      <c r="AQ30" s="26" t="n">
        <v>12127</v>
      </c>
    </row>
    <row r="31" customFormat="false" ht="15" hidden="false" customHeight="true" outlineLevel="0" collapsed="false">
      <c r="A31" s="4" t="s">
        <v>130</v>
      </c>
      <c r="B31" s="26" t="n">
        <v>-817</v>
      </c>
      <c r="C31" s="26" t="n">
        <v>-1039</v>
      </c>
      <c r="D31" s="26" t="n">
        <v>-803</v>
      </c>
      <c r="E31" s="26" t="n">
        <v>-1558</v>
      </c>
      <c r="F31" s="26" t="n">
        <v>-1251</v>
      </c>
      <c r="G31" s="26" t="n">
        <v>-1177</v>
      </c>
      <c r="H31" s="26" t="n">
        <v>-1196</v>
      </c>
      <c r="I31" s="26" t="n">
        <v>-1947</v>
      </c>
      <c r="J31" s="26" t="n">
        <v>-762</v>
      </c>
      <c r="K31" s="26" t="n">
        <v>-951</v>
      </c>
      <c r="L31" s="26" t="n">
        <v>-2044</v>
      </c>
      <c r="M31" s="26" t="n">
        <v>-1086</v>
      </c>
      <c r="N31" s="26" t="n">
        <v>-1572</v>
      </c>
      <c r="O31" s="26" t="n">
        <v>-2361</v>
      </c>
      <c r="P31" s="26" t="n">
        <v>-2152</v>
      </c>
      <c r="Q31" s="26" t="n">
        <v>-1980</v>
      </c>
      <c r="R31" s="26" t="n">
        <v>-1763</v>
      </c>
      <c r="S31" s="26" t="n">
        <v>-754</v>
      </c>
      <c r="T31" s="26" t="n">
        <v>-1356</v>
      </c>
      <c r="U31" s="26" t="n">
        <v>-1350</v>
      </c>
      <c r="V31" s="26" t="n">
        <v>-2828</v>
      </c>
      <c r="W31" s="26" t="n">
        <v>-4731</v>
      </c>
      <c r="X31" s="26" t="n">
        <v>-1369</v>
      </c>
      <c r="Y31" s="26" t="n">
        <v>-3352</v>
      </c>
      <c r="Z31" s="26" t="n">
        <v>-4286</v>
      </c>
      <c r="AA31" s="26" t="n">
        <v>-2482</v>
      </c>
      <c r="AB31" s="26" t="n">
        <v>-3654</v>
      </c>
      <c r="AC31" s="26" t="n">
        <v>-3944</v>
      </c>
      <c r="AD31" s="26" t="n">
        <v>-4550</v>
      </c>
      <c r="AE31" s="26" t="n">
        <v>-1467</v>
      </c>
      <c r="AF31" s="26" t="n">
        <v>-1388</v>
      </c>
      <c r="AG31" s="26" t="n">
        <v>-2192</v>
      </c>
      <c r="AH31" s="26" t="n">
        <v>-1991</v>
      </c>
      <c r="AI31" s="26" t="n">
        <v>-2430</v>
      </c>
      <c r="AJ31" s="26" t="n">
        <v>-2271</v>
      </c>
      <c r="AK31" s="26" t="n">
        <v>-425</v>
      </c>
      <c r="AL31" s="26" t="n">
        <v>-2087</v>
      </c>
      <c r="AM31" s="26" t="n">
        <v>-1282</v>
      </c>
      <c r="AN31" s="26" t="n">
        <v>-1263</v>
      </c>
      <c r="AO31" s="26" t="n">
        <v>-3335</v>
      </c>
      <c r="AP31" s="26" t="n">
        <v>-1509</v>
      </c>
      <c r="AQ31" s="26" t="n">
        <v>-4186</v>
      </c>
    </row>
    <row r="32" customFormat="false" ht="15" hidden="false" customHeight="true" outlineLevel="0" collapsed="false">
      <c r="A32" s="4" t="s">
        <v>348</v>
      </c>
      <c r="B32" s="26" t="n">
        <f aca="false">B29+B30+B31</f>
        <v>8808</v>
      </c>
      <c r="C32" s="26" t="n">
        <f aca="false">C29+C30+C31</f>
        <v>6887</v>
      </c>
      <c r="D32" s="26" t="n">
        <f aca="false">D29+D30+D31</f>
        <v>10294</v>
      </c>
      <c r="E32" s="26" t="n">
        <f aca="false">E29+E30+E31</f>
        <v>7419</v>
      </c>
      <c r="F32" s="26" t="n">
        <f aca="false">F29+F30+F31</f>
        <v>8821</v>
      </c>
      <c r="G32" s="26" t="n">
        <f aca="false">G29+G30+G31</f>
        <v>9752</v>
      </c>
      <c r="H32" s="26" t="n">
        <f aca="false">H29+H30+H31</f>
        <v>9820</v>
      </c>
      <c r="I32" s="26" t="n">
        <f aca="false">I29+I30+I31</f>
        <v>9767</v>
      </c>
      <c r="J32" s="26" t="n">
        <f aca="false">J29+J30+J31</f>
        <v>7836</v>
      </c>
      <c r="K32" s="26" t="n">
        <f aca="false">K29+K30+K31</f>
        <v>12980</v>
      </c>
      <c r="L32" s="26" t="n">
        <f aca="false">L29+L30+L31</f>
        <v>16151</v>
      </c>
      <c r="M32" s="26" t="n">
        <f aca="false">M29+M30+M31</f>
        <v>11871</v>
      </c>
      <c r="N32" s="26" t="n">
        <f aca="false">N29+N30+N31</f>
        <v>8748</v>
      </c>
      <c r="O32" s="26" t="n">
        <f aca="false">O29+O30+O31</f>
        <v>14720</v>
      </c>
      <c r="P32" s="26" t="n">
        <f aca="false">P29+P30+P31</f>
        <v>14022</v>
      </c>
      <c r="Q32" s="26" t="n">
        <f aca="false">Q29+Q30+Q31</f>
        <v>12135</v>
      </c>
      <c r="R32" s="26" t="n">
        <f aca="false">R29+R30+R31</f>
        <v>10895</v>
      </c>
      <c r="S32" s="26" t="n">
        <f aca="false">S29+S30+S31</f>
        <v>9268</v>
      </c>
      <c r="T32" s="26" t="n">
        <f aca="false">T29+T30+T31</f>
        <v>11418</v>
      </c>
      <c r="U32" s="26" t="n">
        <f aca="false">U29+U30+U31</f>
        <v>11650</v>
      </c>
      <c r="V32" s="26" t="n">
        <f aca="false">V29+V30+V31</f>
        <v>14886</v>
      </c>
      <c r="W32" s="26" t="n">
        <f aca="false">W29+W30+W31</f>
        <v>13904</v>
      </c>
      <c r="X32" s="26" t="n">
        <f aca="false">X29+X30+X31</f>
        <v>13003</v>
      </c>
      <c r="Y32" s="26" t="n">
        <f aca="false">Y29+Y30+Y31</f>
        <v>17203</v>
      </c>
      <c r="Z32" s="26" t="n">
        <f aca="false">Z29+Z30+Z31</f>
        <v>15713</v>
      </c>
      <c r="AA32" s="26" t="n">
        <f aca="false">AA29+AA30+AA31</f>
        <v>16180</v>
      </c>
      <c r="AB32" s="26" t="n">
        <f aca="false">AB29+AB30+AB31</f>
        <v>15737</v>
      </c>
      <c r="AC32" s="26" t="n">
        <f aca="false">AC29+AC30+AC31</f>
        <v>14301</v>
      </c>
      <c r="AD32" s="26" t="n">
        <f aca="false">AD29+AD30+AD31</f>
        <v>21387</v>
      </c>
      <c r="AE32" s="26" t="n">
        <f aca="false">AE29+AE30+AE31</f>
        <v>17923</v>
      </c>
      <c r="AF32" s="26" t="n">
        <f aca="false">AF29+AF30+AF31</f>
        <v>20178</v>
      </c>
      <c r="AG32" s="26" t="n">
        <f aca="false">AG29+AG30+AG31</f>
        <v>16137</v>
      </c>
      <c r="AH32" s="26" t="n">
        <f aca="false">AH29+AH30+AH31</f>
        <v>18265</v>
      </c>
      <c r="AI32" s="26" t="n">
        <f aca="false">AI29+AI30+AI31</f>
        <v>24438</v>
      </c>
      <c r="AJ32" s="26" t="n">
        <f aca="false">AJ29+AJ30+AJ31</f>
        <v>23516</v>
      </c>
      <c r="AK32" s="26" t="n">
        <f aca="false">AK29+AK30+AK31</f>
        <v>19705</v>
      </c>
      <c r="AL32" s="26" t="n">
        <f aca="false">AL29+AL30+AL31</f>
        <v>28735</v>
      </c>
      <c r="AM32" s="26" t="n">
        <f aca="false">AM29+AM30+AM31</f>
        <v>23482</v>
      </c>
      <c r="AN32" s="26" t="n">
        <f aca="false">AN29+AN30+AN31</f>
        <v>27376</v>
      </c>
      <c r="AO32" s="26" t="n">
        <f aca="false">AO29+AO30+AO31</f>
        <v>23678</v>
      </c>
      <c r="AP32" s="26" t="n">
        <f aca="false">AP29+AP30+AP31</f>
        <v>18470</v>
      </c>
      <c r="AQ32" s="26" t="n">
        <f aca="false">AQ29+AQ30+AQ31</f>
        <v>21660</v>
      </c>
    </row>
    <row r="33" customFormat="false" ht="15" hidden="false" customHeight="true" outlineLevel="0" collapsed="false">
      <c r="A33" s="6" t="s">
        <v>132</v>
      </c>
      <c r="B33" s="29" t="n">
        <f aca="false">B28-B32</f>
        <v>20710</v>
      </c>
      <c r="C33" s="29" t="n">
        <f aca="false">C28-C32</f>
        <v>25253</v>
      </c>
      <c r="D33" s="29" t="n">
        <f aca="false">D28-D32</f>
        <v>23710</v>
      </c>
      <c r="E33" s="29" t="n">
        <f aca="false">E28-E32</f>
        <v>28103</v>
      </c>
      <c r="F33" s="29" t="n">
        <f aca="false">F28-F32</f>
        <v>24199</v>
      </c>
      <c r="G33" s="29" t="n">
        <f aca="false">G28-G32</f>
        <v>26130</v>
      </c>
      <c r="H33" s="29" t="n">
        <f aca="false">H28-H32</f>
        <v>27050</v>
      </c>
      <c r="I33" s="29" t="n">
        <f aca="false">I28-I32</f>
        <v>29563</v>
      </c>
      <c r="J33" s="29" t="n">
        <f aca="false">J28-J32</f>
        <v>32327</v>
      </c>
      <c r="K33" s="29" t="n">
        <f aca="false">K28-K32</f>
        <v>28042</v>
      </c>
      <c r="L33" s="29" t="n">
        <f aca="false">L28-L32</f>
        <v>25766</v>
      </c>
      <c r="M33" s="29" t="n">
        <f aca="false">M28-M32</f>
        <v>30910</v>
      </c>
      <c r="N33" s="29" t="n">
        <f aca="false">N28-N32</f>
        <v>35190</v>
      </c>
      <c r="O33" s="29" t="n">
        <f aca="false">O28-O32</f>
        <v>30184</v>
      </c>
      <c r="P33" s="29" t="n">
        <f aca="false">P28-P32</f>
        <v>34527</v>
      </c>
      <c r="Q33" s="29" t="n">
        <f aca="false">Q28-Q32</f>
        <v>37007</v>
      </c>
      <c r="R33" s="29" t="n">
        <f aca="false">R28-R32</f>
        <v>40287</v>
      </c>
      <c r="S33" s="29" t="n">
        <f aca="false">S28-S32</f>
        <v>42622</v>
      </c>
      <c r="T33" s="29" t="n">
        <f aca="false">T28-T32</f>
        <v>42193</v>
      </c>
      <c r="U33" s="29" t="n">
        <f aca="false">U28-U32</f>
        <v>43078</v>
      </c>
      <c r="V33" s="29" t="n">
        <f aca="false">V28-V32</f>
        <v>42800</v>
      </c>
      <c r="W33" s="29" t="n">
        <f aca="false">W28-W32</f>
        <v>45037</v>
      </c>
      <c r="X33" s="29" t="n">
        <f aca="false">X28-X32</f>
        <v>50065</v>
      </c>
      <c r="Y33" s="29" t="n">
        <f aca="false">Y28-Y32</f>
        <v>49035</v>
      </c>
      <c r="Z33" s="29" t="n">
        <f aca="false">Z28-Z32</f>
        <v>53884</v>
      </c>
      <c r="AA33" s="29" t="n">
        <f aca="false">AA28-AA32</f>
        <v>56798</v>
      </c>
      <c r="AB33" s="29" t="n">
        <f aca="false">AB28-AB32</f>
        <v>61358</v>
      </c>
      <c r="AC33" s="29" t="n">
        <f aca="false">AC28-AC32</f>
        <v>64957</v>
      </c>
      <c r="AD33" s="29" t="n">
        <f aca="false">AD28-AD32</f>
        <v>58430</v>
      </c>
      <c r="AE33" s="29" t="n">
        <f aca="false">AE28-AE32</f>
        <v>66445</v>
      </c>
      <c r="AF33" s="29" t="n">
        <f aca="false">AF28-AF32</f>
        <v>69150</v>
      </c>
      <c r="AG33" s="29" t="n">
        <f aca="false">AG28-AG32</f>
        <v>79440</v>
      </c>
      <c r="AH33" s="29" t="n">
        <f aca="false">AH28-AH32</f>
        <v>76605</v>
      </c>
      <c r="AI33" s="29" t="n">
        <f aca="false">AI28-AI32</f>
        <v>74834</v>
      </c>
      <c r="AJ33" s="29" t="n">
        <f aca="false">AJ28-AJ32</f>
        <v>80611</v>
      </c>
      <c r="AK33" s="29" t="n">
        <f aca="false">AK28-AK32</f>
        <v>88487</v>
      </c>
      <c r="AL33" s="29" t="n">
        <f aca="false">AL28-AL32</f>
        <v>81475</v>
      </c>
      <c r="AM33" s="29" t="n">
        <f aca="false">AM28-AM32</f>
        <v>92859</v>
      </c>
      <c r="AN33" s="29" t="n">
        <f aca="false">AN28-AN32</f>
        <v>93727</v>
      </c>
      <c r="AO33" s="29" t="n">
        <f aca="false">AO28-AO32</f>
        <v>101158</v>
      </c>
      <c r="AP33" s="29" t="n">
        <f aca="false">AP28-AP32</f>
        <v>104846</v>
      </c>
      <c r="AQ33" s="29" t="n">
        <f aca="false">AQ28-AQ32</f>
        <v>105111</v>
      </c>
    </row>
    <row r="34" customFormat="false" ht="15" hidden="false" customHeight="true" outlineLevel="0" collapsed="false">
      <c r="A34" s="6" t="s">
        <v>349</v>
      </c>
      <c r="B34" s="29" t="n">
        <f aca="false">B5+B15+B13+B14</f>
        <v>50088</v>
      </c>
      <c r="C34" s="29" t="n">
        <f aca="false">C5+C15+C13+C14</f>
        <v>72529</v>
      </c>
      <c r="D34" s="29" t="n">
        <f aca="false">D5+D15+D13+D14</f>
        <v>43033</v>
      </c>
      <c r="E34" s="29" t="n">
        <f aca="false">E5+E15+E13+E14</f>
        <v>43716</v>
      </c>
      <c r="F34" s="29" t="n">
        <f aca="false">F5+F15+F13+F14</f>
        <v>41915</v>
      </c>
      <c r="G34" s="29" t="n">
        <f aca="false">G5+G15+G13+G14</f>
        <v>66888</v>
      </c>
      <c r="H34" s="29" t="n">
        <f aca="false">H5+H15+H13+H14</f>
        <v>45718</v>
      </c>
      <c r="I34" s="29" t="n">
        <f aca="false">I5+I15+I13+I14</f>
        <v>47841</v>
      </c>
      <c r="J34" s="29" t="n">
        <f aca="false">J5+J15+J13+J14</f>
        <v>59071</v>
      </c>
      <c r="K34" s="29" t="n">
        <f aca="false">K5+K15+K13+K14</f>
        <v>49945</v>
      </c>
      <c r="L34" s="29" t="n">
        <f aca="false">L5+L15+L13+L14</f>
        <v>54848</v>
      </c>
      <c r="M34" s="29" t="n">
        <f aca="false">M5+M15+M13+M14</f>
        <v>51710</v>
      </c>
      <c r="N34" s="29" t="n">
        <f aca="false">N5+N15+N13+N14</f>
        <v>55161</v>
      </c>
      <c r="O34" s="29" t="n">
        <f aca="false">O5+O15+O13+O14</f>
        <v>63121</v>
      </c>
      <c r="P34" s="29" t="n">
        <f aca="false">P5+P15+P13+P14</f>
        <v>57123</v>
      </c>
      <c r="Q34" s="29" t="n">
        <f aca="false">Q5+Q15+Q13+Q14</f>
        <v>87263</v>
      </c>
      <c r="R34" s="29" t="n">
        <f aca="false">R5+R15+R13+R14</f>
        <v>59682</v>
      </c>
      <c r="S34" s="29" t="n">
        <f aca="false">S5+S15+S13+S14</f>
        <v>60437</v>
      </c>
      <c r="T34" s="29" t="n">
        <f aca="false">T5+T15+T13+T14</f>
        <v>62003</v>
      </c>
      <c r="U34" s="29" t="n">
        <f aca="false">U5+U15+U13+U14</f>
        <v>76692</v>
      </c>
      <c r="V34" s="29" t="n">
        <f aca="false">V5+V15+V13+V14</f>
        <v>65980</v>
      </c>
      <c r="W34" s="29" t="n">
        <f aca="false">W5+W15+W13+W14</f>
        <v>67142</v>
      </c>
      <c r="X34" s="29" t="n">
        <f aca="false">X5+X15+X13+X14</f>
        <v>71505</v>
      </c>
      <c r="Y34" s="29" t="n">
        <f aca="false">Y5+Y15+Y13+Y14</f>
        <v>113191</v>
      </c>
      <c r="Z34" s="29" t="n">
        <f aca="false">Z5+Z15+Z13+Z14</f>
        <v>108086</v>
      </c>
      <c r="AA34" s="29" t="n">
        <f aca="false">AA5+AA15+AA13+AA14</f>
        <v>92627</v>
      </c>
      <c r="AB34" s="29" t="n">
        <f aca="false">AB5+AB15+AB13+AB14</f>
        <v>86896</v>
      </c>
      <c r="AC34" s="29" t="n">
        <f aca="false">AC5+AC15+AC13+AC14</f>
        <v>90926</v>
      </c>
      <c r="AD34" s="29" t="n">
        <f aca="false">AD5+AD15+AD13+AD14</f>
        <v>98774</v>
      </c>
      <c r="AE34" s="29" t="n">
        <f aca="false">AE5+AE15+AE13+AE14</f>
        <v>98366</v>
      </c>
      <c r="AF34" s="29" t="n">
        <f aca="false">AF5+AF15+AF13+AF14</f>
        <v>102750</v>
      </c>
      <c r="AG34" s="29" t="n">
        <f aca="false">AG5+AG15+AG13+AG14</f>
        <v>119856</v>
      </c>
      <c r="AH34" s="29" t="n">
        <f aca="false">AH5+AH15+AH13+AH14</f>
        <v>113919</v>
      </c>
      <c r="AI34" s="29" t="n">
        <f aca="false">AI5+AI15+AI13+AI14</f>
        <v>110827</v>
      </c>
      <c r="AJ34" s="29" t="n">
        <f aca="false">AJ5+AJ15+AJ13+AJ14</f>
        <v>114014</v>
      </c>
      <c r="AK34" s="29" t="n">
        <f aca="false">AK5+AK15+AK13+AK14</f>
        <v>117539</v>
      </c>
      <c r="AL34" s="29" t="n">
        <f aca="false">AL5+AL15+AL13+AL14</f>
        <v>120013</v>
      </c>
      <c r="AM34" s="29" t="n">
        <f aca="false">AM5+AM15+AM13+AM14</f>
        <v>124046</v>
      </c>
      <c r="AN34" s="29" t="n">
        <f aca="false">AN5+AN15+AN13+AN14</f>
        <v>128804</v>
      </c>
      <c r="AO34" s="29" t="n">
        <f aca="false">AO5+AO15+AO13+AO14</f>
        <v>133564</v>
      </c>
      <c r="AP34" s="29" t="n">
        <f aca="false">AP5+AP15+AP13+AP14</f>
        <v>159231</v>
      </c>
      <c r="AQ34" s="29" t="n">
        <f aca="false">AQ5+AQ15+AQ13+AQ14</f>
        <v>140950</v>
      </c>
    </row>
    <row r="35" customFormat="false" ht="15" hidden="false" customHeight="true" outlineLevel="0" collapsed="false">
      <c r="A35" s="4" t="s">
        <v>350</v>
      </c>
      <c r="B35" s="26" t="s">
        <v>351</v>
      </c>
      <c r="C35" s="26" t="s">
        <v>351</v>
      </c>
      <c r="D35" s="26" t="s">
        <v>351</v>
      </c>
      <c r="E35" s="26" t="s">
        <v>351</v>
      </c>
      <c r="F35" s="26" t="n">
        <v>41915</v>
      </c>
      <c r="G35" s="26" t="n">
        <v>66888</v>
      </c>
      <c r="H35" s="26" t="n">
        <v>45718</v>
      </c>
      <c r="I35" s="26" t="n">
        <v>47841</v>
      </c>
      <c r="J35" s="26" t="n">
        <v>59071</v>
      </c>
      <c r="K35" s="26" t="n">
        <v>49945</v>
      </c>
      <c r="L35" s="26" t="n">
        <v>54848</v>
      </c>
      <c r="M35" s="26" t="n">
        <v>51710</v>
      </c>
      <c r="N35" s="26" t="n">
        <v>55161</v>
      </c>
      <c r="O35" s="26" t="n">
        <v>63121</v>
      </c>
      <c r="P35" s="26" t="n">
        <v>57123</v>
      </c>
      <c r="Q35" s="26" t="n">
        <v>87263</v>
      </c>
      <c r="R35" s="26" t="n">
        <v>59682</v>
      </c>
      <c r="S35" s="26" t="n">
        <v>60437</v>
      </c>
      <c r="T35" s="26" t="n">
        <v>62003</v>
      </c>
      <c r="U35" s="26" t="n">
        <v>76692</v>
      </c>
      <c r="V35" s="26" t="n">
        <v>65980</v>
      </c>
      <c r="W35" s="26" t="n">
        <v>67142</v>
      </c>
      <c r="X35" s="26" t="n">
        <v>71505</v>
      </c>
      <c r="Y35" s="26" t="n">
        <v>113191</v>
      </c>
      <c r="Z35" s="26" t="n">
        <v>108086</v>
      </c>
      <c r="AA35" s="26" t="n">
        <v>92627</v>
      </c>
      <c r="AB35" s="26" t="n">
        <v>86896</v>
      </c>
      <c r="AC35" s="26" t="n">
        <v>90926</v>
      </c>
      <c r="AD35" s="26" t="n">
        <v>98774</v>
      </c>
      <c r="AE35" s="26" t="n">
        <v>98366</v>
      </c>
      <c r="AF35" s="26" t="n">
        <v>102750</v>
      </c>
      <c r="AG35" s="26" t="n">
        <v>119856</v>
      </c>
      <c r="AH35" s="26" t="n">
        <v>113919</v>
      </c>
      <c r="AI35" s="26" t="n">
        <v>110827</v>
      </c>
      <c r="AJ35" s="26" t="n">
        <v>114014</v>
      </c>
      <c r="AK35" s="26" t="n">
        <v>117539</v>
      </c>
      <c r="AL35" s="26" t="n">
        <v>120013</v>
      </c>
      <c r="AM35" s="26" t="n">
        <v>124046</v>
      </c>
      <c r="AN35" s="26" t="n">
        <v>128804</v>
      </c>
      <c r="AO35" s="26" t="n">
        <v>133564</v>
      </c>
      <c r="AP35" s="26" t="n">
        <v>159231</v>
      </c>
      <c r="AQ35" s="26" t="n">
        <v>140950</v>
      </c>
    </row>
    <row r="36" customFormat="false" ht="15" hidden="false" customHeight="true" outlineLevel="0" collapsed="false">
      <c r="A36" s="7" t="s">
        <v>181</v>
      </c>
      <c r="B36" s="30" t="n">
        <f aca="false">IF(ISNUMBER(B35),B34-B35,0)</f>
        <v>0</v>
      </c>
      <c r="C36" s="30" t="n">
        <f aca="false">IF(ISNUMBER(C35),C34-C35,0)</f>
        <v>0</v>
      </c>
      <c r="D36" s="30" t="n">
        <f aca="false">IF(ISNUMBER(D35),D34-D35,0)</f>
        <v>0</v>
      </c>
      <c r="E36" s="30" t="n">
        <f aca="false">IF(ISNUMBER(E35),E34-E35,0)</f>
        <v>0</v>
      </c>
      <c r="F36" s="30" t="n">
        <f aca="false">IF(ISNUMBER(F35),F34-F35,0)</f>
        <v>0</v>
      </c>
      <c r="G36" s="30" t="n">
        <f aca="false">IF(ISNUMBER(G35),G34-G35,0)</f>
        <v>0</v>
      </c>
      <c r="H36" s="30" t="n">
        <f aca="false">IF(ISNUMBER(H35),H34-H35,0)</f>
        <v>0</v>
      </c>
      <c r="I36" s="30" t="n">
        <f aca="false">IF(ISNUMBER(I35),I34-I35,0)</f>
        <v>0</v>
      </c>
      <c r="J36" s="30" t="n">
        <f aca="false">IF(ISNUMBER(J35),J34-J35,0)</f>
        <v>0</v>
      </c>
      <c r="K36" s="30" t="n">
        <f aca="false">IF(ISNUMBER(K35),K34-K35,0)</f>
        <v>0</v>
      </c>
      <c r="L36" s="30" t="n">
        <f aca="false">IF(ISNUMBER(L35),L34-L35,0)</f>
        <v>0</v>
      </c>
      <c r="M36" s="30" t="n">
        <f aca="false">IF(ISNUMBER(M35),M34-M35,0)</f>
        <v>0</v>
      </c>
      <c r="N36" s="30" t="n">
        <f aca="false">IF(ISNUMBER(N35),N34-N35,0)</f>
        <v>0</v>
      </c>
      <c r="O36" s="30" t="n">
        <f aca="false">IF(ISNUMBER(O35),O34-O35,0)</f>
        <v>0</v>
      </c>
      <c r="P36" s="30" t="n">
        <f aca="false">IF(ISNUMBER(P35),P34-P35,0)</f>
        <v>0</v>
      </c>
      <c r="Q36" s="30" t="n">
        <f aca="false">IF(ISNUMBER(Q35),Q34-Q35,0)</f>
        <v>0</v>
      </c>
      <c r="R36" s="30" t="n">
        <f aca="false">IF(ISNUMBER(R35),R34-R35,0)</f>
        <v>0</v>
      </c>
      <c r="S36" s="30" t="n">
        <f aca="false">IF(ISNUMBER(S35),S34-S35,0)</f>
        <v>0</v>
      </c>
      <c r="T36" s="30" t="n">
        <f aca="false">IF(ISNUMBER(T35),T34-T35,0)</f>
        <v>0</v>
      </c>
      <c r="U36" s="30" t="n">
        <f aca="false">IF(ISNUMBER(U35),U34-U35,0)</f>
        <v>0</v>
      </c>
      <c r="V36" s="30" t="n">
        <f aca="false">IF(ISNUMBER(V35),V34-V35,0)</f>
        <v>0</v>
      </c>
      <c r="W36" s="30" t="n">
        <f aca="false">IF(ISNUMBER(W35),W34-W35,0)</f>
        <v>0</v>
      </c>
      <c r="X36" s="30" t="n">
        <f aca="false">IF(ISNUMBER(X35),X34-X35,0)</f>
        <v>0</v>
      </c>
      <c r="Y36" s="30" t="n">
        <f aca="false">IF(ISNUMBER(Y35),Y34-Y35,0)</f>
        <v>0</v>
      </c>
      <c r="Z36" s="30" t="n">
        <f aca="false">IF(ISNUMBER(Z35),Z34-Z35,0)</f>
        <v>0</v>
      </c>
      <c r="AA36" s="30" t="n">
        <f aca="false">IF(ISNUMBER(AA35),AA34-AA35,0)</f>
        <v>0</v>
      </c>
      <c r="AB36" s="30" t="n">
        <f aca="false">IF(ISNUMBER(AB35),AB34-AB35,0)</f>
        <v>0</v>
      </c>
      <c r="AC36" s="30" t="n">
        <f aca="false">IF(ISNUMBER(AC35),AC34-AC35,0)</f>
        <v>0</v>
      </c>
      <c r="AD36" s="30" t="n">
        <f aca="false">IF(ISNUMBER(AD35),AD34-AD35,0)</f>
        <v>0</v>
      </c>
      <c r="AE36" s="30" t="n">
        <f aca="false">IF(ISNUMBER(AE35),AE34-AE35,0)</f>
        <v>0</v>
      </c>
      <c r="AF36" s="30" t="n">
        <f aca="false">IF(ISNUMBER(AF35),AF34-AF35,0)</f>
        <v>0</v>
      </c>
      <c r="AG36" s="30" t="n">
        <f aca="false">IF(ISNUMBER(AG35),AG34-AG35,0)</f>
        <v>0</v>
      </c>
      <c r="AH36" s="30" t="n">
        <f aca="false">IF(ISNUMBER(AH35),AH34-AH35,0)</f>
        <v>0</v>
      </c>
      <c r="AI36" s="30" t="n">
        <f aca="false">IF(ISNUMBER(AI35),AI34-AI35,0)</f>
        <v>0</v>
      </c>
      <c r="AJ36" s="30" t="n">
        <f aca="false">IF(ISNUMBER(AJ35),AJ34-AJ35,0)</f>
        <v>0</v>
      </c>
      <c r="AK36" s="30" t="n">
        <f aca="false">IF(ISNUMBER(AK35),AK34-AK35,0)</f>
        <v>0</v>
      </c>
      <c r="AL36" s="30" t="n">
        <f aca="false">IF(ISNUMBER(AL35),AL34-AL35,0)</f>
        <v>0</v>
      </c>
      <c r="AM36" s="30" t="n">
        <f aca="false">IF(ISNUMBER(AM35),AM34-AM35,0)</f>
        <v>0</v>
      </c>
      <c r="AN36" s="30" t="n">
        <f aca="false">IF(ISNUMBER(AN35),AN34-AN35,0)</f>
        <v>0</v>
      </c>
      <c r="AO36" s="30" t="n">
        <f aca="false">IF(ISNUMBER(AO35),AO34-AO35,0)</f>
        <v>0</v>
      </c>
      <c r="AP36" s="30" t="n">
        <f aca="false">IF(ISNUMBER(AP35),AP34-AP35,0)</f>
        <v>0</v>
      </c>
      <c r="AQ36" s="30" t="n">
        <f aca="false">IF(ISNUMBER(AQ35),AQ34-AQ35,0)</f>
        <v>0</v>
      </c>
    </row>
    <row r="37" customFormat="false" ht="15" hidden="false" customHeight="true" outlineLevel="0" collapsed="false">
      <c r="A37" s="6" t="s">
        <v>352</v>
      </c>
      <c r="B37" s="29" t="n">
        <f aca="false">B34+B7+B8</f>
        <v>38756</v>
      </c>
      <c r="C37" s="29" t="n">
        <f aca="false">C34+C7+C8</f>
        <v>41548</v>
      </c>
      <c r="D37" s="29" t="n">
        <f aca="false">D34+D7+D8</f>
        <v>43033</v>
      </c>
      <c r="E37" s="29" t="n">
        <f aca="false">E34+E7+E8</f>
        <v>43859</v>
      </c>
      <c r="F37" s="29" t="n">
        <f aca="false">F34+F7+F8</f>
        <v>41915</v>
      </c>
      <c r="G37" s="29" t="n">
        <f aca="false">G34+G7+G8</f>
        <v>45033</v>
      </c>
      <c r="H37" s="29" t="n">
        <f aca="false">H34+H7+H8</f>
        <v>45718</v>
      </c>
      <c r="I37" s="29" t="n">
        <f aca="false">I34+I7+I8</f>
        <v>47841</v>
      </c>
      <c r="J37" s="29" t="n">
        <f aca="false">J34+J7+J8</f>
        <v>48849</v>
      </c>
      <c r="K37" s="29" t="n">
        <f aca="false">K34+K7+K8</f>
        <v>49945</v>
      </c>
      <c r="L37" s="29" t="n">
        <f aca="false">L34+L7+L8</f>
        <v>50797</v>
      </c>
      <c r="M37" s="29" t="n">
        <f aca="false">M34+M7+M8</f>
        <v>51710</v>
      </c>
      <c r="N37" s="29" t="n">
        <f aca="false">N34+N7+N8</f>
        <v>52836</v>
      </c>
      <c r="O37" s="29" t="n">
        <f aca="false">O34+O7+O8</f>
        <v>54040</v>
      </c>
      <c r="P37" s="29" t="n">
        <f aca="false">P34+P7+P8</f>
        <v>57123</v>
      </c>
      <c r="Q37" s="29" t="n">
        <f aca="false">Q34+Q7+Q8</f>
        <v>57518</v>
      </c>
      <c r="R37" s="29" t="n">
        <f aca="false">R34+R7+R8</f>
        <v>59682</v>
      </c>
      <c r="S37" s="29" t="n">
        <f aca="false">S34+S7+S8</f>
        <v>60437</v>
      </c>
      <c r="T37" s="29" t="n">
        <f aca="false">T34+T7+T8</f>
        <v>62003</v>
      </c>
      <c r="U37" s="29" t="n">
        <f aca="false">U34+U7+U8</f>
        <v>63547</v>
      </c>
      <c r="V37" s="29" t="n">
        <f aca="false">V34+V7+V8</f>
        <v>65980</v>
      </c>
      <c r="W37" s="29" t="n">
        <f aca="false">W34+W7+W8</f>
        <v>67142</v>
      </c>
      <c r="X37" s="29" t="n">
        <f aca="false">X34+X7+X8</f>
        <v>71505</v>
      </c>
      <c r="Y37" s="29" t="n">
        <f aca="false">Y34+Y7+Y8</f>
        <v>74332</v>
      </c>
      <c r="Z37" s="29" t="n">
        <f aca="false">Z34+Z7+Z8</f>
        <v>77734</v>
      </c>
      <c r="AA37" s="29" t="n">
        <f aca="false">AA34+AA7+AA8</f>
        <v>81980</v>
      </c>
      <c r="AB37" s="29" t="n">
        <f aca="false">AB34+AB7+AB8</f>
        <v>86896</v>
      </c>
      <c r="AC37" s="29" t="n">
        <f aca="false">AC34+AC7+AC8</f>
        <v>90926</v>
      </c>
      <c r="AD37" s="29" t="n">
        <f aca="false">AD34+AD7+AD8</f>
        <v>93884</v>
      </c>
      <c r="AE37" s="29" t="n">
        <f aca="false">AE34+AE7+AE8</f>
        <v>98001</v>
      </c>
      <c r="AF37" s="29" t="n">
        <f aca="false">AF34+AF7+AF8</f>
        <v>102750</v>
      </c>
      <c r="AG37" s="29" t="n">
        <f aca="false">AG34+AG7+AG8</f>
        <v>106700</v>
      </c>
      <c r="AH37" s="29" t="n">
        <f aca="false">AH34+AH7+AH8</f>
        <v>104946</v>
      </c>
      <c r="AI37" s="29" t="n">
        <f aca="false">AI34+AI7+AI8</f>
        <v>110827</v>
      </c>
      <c r="AJ37" s="29" t="n">
        <f aca="false">AJ34+AJ7+AJ8</f>
        <v>114014</v>
      </c>
      <c r="AK37" s="29" t="n">
        <f aca="false">AK34+AK7+AK8</f>
        <v>117399</v>
      </c>
      <c r="AL37" s="29" t="n">
        <f aca="false">AL34+AL7+AL8</f>
        <v>120013</v>
      </c>
      <c r="AM37" s="29" t="n">
        <f aca="false">AM34+AM7+AM8</f>
        <v>124046</v>
      </c>
      <c r="AN37" s="29" t="n">
        <f aca="false">AN34+AN7+AN8</f>
        <v>128804</v>
      </c>
      <c r="AO37" s="29" t="n">
        <f aca="false">AO34+AO7+AO8</f>
        <v>133564</v>
      </c>
      <c r="AP37" s="29" t="n">
        <f aca="false">AP34+AP7+AP8</f>
        <v>134346</v>
      </c>
      <c r="AQ37" s="29" t="n">
        <f aca="false">AQ34+AQ7+AQ8</f>
        <v>135761</v>
      </c>
    </row>
    <row r="38" customFormat="false" ht="15" hidden="false" customHeight="true" outlineLevel="0" collapsed="false">
      <c r="A38" s="4" t="s">
        <v>353</v>
      </c>
      <c r="B38" s="26" t="n">
        <v>38756</v>
      </c>
      <c r="C38" s="26" t="n">
        <v>41548</v>
      </c>
      <c r="D38" s="26" t="n">
        <v>43033</v>
      </c>
      <c r="E38" s="26" t="n">
        <v>43859</v>
      </c>
      <c r="F38" s="26" t="n">
        <v>41915</v>
      </c>
      <c r="G38" s="26" t="n">
        <v>45033</v>
      </c>
      <c r="H38" s="26" t="n">
        <v>45718</v>
      </c>
      <c r="I38" s="26" t="n">
        <v>47841</v>
      </c>
      <c r="J38" s="26" t="n">
        <v>48849</v>
      </c>
      <c r="K38" s="26" t="n">
        <v>49945</v>
      </c>
      <c r="L38" s="26" t="n">
        <v>50797</v>
      </c>
      <c r="M38" s="26" t="n">
        <v>51710</v>
      </c>
      <c r="N38" s="26" t="n">
        <v>52836</v>
      </c>
      <c r="O38" s="26" t="n">
        <v>54040</v>
      </c>
      <c r="P38" s="26" t="n">
        <v>57123</v>
      </c>
      <c r="Q38" s="26" t="n">
        <v>57518</v>
      </c>
      <c r="R38" s="26" t="n">
        <v>59682</v>
      </c>
      <c r="S38" s="26" t="n">
        <v>60437</v>
      </c>
      <c r="T38" s="26" t="n">
        <v>62003</v>
      </c>
      <c r="U38" s="26" t="n">
        <v>63547</v>
      </c>
      <c r="V38" s="26" t="n">
        <v>65980</v>
      </c>
      <c r="W38" s="26" t="n">
        <v>67142</v>
      </c>
      <c r="X38" s="26" t="n">
        <v>71505</v>
      </c>
      <c r="Y38" s="26" t="n">
        <v>74332</v>
      </c>
      <c r="Z38" s="26" t="n">
        <v>77734</v>
      </c>
      <c r="AA38" s="26" t="n">
        <v>81980</v>
      </c>
      <c r="AB38" s="26" t="n">
        <v>86896</v>
      </c>
      <c r="AC38" s="26" t="n">
        <v>90926</v>
      </c>
      <c r="AD38" s="26" t="n">
        <v>93884</v>
      </c>
      <c r="AE38" s="26" t="n">
        <v>98001</v>
      </c>
      <c r="AF38" s="26" t="n">
        <v>102750</v>
      </c>
      <c r="AG38" s="26" t="n">
        <v>106700</v>
      </c>
      <c r="AH38" s="26" t="n">
        <v>104946</v>
      </c>
      <c r="AI38" s="26" t="n">
        <v>110827</v>
      </c>
      <c r="AJ38" s="26" t="n">
        <v>114014</v>
      </c>
      <c r="AK38" s="26" t="n">
        <v>117399</v>
      </c>
      <c r="AL38" s="26" t="n">
        <v>120013</v>
      </c>
      <c r="AM38" s="26" t="n">
        <v>124046</v>
      </c>
      <c r="AN38" s="26" t="n">
        <v>128804</v>
      </c>
      <c r="AO38" s="26" t="n">
        <v>133564</v>
      </c>
      <c r="AP38" s="26" t="n">
        <v>134346</v>
      </c>
      <c r="AQ38" s="26" t="n">
        <v>135761</v>
      </c>
    </row>
    <row r="39" customFormat="false" ht="15" hidden="false" customHeight="true" outlineLevel="0" collapsed="false">
      <c r="A39" s="7" t="s">
        <v>181</v>
      </c>
      <c r="B39" s="30" t="n">
        <f aca="false">IF(ISNUMBER(B38),B37-B38,0)</f>
        <v>0</v>
      </c>
      <c r="C39" s="30" t="n">
        <f aca="false">IF(ISNUMBER(C38),C37-C38,0)</f>
        <v>0</v>
      </c>
      <c r="D39" s="30" t="n">
        <f aca="false">IF(ISNUMBER(D38),D37-D38,0)</f>
        <v>0</v>
      </c>
      <c r="E39" s="30" t="n">
        <f aca="false">IF(ISNUMBER(E38),E37-E38,0)</f>
        <v>0</v>
      </c>
      <c r="F39" s="30" t="n">
        <f aca="false">IF(ISNUMBER(F38),F37-F38,0)</f>
        <v>0</v>
      </c>
      <c r="G39" s="30" t="n">
        <f aca="false">IF(ISNUMBER(G38),G37-G38,0)</f>
        <v>0</v>
      </c>
      <c r="H39" s="30" t="n">
        <f aca="false">IF(ISNUMBER(H38),H37-H38,0)</f>
        <v>0</v>
      </c>
      <c r="I39" s="30" t="n">
        <f aca="false">IF(ISNUMBER(I38),I37-I38,0)</f>
        <v>0</v>
      </c>
      <c r="J39" s="30" t="n">
        <f aca="false">IF(ISNUMBER(J38),J37-J38,0)</f>
        <v>0</v>
      </c>
      <c r="K39" s="30" t="n">
        <f aca="false">IF(ISNUMBER(K38),K37-K38,0)</f>
        <v>0</v>
      </c>
      <c r="L39" s="30" t="n">
        <f aca="false">IF(ISNUMBER(L38),L37-L38,0)</f>
        <v>0</v>
      </c>
      <c r="M39" s="30" t="n">
        <f aca="false">IF(ISNUMBER(M38),M37-M38,0)</f>
        <v>0</v>
      </c>
      <c r="N39" s="30" t="n">
        <f aca="false">IF(ISNUMBER(N38),N37-N38,0)</f>
        <v>0</v>
      </c>
      <c r="O39" s="30" t="n">
        <f aca="false">IF(ISNUMBER(O38),O37-O38,0)</f>
        <v>0</v>
      </c>
      <c r="P39" s="30" t="n">
        <f aca="false">IF(ISNUMBER(P38),P37-P38,0)</f>
        <v>0</v>
      </c>
      <c r="Q39" s="30" t="n">
        <f aca="false">IF(ISNUMBER(Q38),Q37-Q38,0)</f>
        <v>0</v>
      </c>
      <c r="R39" s="30" t="n">
        <f aca="false">IF(ISNUMBER(R38),R37-R38,0)</f>
        <v>0</v>
      </c>
      <c r="S39" s="30" t="n">
        <f aca="false">IF(ISNUMBER(S38),S37-S38,0)</f>
        <v>0</v>
      </c>
      <c r="T39" s="30" t="n">
        <f aca="false">IF(ISNUMBER(T38),T37-T38,0)</f>
        <v>0</v>
      </c>
      <c r="U39" s="30" t="n">
        <f aca="false">IF(ISNUMBER(U38),U37-U38,0)</f>
        <v>0</v>
      </c>
      <c r="V39" s="30" t="n">
        <f aca="false">IF(ISNUMBER(V38),V37-V38,0)</f>
        <v>0</v>
      </c>
      <c r="W39" s="30" t="n">
        <f aca="false">IF(ISNUMBER(W38),W37-W38,0)</f>
        <v>0</v>
      </c>
      <c r="X39" s="30" t="n">
        <f aca="false">IF(ISNUMBER(X38),X37-X38,0)</f>
        <v>0</v>
      </c>
      <c r="Y39" s="30" t="n">
        <f aca="false">IF(ISNUMBER(Y38),Y37-Y38,0)</f>
        <v>0</v>
      </c>
      <c r="Z39" s="30" t="n">
        <f aca="false">IF(ISNUMBER(Z38),Z37-Z38,0)</f>
        <v>0</v>
      </c>
      <c r="AA39" s="30" t="n">
        <f aca="false">IF(ISNUMBER(AA38),AA37-AA38,0)</f>
        <v>0</v>
      </c>
      <c r="AB39" s="30" t="n">
        <f aca="false">IF(ISNUMBER(AB38),AB37-AB38,0)</f>
        <v>0</v>
      </c>
      <c r="AC39" s="30" t="n">
        <f aca="false">IF(ISNUMBER(AC38),AC37-AC38,0)</f>
        <v>0</v>
      </c>
      <c r="AD39" s="30" t="n">
        <f aca="false">IF(ISNUMBER(AD38),AD37-AD38,0)</f>
        <v>0</v>
      </c>
      <c r="AE39" s="30" t="n">
        <f aca="false">IF(ISNUMBER(AE38),AE37-AE38,0)</f>
        <v>0</v>
      </c>
      <c r="AF39" s="30" t="n">
        <f aca="false">IF(ISNUMBER(AF38),AF37-AF38,0)</f>
        <v>0</v>
      </c>
      <c r="AG39" s="30" t="n">
        <f aca="false">IF(ISNUMBER(AG38),AG37-AG38,0)</f>
        <v>0</v>
      </c>
      <c r="AH39" s="30" t="n">
        <f aca="false">IF(ISNUMBER(AH38),AH37-AH38,0)</f>
        <v>0</v>
      </c>
      <c r="AI39" s="30" t="n">
        <f aca="false">IF(ISNUMBER(AI38),AI37-AI38,0)</f>
        <v>0</v>
      </c>
      <c r="AJ39" s="30" t="n">
        <f aca="false">IF(ISNUMBER(AJ38),AJ37-AJ38,0)</f>
        <v>0</v>
      </c>
      <c r="AK39" s="30" t="n">
        <f aca="false">IF(ISNUMBER(AK38),AK37-AK38,0)</f>
        <v>0</v>
      </c>
      <c r="AL39" s="30" t="n">
        <f aca="false">IF(ISNUMBER(AL38),AL37-AL38,0)</f>
        <v>0</v>
      </c>
      <c r="AM39" s="30" t="n">
        <f aca="false">IF(ISNUMBER(AM38),AM37-AM38,0)</f>
        <v>0</v>
      </c>
      <c r="AN39" s="30" t="n">
        <f aca="false">IF(ISNUMBER(AN38),AN37-AN38,0)</f>
        <v>0</v>
      </c>
      <c r="AO39" s="30" t="n">
        <f aca="false">IF(ISNUMBER(AO38),AO37-AO38,0)</f>
        <v>0</v>
      </c>
      <c r="AP39" s="30" t="n">
        <f aca="false">IF(ISNUMBER(AP38),AP37-AP38,0)</f>
        <v>0</v>
      </c>
      <c r="AQ39" s="30" t="n">
        <f aca="false">IF(ISNUMBER(AQ38),AQ37-AQ38,0)</f>
        <v>0</v>
      </c>
    </row>
    <row r="40" customFormat="false" ht="15" hidden="false" customHeight="true" outlineLevel="0" collapsed="false">
      <c r="A40" s="4" t="s">
        <v>354</v>
      </c>
      <c r="B40" s="26" t="n">
        <v>18653</v>
      </c>
      <c r="C40" s="26" t="n">
        <v>64420</v>
      </c>
      <c r="D40" s="26" t="n">
        <v>106952</v>
      </c>
      <c r="E40" s="26" t="n">
        <v>138864</v>
      </c>
      <c r="F40" s="26" t="n">
        <v>23813</v>
      </c>
      <c r="G40" s="26" t="n">
        <v>67195</v>
      </c>
      <c r="H40" s="26" t="n">
        <v>122706</v>
      </c>
      <c r="I40" s="26" t="n">
        <v>155014</v>
      </c>
      <c r="J40" s="26" t="n">
        <v>21714</v>
      </c>
      <c r="K40" s="26" t="n">
        <v>73734</v>
      </c>
      <c r="L40" s="26" t="n">
        <v>141995</v>
      </c>
      <c r="M40" s="26" t="n">
        <v>164731</v>
      </c>
      <c r="N40" s="26" t="n">
        <v>41482</v>
      </c>
      <c r="O40" s="26" t="n">
        <v>98387</v>
      </c>
      <c r="P40" s="26" t="n">
        <v>170696</v>
      </c>
      <c r="Q40" s="26" t="n">
        <v>195912</v>
      </c>
      <c r="R40" s="26" t="n">
        <v>51439</v>
      </c>
      <c r="S40" s="26" t="n">
        <v>116682</v>
      </c>
      <c r="T40" s="26" t="n">
        <v>179607</v>
      </c>
      <c r="U40" s="26" t="n">
        <v>196285</v>
      </c>
      <c r="V40" s="26" t="n">
        <v>78822</v>
      </c>
      <c r="W40" s="26" t="n">
        <v>137675</v>
      </c>
      <c r="X40" s="26" t="n">
        <v>241166</v>
      </c>
      <c r="Y40" s="26" t="n">
        <v>256492</v>
      </c>
      <c r="Z40" s="26" t="n">
        <v>82264</v>
      </c>
      <c r="AA40" s="26" t="n">
        <v>176152</v>
      </c>
      <c r="AB40" s="26" t="n">
        <v>276551</v>
      </c>
      <c r="AC40" s="26" t="n">
        <v>316501</v>
      </c>
      <c r="AD40" s="26" t="n">
        <v>93461</v>
      </c>
      <c r="AE40" s="26" t="n">
        <v>178779</v>
      </c>
      <c r="AF40" s="26" t="n">
        <v>300099</v>
      </c>
      <c r="AG40" s="26" t="n">
        <v>338202</v>
      </c>
      <c r="AH40" s="26" t="n">
        <v>116900</v>
      </c>
      <c r="AI40" s="26" t="n">
        <v>239761</v>
      </c>
      <c r="AJ40" s="26" t="n">
        <v>362693</v>
      </c>
      <c r="AK40" s="26" t="n">
        <v>416587</v>
      </c>
      <c r="AL40" s="26" t="n">
        <v>133708</v>
      </c>
      <c r="AM40" s="26" t="n">
        <v>277081</v>
      </c>
      <c r="AN40" s="26" t="n">
        <v>415986</v>
      </c>
      <c r="AO40" s="26" t="n">
        <v>480734</v>
      </c>
      <c r="AP40" s="26" t="n">
        <v>142346</v>
      </c>
      <c r="AQ40" s="26" t="n">
        <v>301940</v>
      </c>
    </row>
    <row r="41" customFormat="false" ht="15" hidden="false" customHeight="true" outlineLevel="0" collapsed="false">
      <c r="A41" s="4" t="s">
        <v>355</v>
      </c>
      <c r="B41" s="31" t="n">
        <f aca="false">B40</f>
        <v>18653</v>
      </c>
      <c r="C41" s="31" t="n">
        <f aca="false">C40-B40</f>
        <v>45767</v>
      </c>
      <c r="D41" s="31" t="n">
        <f aca="false">D40-C40</f>
        <v>42532</v>
      </c>
      <c r="E41" s="31" t="n">
        <f aca="false">E40-D40</f>
        <v>31912</v>
      </c>
      <c r="F41" s="31" t="n">
        <f aca="false">F40</f>
        <v>23813</v>
      </c>
      <c r="G41" s="31" t="n">
        <f aca="false">G40-F40</f>
        <v>43382</v>
      </c>
      <c r="H41" s="31" t="n">
        <f aca="false">H40-G40</f>
        <v>55511</v>
      </c>
      <c r="I41" s="31" t="n">
        <f aca="false">I40-H40</f>
        <v>32308</v>
      </c>
      <c r="J41" s="31" t="n">
        <f aca="false">J40</f>
        <v>21714</v>
      </c>
      <c r="K41" s="31" t="n">
        <f aca="false">K40-J40</f>
        <v>52020</v>
      </c>
      <c r="L41" s="31" t="n">
        <f aca="false">L40-K40</f>
        <v>68261</v>
      </c>
      <c r="M41" s="31" t="n">
        <f aca="false">M40-L40</f>
        <v>22736</v>
      </c>
      <c r="N41" s="31" t="n">
        <f aca="false">N40</f>
        <v>41482</v>
      </c>
      <c r="O41" s="31" t="n">
        <f aca="false">O40-N40</f>
        <v>56905</v>
      </c>
      <c r="P41" s="31" t="n">
        <f aca="false">P40-O40</f>
        <v>72309</v>
      </c>
      <c r="Q41" s="31" t="n">
        <f aca="false">Q40-P40</f>
        <v>25216</v>
      </c>
      <c r="R41" s="31" t="n">
        <f aca="false">R40</f>
        <v>51439</v>
      </c>
      <c r="S41" s="31" t="n">
        <f aca="false">S40-R40</f>
        <v>65243</v>
      </c>
      <c r="T41" s="31" t="n">
        <f aca="false">T40-S40</f>
        <v>62925</v>
      </c>
      <c r="U41" s="31" t="n">
        <f aca="false">U40-T40</f>
        <v>16678</v>
      </c>
      <c r="V41" s="31" t="n">
        <f aca="false">V40</f>
        <v>78822</v>
      </c>
      <c r="W41" s="31" t="n">
        <f aca="false">W40-V40</f>
        <v>58853</v>
      </c>
      <c r="X41" s="31" t="n">
        <f aca="false">X40-W40</f>
        <v>103491</v>
      </c>
      <c r="Y41" s="31" t="n">
        <f aca="false">Y40-X40</f>
        <v>15326</v>
      </c>
      <c r="Z41" s="31" t="n">
        <f aca="false">Z40</f>
        <v>82264</v>
      </c>
      <c r="AA41" s="31" t="n">
        <f aca="false">AA40-Z40</f>
        <v>93888</v>
      </c>
      <c r="AB41" s="31" t="n">
        <f aca="false">AB40-AA40</f>
        <v>100399</v>
      </c>
      <c r="AC41" s="31" t="n">
        <f aca="false">AC40-AB40</f>
        <v>39950</v>
      </c>
      <c r="AD41" s="31" t="n">
        <f aca="false">AD40</f>
        <v>93461</v>
      </c>
      <c r="AE41" s="31" t="n">
        <f aca="false">AE40-AD40</f>
        <v>85318</v>
      </c>
      <c r="AF41" s="31" t="n">
        <f aca="false">AF40-AE40</f>
        <v>121320</v>
      </c>
      <c r="AG41" s="31" t="n">
        <f aca="false">AG40-AF40</f>
        <v>38103</v>
      </c>
      <c r="AH41" s="31" t="n">
        <f aca="false">AH40</f>
        <v>116900</v>
      </c>
      <c r="AI41" s="31" t="n">
        <f aca="false">AI40-AH40</f>
        <v>122861</v>
      </c>
      <c r="AJ41" s="31" t="n">
        <f aca="false">AJ40-AI40</f>
        <v>122932</v>
      </c>
      <c r="AK41" s="31" t="n">
        <f aca="false">AK40-AJ40</f>
        <v>53894</v>
      </c>
      <c r="AL41" s="31" t="n">
        <f aca="false">AL40</f>
        <v>133708</v>
      </c>
      <c r="AM41" s="31" t="n">
        <f aca="false">AM40-AL40</f>
        <v>143373</v>
      </c>
      <c r="AN41" s="31" t="n">
        <f aca="false">AN40-AM40</f>
        <v>138905</v>
      </c>
      <c r="AO41" s="31" t="n">
        <f aca="false">AO40-AN40</f>
        <v>64748</v>
      </c>
      <c r="AP41" s="31" t="n">
        <f aca="false">AP40</f>
        <v>142346</v>
      </c>
      <c r="AQ41" s="31" t="n">
        <f aca="false">AQ40-AP40</f>
        <v>159594</v>
      </c>
    </row>
    <row r="42" customFormat="false" ht="15" hidden="false" customHeight="true" outlineLevel="0" collapsed="false">
      <c r="A42" s="4" t="s">
        <v>356</v>
      </c>
      <c r="B42" s="26" t="n">
        <v>2790</v>
      </c>
      <c r="C42" s="26" t="n">
        <v>3324</v>
      </c>
      <c r="D42" s="26" t="n">
        <v>3959</v>
      </c>
      <c r="E42" s="26" t="n">
        <v>4590</v>
      </c>
      <c r="F42" s="26" t="n">
        <v>2357</v>
      </c>
      <c r="G42" s="26" t="n">
        <v>3087</v>
      </c>
      <c r="H42" s="26" t="n">
        <v>4266</v>
      </c>
      <c r="I42" s="26" t="n">
        <v>5521</v>
      </c>
      <c r="J42" s="26" t="n">
        <v>1184</v>
      </c>
      <c r="K42" s="26" t="n">
        <v>2823</v>
      </c>
      <c r="L42" s="26" t="n">
        <v>4033</v>
      </c>
      <c r="M42" s="26" t="n">
        <v>5283</v>
      </c>
      <c r="N42" s="26" t="n">
        <v>1065</v>
      </c>
      <c r="O42" s="26" t="n">
        <v>2960</v>
      </c>
      <c r="P42" s="26" t="n">
        <v>4177</v>
      </c>
      <c r="Q42" s="26" t="n">
        <v>6838</v>
      </c>
      <c r="R42" s="26" t="n">
        <v>1226</v>
      </c>
      <c r="S42" s="26" t="n">
        <v>3421</v>
      </c>
      <c r="T42" s="26" t="n">
        <v>5033</v>
      </c>
      <c r="U42" s="26" t="n">
        <v>6579</v>
      </c>
      <c r="V42" s="26" t="n">
        <v>1597</v>
      </c>
      <c r="W42" s="26" t="n">
        <v>4011</v>
      </c>
      <c r="X42" s="26" t="n">
        <v>5840</v>
      </c>
      <c r="Y42" s="26" t="n">
        <v>7511</v>
      </c>
      <c r="Z42" s="26" t="n">
        <v>1903</v>
      </c>
      <c r="AA42" s="26" t="n">
        <v>4320</v>
      </c>
      <c r="AB42" s="26" t="n">
        <v>6530</v>
      </c>
      <c r="AC42" s="26" t="n">
        <v>8292</v>
      </c>
      <c r="AD42" s="26" t="n">
        <v>2784</v>
      </c>
      <c r="AE42" s="26" t="n">
        <v>4954</v>
      </c>
      <c r="AF42" s="26" t="n">
        <v>6835</v>
      </c>
      <c r="AG42" s="26" t="n">
        <v>8965</v>
      </c>
      <c r="AH42" s="26" t="n">
        <v>3507</v>
      </c>
      <c r="AI42" s="26" t="n">
        <v>5751</v>
      </c>
      <c r="AJ42" s="26" t="n">
        <v>8277</v>
      </c>
      <c r="AK42" s="26" t="n">
        <v>10476</v>
      </c>
      <c r="AL42" s="26" t="n">
        <v>4232</v>
      </c>
      <c r="AM42" s="26" t="n">
        <v>6535</v>
      </c>
      <c r="AN42" s="26" t="n">
        <v>9165</v>
      </c>
      <c r="AO42" s="26" t="n">
        <v>11793</v>
      </c>
      <c r="AP42" s="26" t="n">
        <v>4159</v>
      </c>
      <c r="AQ42" s="26" t="n">
        <v>6952</v>
      </c>
    </row>
    <row r="43" customFormat="false" ht="15" hidden="false" customHeight="true" outlineLevel="0" collapsed="false">
      <c r="A43" s="4" t="s">
        <v>357</v>
      </c>
      <c r="B43" s="31" t="n">
        <f aca="false">B42</f>
        <v>2790</v>
      </c>
      <c r="C43" s="31" t="n">
        <f aca="false">C42-B42</f>
        <v>534</v>
      </c>
      <c r="D43" s="31" t="n">
        <f aca="false">D42-C42</f>
        <v>635</v>
      </c>
      <c r="E43" s="31" t="n">
        <f aca="false">E42-D42</f>
        <v>631</v>
      </c>
      <c r="F43" s="31" t="n">
        <f aca="false">F42</f>
        <v>2357</v>
      </c>
      <c r="G43" s="31" t="n">
        <f aca="false">G42-F42</f>
        <v>730</v>
      </c>
      <c r="H43" s="31" t="n">
        <f aca="false">H42-G42</f>
        <v>1179</v>
      </c>
      <c r="I43" s="31" t="n">
        <f aca="false">I42-H42</f>
        <v>1255</v>
      </c>
      <c r="J43" s="31" t="n">
        <f aca="false">J42</f>
        <v>1184</v>
      </c>
      <c r="K43" s="31" t="n">
        <f aca="false">K42-J42</f>
        <v>1639</v>
      </c>
      <c r="L43" s="31" t="n">
        <f aca="false">L42-K42</f>
        <v>1210</v>
      </c>
      <c r="M43" s="31" t="n">
        <f aca="false">M42-L42</f>
        <v>1250</v>
      </c>
      <c r="N43" s="31" t="n">
        <f aca="false">N42</f>
        <v>1065</v>
      </c>
      <c r="O43" s="31" t="n">
        <f aca="false">O42-N42</f>
        <v>1895</v>
      </c>
      <c r="P43" s="31" t="n">
        <f aca="false">P42-O42</f>
        <v>1217</v>
      </c>
      <c r="Q43" s="31" t="n">
        <f aca="false">Q42-P42</f>
        <v>2661</v>
      </c>
      <c r="R43" s="31" t="n">
        <f aca="false">R42</f>
        <v>1226</v>
      </c>
      <c r="S43" s="31" t="n">
        <f aca="false">S42-R42</f>
        <v>2195</v>
      </c>
      <c r="T43" s="31" t="n">
        <f aca="false">T42-S42</f>
        <v>1612</v>
      </c>
      <c r="U43" s="31" t="n">
        <f aca="false">U42-T42</f>
        <v>1546</v>
      </c>
      <c r="V43" s="31" t="n">
        <f aca="false">V42</f>
        <v>1597</v>
      </c>
      <c r="W43" s="31" t="n">
        <f aca="false">W42-V42</f>
        <v>2414</v>
      </c>
      <c r="X43" s="31" t="n">
        <f aca="false">X42-W42</f>
        <v>1829</v>
      </c>
      <c r="Y43" s="31" t="n">
        <f aca="false">Y42-X42</f>
        <v>1671</v>
      </c>
      <c r="Z43" s="31" t="n">
        <f aca="false">Z42</f>
        <v>1903</v>
      </c>
      <c r="AA43" s="31" t="n">
        <f aca="false">AA42-Z42</f>
        <v>2417</v>
      </c>
      <c r="AB43" s="31" t="n">
        <f aca="false">AB42-AA42</f>
        <v>2210</v>
      </c>
      <c r="AC43" s="31" t="n">
        <f aca="false">AC42-AB42</f>
        <v>1762</v>
      </c>
      <c r="AD43" s="31" t="n">
        <f aca="false">AD42</f>
        <v>2784</v>
      </c>
      <c r="AE43" s="31" t="n">
        <f aca="false">AE42-AD42</f>
        <v>2170</v>
      </c>
      <c r="AF43" s="31" t="n">
        <f aca="false">AF42-AE42</f>
        <v>1881</v>
      </c>
      <c r="AG43" s="31" t="n">
        <f aca="false">AG42-AF42</f>
        <v>2130</v>
      </c>
      <c r="AH43" s="31" t="n">
        <f aca="false">AH42</f>
        <v>3507</v>
      </c>
      <c r="AI43" s="31" t="n">
        <f aca="false">AI42-AH42</f>
        <v>2244</v>
      </c>
      <c r="AJ43" s="31" t="n">
        <f aca="false">AJ42-AI42</f>
        <v>2526</v>
      </c>
      <c r="AK43" s="31" t="n">
        <f aca="false">AK42-AJ42</f>
        <v>2199</v>
      </c>
      <c r="AL43" s="31" t="n">
        <f aca="false">AL42</f>
        <v>4232</v>
      </c>
      <c r="AM43" s="31" t="n">
        <f aca="false">AM42-AL42</f>
        <v>2303</v>
      </c>
      <c r="AN43" s="31" t="n">
        <f aca="false">AN42-AM42</f>
        <v>2630</v>
      </c>
      <c r="AO43" s="31" t="n">
        <f aca="false">AO42-AN42</f>
        <v>2628</v>
      </c>
      <c r="AP43" s="31" t="n">
        <f aca="false">AP42</f>
        <v>4159</v>
      </c>
      <c r="AQ43" s="31" t="n">
        <f aca="false">AQ42-AP42</f>
        <v>2793</v>
      </c>
    </row>
    <row r="44" customFormat="false" ht="15" hidden="false" customHeight="true" outlineLevel="0" collapsed="false">
      <c r="A44" s="4" t="s">
        <v>358</v>
      </c>
      <c r="B44" s="26" t="n">
        <v>1504</v>
      </c>
      <c r="C44" s="26" t="n">
        <v>3198</v>
      </c>
      <c r="D44" s="26" t="n">
        <v>2061</v>
      </c>
      <c r="E44" s="26" t="n">
        <v>-2883</v>
      </c>
      <c r="F44" s="26" t="n">
        <v>1625</v>
      </c>
      <c r="G44" s="26" t="n">
        <v>1539</v>
      </c>
      <c r="H44" s="26" t="n">
        <v>881</v>
      </c>
      <c r="I44" s="26" t="n">
        <v>-5034</v>
      </c>
      <c r="J44" s="26" t="n">
        <v>2239</v>
      </c>
      <c r="K44" s="26" t="n">
        <v>2111</v>
      </c>
      <c r="L44" s="26" t="n">
        <v>628</v>
      </c>
      <c r="M44" s="26" t="n">
        <v>-4091</v>
      </c>
      <c r="N44" s="26" t="n">
        <v>2153</v>
      </c>
      <c r="O44" s="26" t="n">
        <v>2167</v>
      </c>
      <c r="P44" s="26" t="n">
        <v>2137</v>
      </c>
      <c r="Q44" s="26" t="n">
        <v>-5558</v>
      </c>
      <c r="R44" s="26" t="n">
        <v>1090</v>
      </c>
      <c r="S44" s="26" t="n">
        <v>570</v>
      </c>
      <c r="T44" s="26" t="n">
        <v>944</v>
      </c>
      <c r="U44" s="26" t="n">
        <v>-4615</v>
      </c>
      <c r="V44" s="26" t="n">
        <v>577</v>
      </c>
      <c r="W44" s="26" t="n">
        <v>-3430</v>
      </c>
      <c r="X44" s="26" t="n">
        <v>-2688</v>
      </c>
      <c r="Y44" s="26" t="n">
        <v>-11572</v>
      </c>
      <c r="Z44" s="26" t="n">
        <v>1372</v>
      </c>
      <c r="AA44" s="26" t="n">
        <v>598</v>
      </c>
      <c r="AB44" s="26" t="n">
        <v>-2743</v>
      </c>
      <c r="AC44" s="26" t="n">
        <v>-9291</v>
      </c>
      <c r="AD44" s="26" t="n">
        <v>1005</v>
      </c>
      <c r="AE44" s="26" t="n">
        <v>-13004</v>
      </c>
      <c r="AF44" s="26" t="n">
        <v>-11986</v>
      </c>
      <c r="AG44" s="26" t="n">
        <v>-15415</v>
      </c>
      <c r="AH44" s="26" t="n">
        <v>4485</v>
      </c>
      <c r="AI44" s="26" t="n">
        <v>-9820</v>
      </c>
      <c r="AJ44" s="26" t="n">
        <v>-10630</v>
      </c>
      <c r="AK44" s="26" t="n">
        <v>-13410</v>
      </c>
      <c r="AL44" s="26" t="n">
        <v>168</v>
      </c>
      <c r="AM44" s="26" t="n">
        <v>3700</v>
      </c>
      <c r="AN44" s="26" t="n">
        <v>-11099</v>
      </c>
      <c r="AO44" s="26" t="n">
        <v>-18565</v>
      </c>
      <c r="AP44" s="26" t="n">
        <v>9768</v>
      </c>
      <c r="AQ44" s="26" t="n">
        <v>12667</v>
      </c>
    </row>
    <row r="45" customFormat="false" ht="15" hidden="false" customHeight="true" outlineLevel="0" collapsed="false">
      <c r="A45" s="4" t="s">
        <v>359</v>
      </c>
      <c r="B45" s="31" t="n">
        <f aca="false">B44</f>
        <v>1504</v>
      </c>
      <c r="C45" s="31" t="n">
        <f aca="false">C44-B44</f>
        <v>1694</v>
      </c>
      <c r="D45" s="31" t="n">
        <f aca="false">D44-C44</f>
        <v>-1137</v>
      </c>
      <c r="E45" s="31" t="n">
        <f aca="false">E44-D44</f>
        <v>-4944</v>
      </c>
      <c r="F45" s="31" t="n">
        <f aca="false">F44</f>
        <v>1625</v>
      </c>
      <c r="G45" s="31" t="n">
        <f aca="false">G44-F44</f>
        <v>-86</v>
      </c>
      <c r="H45" s="31" t="n">
        <f aca="false">H44-G44</f>
        <v>-658</v>
      </c>
      <c r="I45" s="31" t="n">
        <f aca="false">I44-H44</f>
        <v>-5915</v>
      </c>
      <c r="J45" s="31" t="n">
        <f aca="false">J44</f>
        <v>2239</v>
      </c>
      <c r="K45" s="31" t="n">
        <f aca="false">K44-J44</f>
        <v>-128</v>
      </c>
      <c r="L45" s="31" t="n">
        <f aca="false">L44-K44</f>
        <v>-1483</v>
      </c>
      <c r="M45" s="31" t="n">
        <f aca="false">M44-L44</f>
        <v>-4719</v>
      </c>
      <c r="N45" s="31" t="n">
        <f aca="false">N44</f>
        <v>2153</v>
      </c>
      <c r="O45" s="31" t="n">
        <f aca="false">O44-N44</f>
        <v>14</v>
      </c>
      <c r="P45" s="31" t="n">
        <f aca="false">P44-O44</f>
        <v>-30</v>
      </c>
      <c r="Q45" s="31" t="n">
        <f aca="false">Q44-P44</f>
        <v>-7695</v>
      </c>
      <c r="R45" s="31" t="n">
        <f aca="false">R44</f>
        <v>1090</v>
      </c>
      <c r="S45" s="31" t="n">
        <f aca="false">S44-R44</f>
        <v>-520</v>
      </c>
      <c r="T45" s="31" t="n">
        <f aca="false">T44-S44</f>
        <v>374</v>
      </c>
      <c r="U45" s="31" t="n">
        <f aca="false">U44-T44</f>
        <v>-5559</v>
      </c>
      <c r="V45" s="31" t="n">
        <f aca="false">V44</f>
        <v>577</v>
      </c>
      <c r="W45" s="31" t="n">
        <f aca="false">W44-V44</f>
        <v>-4007</v>
      </c>
      <c r="X45" s="31" t="n">
        <f aca="false">X44-W44</f>
        <v>742</v>
      </c>
      <c r="Y45" s="31" t="n">
        <f aca="false">Y44-X44</f>
        <v>-8884</v>
      </c>
      <c r="Z45" s="31" t="n">
        <f aca="false">Z44</f>
        <v>1372</v>
      </c>
      <c r="AA45" s="31" t="n">
        <f aca="false">AA44-Z44</f>
        <v>-774</v>
      </c>
      <c r="AB45" s="31" t="n">
        <f aca="false">AB44-AA44</f>
        <v>-3341</v>
      </c>
      <c r="AC45" s="31" t="n">
        <f aca="false">AC44-AB44</f>
        <v>-6548</v>
      </c>
      <c r="AD45" s="31" t="n">
        <f aca="false">AD44</f>
        <v>1005</v>
      </c>
      <c r="AE45" s="31" t="n">
        <f aca="false">AE44-AD44</f>
        <v>-14009</v>
      </c>
      <c r="AF45" s="31" t="n">
        <f aca="false">AF44-AE44</f>
        <v>1018</v>
      </c>
      <c r="AG45" s="31" t="n">
        <f aca="false">AG44-AF44</f>
        <v>-3429</v>
      </c>
      <c r="AH45" s="31" t="n">
        <f aca="false">AH44</f>
        <v>4485</v>
      </c>
      <c r="AI45" s="31" t="n">
        <f aca="false">AI44-AH44</f>
        <v>-14305</v>
      </c>
      <c r="AJ45" s="31" t="n">
        <f aca="false">AJ44-AI44</f>
        <v>-810</v>
      </c>
      <c r="AK45" s="31" t="n">
        <f aca="false">AK44-AJ44</f>
        <v>-2780</v>
      </c>
      <c r="AL45" s="31" t="n">
        <f aca="false">AL44</f>
        <v>168</v>
      </c>
      <c r="AM45" s="31" t="n">
        <f aca="false">AM44-AL44</f>
        <v>3532</v>
      </c>
      <c r="AN45" s="31" t="n">
        <f aca="false">AN44-AM44</f>
        <v>-14799</v>
      </c>
      <c r="AO45" s="31" t="n">
        <f aca="false">AO44-AN44</f>
        <v>-7466</v>
      </c>
      <c r="AP45" s="31" t="n">
        <f aca="false">AP44</f>
        <v>9768</v>
      </c>
      <c r="AQ45" s="31" t="n">
        <f aca="false">AQ44-AP44</f>
        <v>2899</v>
      </c>
    </row>
    <row r="46" customFormat="false" ht="15" hidden="false" customHeight="true" outlineLevel="0" collapsed="false">
      <c r="A46" s="4" t="s">
        <v>360</v>
      </c>
      <c r="B46" s="26" t="n">
        <v>-15267</v>
      </c>
      <c r="C46" s="26" t="n">
        <v>-4149</v>
      </c>
      <c r="D46" s="26" t="n">
        <v>5221</v>
      </c>
      <c r="E46" s="26" t="n">
        <v>5736</v>
      </c>
      <c r="F46" s="26" t="n">
        <v>-13671</v>
      </c>
      <c r="G46" s="26" t="n">
        <v>-7310</v>
      </c>
      <c r="H46" s="26" t="n">
        <v>10586</v>
      </c>
      <c r="I46" s="26" t="n">
        <v>8333</v>
      </c>
      <c r="J46" s="26" t="n">
        <v>-22310</v>
      </c>
      <c r="K46" s="26" t="n">
        <v>-12075</v>
      </c>
      <c r="L46" s="26" t="n">
        <v>13997</v>
      </c>
      <c r="M46" s="26" t="n">
        <v>-2682</v>
      </c>
      <c r="N46" s="26" t="n">
        <v>-5919</v>
      </c>
      <c r="O46" s="26" t="n">
        <v>3792</v>
      </c>
      <c r="P46" s="26" t="n">
        <v>25547</v>
      </c>
      <c r="Q46" s="26" t="n">
        <v>6514</v>
      </c>
      <c r="R46" s="26" t="n">
        <v>-2572</v>
      </c>
      <c r="S46" s="26" t="n">
        <v>8460</v>
      </c>
      <c r="T46" s="26" t="n">
        <v>15642</v>
      </c>
      <c r="U46" s="26" t="n">
        <v>-18851</v>
      </c>
      <c r="V46" s="26" t="n">
        <v>18842</v>
      </c>
      <c r="W46" s="26" t="n">
        <v>19783</v>
      </c>
      <c r="X46" s="26" t="n">
        <v>57099</v>
      </c>
      <c r="Y46" s="26" t="n">
        <v>13298</v>
      </c>
      <c r="Z46" s="26" t="n">
        <v>9380</v>
      </c>
      <c r="AA46" s="26" t="n">
        <v>28104</v>
      </c>
      <c r="AB46" s="26" t="n">
        <v>52496</v>
      </c>
      <c r="AC46" s="26" t="n">
        <v>17176</v>
      </c>
      <c r="AD46" s="26" t="n">
        <v>9674</v>
      </c>
      <c r="AE46" s="26" t="n">
        <v>22291</v>
      </c>
      <c r="AF46" s="26" t="n">
        <v>50434</v>
      </c>
      <c r="AG46" s="26" t="n">
        <v>-5922</v>
      </c>
      <c r="AH46" s="26" t="n">
        <v>13851</v>
      </c>
      <c r="AI46" s="26" t="n">
        <v>48621</v>
      </c>
      <c r="AJ46" s="26" t="n">
        <v>65021</v>
      </c>
      <c r="AK46" s="26" t="n">
        <v>11130</v>
      </c>
      <c r="AL46" s="26" t="n">
        <v>18603</v>
      </c>
      <c r="AM46" s="26" t="n">
        <v>39014</v>
      </c>
      <c r="AN46" s="26" t="n">
        <v>68465</v>
      </c>
      <c r="AO46" s="26" t="n">
        <v>12795</v>
      </c>
      <c r="AP46" s="26" t="n">
        <v>4467</v>
      </c>
      <c r="AQ46" s="26" t="n">
        <v>30862</v>
      </c>
    </row>
    <row r="47" customFormat="false" ht="15" hidden="false" customHeight="true" outlineLevel="0" collapsed="false">
      <c r="A47" s="4" t="s">
        <v>361</v>
      </c>
      <c r="B47" s="31" t="n">
        <f aca="false">B46</f>
        <v>-15267</v>
      </c>
      <c r="C47" s="31" t="n">
        <f aca="false">C46-B46</f>
        <v>11118</v>
      </c>
      <c r="D47" s="31" t="n">
        <f aca="false">D46-C46</f>
        <v>9370</v>
      </c>
      <c r="E47" s="31" t="n">
        <f aca="false">E46-D46</f>
        <v>515</v>
      </c>
      <c r="F47" s="31" t="n">
        <f aca="false">F46</f>
        <v>-13671</v>
      </c>
      <c r="G47" s="31" t="n">
        <f aca="false">G46-F46</f>
        <v>6361</v>
      </c>
      <c r="H47" s="31" t="n">
        <f aca="false">H46-G46</f>
        <v>17896</v>
      </c>
      <c r="I47" s="31" t="n">
        <f aca="false">I46-H46</f>
        <v>-2253</v>
      </c>
      <c r="J47" s="31" t="n">
        <f aca="false">J46</f>
        <v>-22310</v>
      </c>
      <c r="K47" s="31" t="n">
        <f aca="false">K46-J46</f>
        <v>10235</v>
      </c>
      <c r="L47" s="31" t="n">
        <f aca="false">L46-K46</f>
        <v>26072</v>
      </c>
      <c r="M47" s="31" t="n">
        <f aca="false">M46-L46</f>
        <v>-16679</v>
      </c>
      <c r="N47" s="31" t="n">
        <f aca="false">N46</f>
        <v>-5919</v>
      </c>
      <c r="O47" s="31" t="n">
        <f aca="false">O46-N46</f>
        <v>9711</v>
      </c>
      <c r="P47" s="31" t="n">
        <f aca="false">P46-O46</f>
        <v>21755</v>
      </c>
      <c r="Q47" s="31" t="n">
        <f aca="false">Q46-P46</f>
        <v>-19033</v>
      </c>
      <c r="R47" s="31" t="n">
        <f aca="false">R46</f>
        <v>-2572</v>
      </c>
      <c r="S47" s="31" t="n">
        <f aca="false">S46-R46</f>
        <v>11032</v>
      </c>
      <c r="T47" s="31" t="n">
        <f aca="false">T46-S46</f>
        <v>7182</v>
      </c>
      <c r="U47" s="31" t="n">
        <f aca="false">U46-T46</f>
        <v>-34493</v>
      </c>
      <c r="V47" s="31" t="n">
        <f aca="false">V46</f>
        <v>18842</v>
      </c>
      <c r="W47" s="31" t="n">
        <f aca="false">W46-V46</f>
        <v>941</v>
      </c>
      <c r="X47" s="31" t="n">
        <f aca="false">X46-W46</f>
        <v>37316</v>
      </c>
      <c r="Y47" s="31" t="n">
        <f aca="false">Y46-X46</f>
        <v>-43801</v>
      </c>
      <c r="Z47" s="31" t="n">
        <f aca="false">Z46</f>
        <v>9380</v>
      </c>
      <c r="AA47" s="31" t="n">
        <f aca="false">AA46-Z46</f>
        <v>18724</v>
      </c>
      <c r="AB47" s="31" t="n">
        <f aca="false">AB46-AA46</f>
        <v>24392</v>
      </c>
      <c r="AC47" s="31" t="n">
        <f aca="false">AC46-AB46</f>
        <v>-35320</v>
      </c>
      <c r="AD47" s="31" t="n">
        <f aca="false">AD46</f>
        <v>9674</v>
      </c>
      <c r="AE47" s="31" t="n">
        <f aca="false">AE46-AD46</f>
        <v>12617</v>
      </c>
      <c r="AF47" s="31" t="n">
        <f aca="false">AF46-AE46</f>
        <v>28143</v>
      </c>
      <c r="AG47" s="31" t="n">
        <f aca="false">AG46-AF46</f>
        <v>-56356</v>
      </c>
      <c r="AH47" s="31" t="n">
        <f aca="false">AH46</f>
        <v>13851</v>
      </c>
      <c r="AI47" s="31" t="n">
        <f aca="false">AI46-AH46</f>
        <v>34770</v>
      </c>
      <c r="AJ47" s="31" t="n">
        <f aca="false">AJ46-AI46</f>
        <v>16400</v>
      </c>
      <c r="AK47" s="31" t="n">
        <f aca="false">AK46-AJ46</f>
        <v>-53891</v>
      </c>
      <c r="AL47" s="31" t="n">
        <f aca="false">AL46</f>
        <v>18603</v>
      </c>
      <c r="AM47" s="31" t="n">
        <f aca="false">AM46-AL46</f>
        <v>20411</v>
      </c>
      <c r="AN47" s="31" t="n">
        <f aca="false">AN46-AM46</f>
        <v>29451</v>
      </c>
      <c r="AO47" s="31" t="n">
        <f aca="false">AO46-AN46</f>
        <v>-55670</v>
      </c>
      <c r="AP47" s="31" t="n">
        <f aca="false">AP46</f>
        <v>4467</v>
      </c>
      <c r="AQ47" s="31" t="n">
        <f aca="false">AQ46-AP46</f>
        <v>26395</v>
      </c>
    </row>
    <row r="48" customFormat="false" ht="15" hidden="false" customHeight="true" outlineLevel="0" collapsed="false">
      <c r="A48" s="4" t="s">
        <v>362</v>
      </c>
      <c r="B48" s="26" t="n">
        <v>-24</v>
      </c>
      <c r="C48" s="26" t="n">
        <v>185</v>
      </c>
      <c r="D48" s="26" t="n">
        <v>278</v>
      </c>
      <c r="E48" s="26" t="n">
        <v>295</v>
      </c>
      <c r="F48" s="26" t="n">
        <v>264</v>
      </c>
      <c r="G48" s="26" t="n">
        <v>654</v>
      </c>
      <c r="H48" s="26" t="n">
        <v>765</v>
      </c>
      <c r="I48" s="26" t="n">
        <v>879</v>
      </c>
      <c r="J48" s="26" t="n">
        <v>476</v>
      </c>
      <c r="K48" s="26" t="n">
        <v>828</v>
      </c>
      <c r="L48" s="26" t="n">
        <v>1330</v>
      </c>
      <c r="M48" s="26" t="n">
        <v>1485</v>
      </c>
      <c r="N48" s="26" t="n">
        <v>328</v>
      </c>
      <c r="O48" s="26" t="n">
        <v>454</v>
      </c>
      <c r="P48" s="26" t="n">
        <v>1256</v>
      </c>
      <c r="Q48" s="26" t="n">
        <v>1385</v>
      </c>
      <c r="R48" s="26" t="n">
        <v>505</v>
      </c>
      <c r="S48" s="26" t="n">
        <v>1145</v>
      </c>
      <c r="T48" s="26" t="n">
        <v>1280</v>
      </c>
      <c r="U48" s="26" t="n">
        <v>1728</v>
      </c>
      <c r="V48" s="26" t="n">
        <v>136</v>
      </c>
      <c r="W48" s="26" t="n">
        <v>714</v>
      </c>
      <c r="X48" s="26" t="n">
        <v>1263</v>
      </c>
      <c r="Y48" s="26" t="n">
        <v>1377</v>
      </c>
      <c r="Z48" s="26" t="n">
        <v>16</v>
      </c>
      <c r="AA48" s="26" t="n">
        <v>558</v>
      </c>
      <c r="AB48" s="26" t="n">
        <v>602</v>
      </c>
      <c r="AC48" s="26" t="n">
        <v>1411</v>
      </c>
      <c r="AD48" s="26" t="n">
        <v>197</v>
      </c>
      <c r="AE48" s="26" t="n">
        <v>384</v>
      </c>
      <c r="AF48" s="26" t="n">
        <v>1349</v>
      </c>
      <c r="AG48" s="26" t="n">
        <v>1546</v>
      </c>
      <c r="AH48" s="26" t="n">
        <v>203</v>
      </c>
      <c r="AI48" s="26" t="n">
        <v>1099</v>
      </c>
      <c r="AJ48" s="26" t="n">
        <v>1804</v>
      </c>
      <c r="AK48" s="26" t="n">
        <v>1994</v>
      </c>
      <c r="AL48" s="26" t="n">
        <v>511</v>
      </c>
      <c r="AM48" s="26" t="n">
        <v>1313</v>
      </c>
      <c r="AN48" s="26" t="n">
        <v>1848</v>
      </c>
      <c r="AO48" s="26" t="n">
        <v>2284</v>
      </c>
      <c r="AP48" s="26" t="n">
        <v>666</v>
      </c>
      <c r="AQ48" s="26" t="n">
        <v>1433</v>
      </c>
    </row>
    <row r="49" customFormat="false" ht="15" hidden="false" customHeight="true" outlineLevel="0" collapsed="false">
      <c r="A49" s="4" t="s">
        <v>363</v>
      </c>
      <c r="B49" s="31" t="n">
        <f aca="false">B48</f>
        <v>-24</v>
      </c>
      <c r="C49" s="31" t="n">
        <f aca="false">C48-B48</f>
        <v>209</v>
      </c>
      <c r="D49" s="31" t="n">
        <f aca="false">D48-C48</f>
        <v>93</v>
      </c>
      <c r="E49" s="31" t="n">
        <f aca="false">E48-D48</f>
        <v>17</v>
      </c>
      <c r="F49" s="31" t="n">
        <f aca="false">F48</f>
        <v>264</v>
      </c>
      <c r="G49" s="31" t="n">
        <f aca="false">G48-F48</f>
        <v>390</v>
      </c>
      <c r="H49" s="31" t="n">
        <f aca="false">H48-G48</f>
        <v>111</v>
      </c>
      <c r="I49" s="31" t="n">
        <f aca="false">I48-H48</f>
        <v>114</v>
      </c>
      <c r="J49" s="31" t="n">
        <f aca="false">J48</f>
        <v>476</v>
      </c>
      <c r="K49" s="31" t="n">
        <f aca="false">K48-J48</f>
        <v>352</v>
      </c>
      <c r="L49" s="31" t="n">
        <f aca="false">L48-K48</f>
        <v>502</v>
      </c>
      <c r="M49" s="31" t="n">
        <f aca="false">M48-L48</f>
        <v>155</v>
      </c>
      <c r="N49" s="31" t="n">
        <f aca="false">N48</f>
        <v>328</v>
      </c>
      <c r="O49" s="31" t="n">
        <f aca="false">O48-N48</f>
        <v>126</v>
      </c>
      <c r="P49" s="31" t="n">
        <f aca="false">P48-O48</f>
        <v>802</v>
      </c>
      <c r="Q49" s="31" t="n">
        <f aca="false">Q48-P48</f>
        <v>129</v>
      </c>
      <c r="R49" s="31" t="n">
        <f aca="false">R48</f>
        <v>505</v>
      </c>
      <c r="S49" s="31" t="n">
        <f aca="false">S48-R48</f>
        <v>640</v>
      </c>
      <c r="T49" s="31" t="n">
        <f aca="false">T48-S48</f>
        <v>135</v>
      </c>
      <c r="U49" s="31" t="n">
        <f aca="false">U48-T48</f>
        <v>448</v>
      </c>
      <c r="V49" s="31" t="n">
        <f aca="false">V48</f>
        <v>136</v>
      </c>
      <c r="W49" s="31" t="n">
        <f aca="false">W48-V48</f>
        <v>578</v>
      </c>
      <c r="X49" s="31" t="n">
        <f aca="false">X48-W48</f>
        <v>549</v>
      </c>
      <c r="Y49" s="31" t="n">
        <f aca="false">Y48-X48</f>
        <v>114</v>
      </c>
      <c r="Z49" s="31" t="n">
        <f aca="false">Z48</f>
        <v>16</v>
      </c>
      <c r="AA49" s="31" t="n">
        <f aca="false">AA48-Z48</f>
        <v>542</v>
      </c>
      <c r="AB49" s="31" t="n">
        <f aca="false">AB48-AA48</f>
        <v>44</v>
      </c>
      <c r="AC49" s="31" t="n">
        <f aca="false">AC48-AB48</f>
        <v>809</v>
      </c>
      <c r="AD49" s="31" t="n">
        <f aca="false">AD48</f>
        <v>197</v>
      </c>
      <c r="AE49" s="31" t="n">
        <f aca="false">AE48-AD48</f>
        <v>187</v>
      </c>
      <c r="AF49" s="31" t="n">
        <f aca="false">AF48-AE48</f>
        <v>965</v>
      </c>
      <c r="AG49" s="31" t="n">
        <f aca="false">AG48-AF48</f>
        <v>197</v>
      </c>
      <c r="AH49" s="31" t="n">
        <f aca="false">AH48</f>
        <v>203</v>
      </c>
      <c r="AI49" s="31" t="n">
        <f aca="false">AI48-AH48</f>
        <v>896</v>
      </c>
      <c r="AJ49" s="31" t="n">
        <f aca="false">AJ48-AI48</f>
        <v>705</v>
      </c>
      <c r="AK49" s="31" t="n">
        <f aca="false">AK48-AJ48</f>
        <v>190</v>
      </c>
      <c r="AL49" s="31" t="n">
        <f aca="false">AL48</f>
        <v>511</v>
      </c>
      <c r="AM49" s="31" t="n">
        <f aca="false">AM48-AL48</f>
        <v>802</v>
      </c>
      <c r="AN49" s="31" t="n">
        <f aca="false">AN48-AM48</f>
        <v>535</v>
      </c>
      <c r="AO49" s="31" t="n">
        <f aca="false">AO48-AN48</f>
        <v>436</v>
      </c>
      <c r="AP49" s="31" t="n">
        <f aca="false">AP48</f>
        <v>666</v>
      </c>
      <c r="AQ49" s="31" t="n">
        <f aca="false">AQ48-AP48</f>
        <v>767</v>
      </c>
    </row>
    <row r="50" customFormat="false" ht="15" hidden="false" customHeight="true" outlineLevel="0" collapsed="false">
      <c r="A50" s="4" t="s">
        <v>364</v>
      </c>
      <c r="B50" s="26" t="n">
        <v>-11342</v>
      </c>
      <c r="C50" s="26" t="n">
        <v>-42456</v>
      </c>
      <c r="D50" s="26" t="n">
        <v>-43046</v>
      </c>
      <c r="E50" s="26" t="n">
        <v>-42903</v>
      </c>
      <c r="F50" s="26" t="n">
        <v>40</v>
      </c>
      <c r="G50" s="26" t="n">
        <v>-21815</v>
      </c>
      <c r="H50" s="26" t="n">
        <v>-21815</v>
      </c>
      <c r="I50" s="26" t="n">
        <v>-22148</v>
      </c>
      <c r="J50" s="26" t="n">
        <v>-10308</v>
      </c>
      <c r="K50" s="26" t="n">
        <v>-10308</v>
      </c>
      <c r="L50" s="26" t="n">
        <v>-14359</v>
      </c>
      <c r="M50" s="26" t="n">
        <v>-14359</v>
      </c>
      <c r="N50" s="26" t="n">
        <v>-2325</v>
      </c>
      <c r="O50" s="26" t="n">
        <v>-11406</v>
      </c>
      <c r="P50" s="26" t="n">
        <v>-11406</v>
      </c>
      <c r="Q50" s="26" t="n">
        <v>-41151</v>
      </c>
      <c r="R50" s="26" t="n">
        <v>0</v>
      </c>
      <c r="S50" s="26" t="n">
        <v>0</v>
      </c>
      <c r="T50" s="26" t="n">
        <v>0</v>
      </c>
      <c r="U50" s="26" t="n">
        <v>-13145</v>
      </c>
      <c r="V50" s="26" t="n">
        <v>0</v>
      </c>
      <c r="W50" s="26" t="n">
        <v>0</v>
      </c>
      <c r="X50" s="26" t="n">
        <v>0</v>
      </c>
      <c r="Y50" s="26" t="n">
        <v>-38859</v>
      </c>
      <c r="Z50" s="26" t="n">
        <v>-30352</v>
      </c>
      <c r="AA50" s="26" t="n">
        <v>-40999</v>
      </c>
      <c r="AB50" s="26" t="n">
        <v>-40999</v>
      </c>
      <c r="AC50" s="26" t="n">
        <v>-40999</v>
      </c>
      <c r="AD50" s="26" t="n">
        <v>-4809</v>
      </c>
      <c r="AE50" s="26" t="n">
        <v>-4809</v>
      </c>
      <c r="AF50" s="26" t="n">
        <v>-4809</v>
      </c>
      <c r="AG50" s="26" t="n">
        <v>-17965</v>
      </c>
      <c r="AH50" s="26" t="n">
        <v>-8751</v>
      </c>
      <c r="AI50" s="26" t="n">
        <v>-8751</v>
      </c>
      <c r="AJ50" s="26" t="n">
        <v>-8751</v>
      </c>
      <c r="AK50" s="26" t="n">
        <v>-8751</v>
      </c>
      <c r="AL50" s="26" t="n">
        <v>0</v>
      </c>
      <c r="AM50" s="26" t="n">
        <v>0</v>
      </c>
      <c r="AN50" s="26" t="n">
        <v>0</v>
      </c>
      <c r="AO50" s="26" t="n">
        <v>0</v>
      </c>
      <c r="AP50" s="26" t="n">
        <v>-24885</v>
      </c>
      <c r="AQ50" s="26" t="n">
        <v>-30074</v>
      </c>
    </row>
    <row r="51" customFormat="false" ht="15" hidden="false" customHeight="true" outlineLevel="0" collapsed="false">
      <c r="A51" s="4" t="s">
        <v>365</v>
      </c>
      <c r="B51" s="31" t="n">
        <f aca="false">B50</f>
        <v>-11342</v>
      </c>
      <c r="C51" s="31" t="n">
        <f aca="false">C50-B50</f>
        <v>-31114</v>
      </c>
      <c r="D51" s="31" t="n">
        <f aca="false">D50-C50</f>
        <v>-590</v>
      </c>
      <c r="E51" s="31" t="n">
        <f aca="false">E50-D50</f>
        <v>143</v>
      </c>
      <c r="F51" s="31" t="n">
        <f aca="false">F50</f>
        <v>40</v>
      </c>
      <c r="G51" s="31" t="n">
        <f aca="false">G50-F50</f>
        <v>-21855</v>
      </c>
      <c r="H51" s="31" t="n">
        <f aca="false">H50-G50</f>
        <v>0</v>
      </c>
      <c r="I51" s="31" t="n">
        <f aca="false">I50-H50</f>
        <v>-333</v>
      </c>
      <c r="J51" s="31" t="n">
        <f aca="false">J50</f>
        <v>-10308</v>
      </c>
      <c r="K51" s="31" t="n">
        <f aca="false">K50-J50</f>
        <v>0</v>
      </c>
      <c r="L51" s="31" t="n">
        <f aca="false">L50-K50</f>
        <v>-4051</v>
      </c>
      <c r="M51" s="31" t="n">
        <f aca="false">M50-L50</f>
        <v>0</v>
      </c>
      <c r="N51" s="31" t="n">
        <f aca="false">N50</f>
        <v>-2325</v>
      </c>
      <c r="O51" s="31" t="n">
        <f aca="false">O50-N50</f>
        <v>-9081</v>
      </c>
      <c r="P51" s="31" t="n">
        <f aca="false">P50-O50</f>
        <v>0</v>
      </c>
      <c r="Q51" s="31" t="n">
        <f aca="false">Q50-P50</f>
        <v>-29745</v>
      </c>
      <c r="R51" s="31" t="n">
        <f aca="false">R50</f>
        <v>0</v>
      </c>
      <c r="S51" s="31" t="n">
        <f aca="false">S50-R50</f>
        <v>0</v>
      </c>
      <c r="T51" s="31" t="n">
        <f aca="false">T50-S50</f>
        <v>0</v>
      </c>
      <c r="U51" s="31" t="n">
        <f aca="false">U50-T50</f>
        <v>-13145</v>
      </c>
      <c r="V51" s="31" t="n">
        <f aca="false">V50</f>
        <v>0</v>
      </c>
      <c r="W51" s="31" t="n">
        <f aca="false">W50-V50</f>
        <v>0</v>
      </c>
      <c r="X51" s="31" t="n">
        <f aca="false">X50-W50</f>
        <v>0</v>
      </c>
      <c r="Y51" s="31" t="n">
        <f aca="false">Y50-X50</f>
        <v>-38859</v>
      </c>
      <c r="Z51" s="31" t="n">
        <f aca="false">Z50</f>
        <v>-30352</v>
      </c>
      <c r="AA51" s="31" t="n">
        <f aca="false">AA50-Z50</f>
        <v>-10647</v>
      </c>
      <c r="AB51" s="31" t="n">
        <f aca="false">AB50-AA50</f>
        <v>0</v>
      </c>
      <c r="AC51" s="31" t="n">
        <f aca="false">AC50-AB50</f>
        <v>0</v>
      </c>
      <c r="AD51" s="31" t="n">
        <f aca="false">AD50</f>
        <v>-4809</v>
      </c>
      <c r="AE51" s="31" t="n">
        <f aca="false">AE50-AD50</f>
        <v>0</v>
      </c>
      <c r="AF51" s="31" t="n">
        <f aca="false">AF50-AE50</f>
        <v>0</v>
      </c>
      <c r="AG51" s="31" t="n">
        <f aca="false">AG50-AF50</f>
        <v>-13156</v>
      </c>
      <c r="AH51" s="31" t="n">
        <f aca="false">AH50</f>
        <v>-8751</v>
      </c>
      <c r="AI51" s="31" t="n">
        <f aca="false">AI50-AH50</f>
        <v>0</v>
      </c>
      <c r="AJ51" s="31" t="n">
        <f aca="false">AJ50-AI50</f>
        <v>0</v>
      </c>
      <c r="AK51" s="31" t="n">
        <f aca="false">AK50-AJ50</f>
        <v>0</v>
      </c>
      <c r="AL51" s="31" t="n">
        <f aca="false">AL50</f>
        <v>0</v>
      </c>
      <c r="AM51" s="31" t="n">
        <f aca="false">AM50-AL50</f>
        <v>0</v>
      </c>
      <c r="AN51" s="31" t="n">
        <f aca="false">AN50-AM50</f>
        <v>0</v>
      </c>
      <c r="AO51" s="31" t="n">
        <f aca="false">AO50-AN50</f>
        <v>0</v>
      </c>
      <c r="AP51" s="31" t="n">
        <f aca="false">AP50</f>
        <v>-24885</v>
      </c>
      <c r="AQ51" s="31" t="n">
        <f aca="false">AQ50-AP50</f>
        <v>-5189</v>
      </c>
    </row>
    <row r="52" customFormat="false" ht="15" hidden="false" customHeight="true" outlineLevel="0" collapsed="false">
      <c r="A52" s="4" t="s">
        <v>366</v>
      </c>
      <c r="B52" s="26" t="n">
        <v>0</v>
      </c>
      <c r="C52" s="26" t="n">
        <v>0</v>
      </c>
      <c r="D52" s="26" t="n">
        <v>0</v>
      </c>
      <c r="E52" s="26" t="n">
        <v>0</v>
      </c>
      <c r="F52" s="26" t="n">
        <v>0</v>
      </c>
      <c r="G52" s="26" t="n">
        <v>0</v>
      </c>
      <c r="H52" s="26" t="n">
        <v>0</v>
      </c>
      <c r="I52" s="26" t="n">
        <v>0</v>
      </c>
      <c r="J52" s="26" t="n">
        <v>0</v>
      </c>
      <c r="K52" s="26" t="n">
        <v>0</v>
      </c>
      <c r="L52" s="26" t="n">
        <v>0</v>
      </c>
      <c r="M52" s="26" t="n">
        <v>0</v>
      </c>
      <c r="N52" s="26" t="n">
        <v>0</v>
      </c>
      <c r="O52" s="26" t="n">
        <v>0</v>
      </c>
      <c r="P52" s="26" t="n">
        <v>0</v>
      </c>
      <c r="Q52" s="26" t="n">
        <v>0</v>
      </c>
      <c r="R52" s="26" t="n">
        <v>0</v>
      </c>
      <c r="S52" s="26" t="n">
        <v>0</v>
      </c>
      <c r="T52" s="26" t="n">
        <v>0</v>
      </c>
      <c r="U52" s="26" t="n">
        <v>0</v>
      </c>
      <c r="V52" s="26" t="n">
        <v>0</v>
      </c>
      <c r="W52" s="26" t="n">
        <v>0</v>
      </c>
      <c r="X52" s="26" t="n">
        <v>0</v>
      </c>
      <c r="Y52" s="26" t="n">
        <v>0</v>
      </c>
      <c r="Z52" s="26" t="n">
        <v>0</v>
      </c>
      <c r="AA52" s="26" t="n">
        <v>0</v>
      </c>
      <c r="AB52" s="26" t="n">
        <v>0</v>
      </c>
      <c r="AC52" s="26" t="n">
        <v>0</v>
      </c>
      <c r="AD52" s="26" t="n">
        <v>-81</v>
      </c>
      <c r="AE52" s="26" t="n">
        <v>-446</v>
      </c>
      <c r="AF52" s="26" t="n">
        <v>-446</v>
      </c>
      <c r="AG52" s="26" t="n">
        <v>-446</v>
      </c>
      <c r="AH52" s="26" t="n">
        <v>-222</v>
      </c>
      <c r="AI52" s="26" t="n">
        <v>-222</v>
      </c>
      <c r="AJ52" s="26" t="n">
        <v>-222</v>
      </c>
      <c r="AK52" s="26" t="n">
        <v>-362</v>
      </c>
      <c r="AL52" s="26" t="n">
        <v>0</v>
      </c>
      <c r="AM52" s="26" t="n">
        <v>0</v>
      </c>
      <c r="AN52" s="26" t="n">
        <v>0</v>
      </c>
      <c r="AO52" s="26" t="n">
        <v>0</v>
      </c>
      <c r="AP52" s="26" t="n">
        <v>0</v>
      </c>
      <c r="AQ52" s="26" t="n">
        <v>0</v>
      </c>
    </row>
    <row r="53" customFormat="false" ht="15" hidden="false" customHeight="true" outlineLevel="0" collapsed="false">
      <c r="A53" s="4" t="s">
        <v>367</v>
      </c>
      <c r="B53" s="31" t="n">
        <f aca="false">B52</f>
        <v>0</v>
      </c>
      <c r="C53" s="31" t="n">
        <f aca="false">C52-B52</f>
        <v>0</v>
      </c>
      <c r="D53" s="31" t="n">
        <f aca="false">D52-C52</f>
        <v>0</v>
      </c>
      <c r="E53" s="31" t="n">
        <f aca="false">E52-D52</f>
        <v>0</v>
      </c>
      <c r="F53" s="31" t="n">
        <f aca="false">F52</f>
        <v>0</v>
      </c>
      <c r="G53" s="31" t="n">
        <f aca="false">G52-F52</f>
        <v>0</v>
      </c>
      <c r="H53" s="31" t="n">
        <f aca="false">H52-G52</f>
        <v>0</v>
      </c>
      <c r="I53" s="31" t="n">
        <f aca="false">I52-H52</f>
        <v>0</v>
      </c>
      <c r="J53" s="31" t="n">
        <f aca="false">J52</f>
        <v>0</v>
      </c>
      <c r="K53" s="31" t="n">
        <f aca="false">K52-J52</f>
        <v>0</v>
      </c>
      <c r="L53" s="31" t="n">
        <f aca="false">L52-K52</f>
        <v>0</v>
      </c>
      <c r="M53" s="31" t="n">
        <f aca="false">M52-L52</f>
        <v>0</v>
      </c>
      <c r="N53" s="31" t="n">
        <f aca="false">N52</f>
        <v>0</v>
      </c>
      <c r="O53" s="31" t="n">
        <f aca="false">O52-N52</f>
        <v>0</v>
      </c>
      <c r="P53" s="31" t="n">
        <f aca="false">P52-O52</f>
        <v>0</v>
      </c>
      <c r="Q53" s="31" t="n">
        <f aca="false">Q52-P52</f>
        <v>0</v>
      </c>
      <c r="R53" s="31" t="n">
        <f aca="false">R52</f>
        <v>0</v>
      </c>
      <c r="S53" s="31" t="n">
        <f aca="false">S52-R52</f>
        <v>0</v>
      </c>
      <c r="T53" s="31" t="n">
        <f aca="false">T52-S52</f>
        <v>0</v>
      </c>
      <c r="U53" s="31" t="n">
        <f aca="false">U52-T52</f>
        <v>0</v>
      </c>
      <c r="V53" s="31" t="n">
        <f aca="false">V52</f>
        <v>0</v>
      </c>
      <c r="W53" s="31" t="n">
        <f aca="false">W52-V52</f>
        <v>0</v>
      </c>
      <c r="X53" s="31" t="n">
        <f aca="false">X52-W52</f>
        <v>0</v>
      </c>
      <c r="Y53" s="31" t="n">
        <f aca="false">Y52-X52</f>
        <v>0</v>
      </c>
      <c r="Z53" s="31" t="n">
        <f aca="false">Z52</f>
        <v>0</v>
      </c>
      <c r="AA53" s="31" t="n">
        <f aca="false">AA52-Z52</f>
        <v>0</v>
      </c>
      <c r="AB53" s="31" t="n">
        <f aca="false">AB52-AA52</f>
        <v>0</v>
      </c>
      <c r="AC53" s="31" t="n">
        <f aca="false">AC52-AB52</f>
        <v>0</v>
      </c>
      <c r="AD53" s="31" t="n">
        <f aca="false">AD52</f>
        <v>-81</v>
      </c>
      <c r="AE53" s="31" t="n">
        <f aca="false">AE52-AD52</f>
        <v>-365</v>
      </c>
      <c r="AF53" s="31" t="n">
        <f aca="false">AF52-AE52</f>
        <v>0</v>
      </c>
      <c r="AG53" s="31" t="n">
        <f aca="false">AG52-AF52</f>
        <v>0</v>
      </c>
      <c r="AH53" s="31" t="n">
        <f aca="false">AH52</f>
        <v>-222</v>
      </c>
      <c r="AI53" s="31" t="n">
        <f aca="false">AI52-AH52</f>
        <v>0</v>
      </c>
      <c r="AJ53" s="31" t="n">
        <f aca="false">AJ52-AI52</f>
        <v>0</v>
      </c>
      <c r="AK53" s="31" t="n">
        <f aca="false">AK52-AJ52</f>
        <v>-140</v>
      </c>
      <c r="AL53" s="31" t="n">
        <f aca="false">AL52</f>
        <v>0</v>
      </c>
      <c r="AM53" s="31" t="n">
        <f aca="false">AM52-AL52</f>
        <v>0</v>
      </c>
      <c r="AN53" s="31" t="n">
        <f aca="false">AN52-AM52</f>
        <v>0</v>
      </c>
      <c r="AO53" s="31" t="n">
        <f aca="false">AO52-AN52</f>
        <v>0</v>
      </c>
      <c r="AP53" s="31" t="n">
        <f aca="false">AP52</f>
        <v>0</v>
      </c>
      <c r="AQ53" s="31" t="n">
        <f aca="false">AQ52-AP52</f>
        <v>0</v>
      </c>
    </row>
    <row r="54" customFormat="false" ht="15" hidden="false" customHeight="true" outlineLevel="0" collapsed="false">
      <c r="A54" s="4" t="s">
        <v>368</v>
      </c>
      <c r="B54" s="26" t="n">
        <v>0</v>
      </c>
      <c r="C54" s="26" t="n">
        <v>0</v>
      </c>
      <c r="D54" s="26" t="n">
        <v>0</v>
      </c>
      <c r="E54" s="26" t="n">
        <v>0</v>
      </c>
      <c r="F54" s="26" t="n">
        <v>0</v>
      </c>
      <c r="G54" s="26" t="n">
        <v>0</v>
      </c>
      <c r="H54" s="26" t="n">
        <v>0</v>
      </c>
      <c r="I54" s="26" t="n">
        <v>0</v>
      </c>
      <c r="J54" s="26" t="n">
        <v>0</v>
      </c>
      <c r="K54" s="26" t="n">
        <v>-1150</v>
      </c>
      <c r="L54" s="26" t="n">
        <v>-1150</v>
      </c>
      <c r="M54" s="26" t="n">
        <v>-1245</v>
      </c>
      <c r="N54" s="26" t="n">
        <v>-100</v>
      </c>
      <c r="O54" s="26" t="n">
        <v>-100</v>
      </c>
      <c r="P54" s="26" t="n">
        <v>-100</v>
      </c>
      <c r="Q54" s="26" t="n">
        <v>-180</v>
      </c>
      <c r="R54" s="26" t="n">
        <v>0</v>
      </c>
      <c r="S54" s="26" t="n">
        <v>-161</v>
      </c>
      <c r="T54" s="26" t="n">
        <v>-161</v>
      </c>
      <c r="U54" s="26" t="n">
        <v>-161</v>
      </c>
      <c r="V54" s="26" t="n">
        <v>0</v>
      </c>
      <c r="W54" s="26" t="n">
        <v>0</v>
      </c>
      <c r="X54" s="26" t="n">
        <v>0</v>
      </c>
      <c r="Y54" s="26" t="n">
        <v>0</v>
      </c>
      <c r="Z54" s="26" t="n">
        <v>0</v>
      </c>
      <c r="AA54" s="26" t="n">
        <v>0</v>
      </c>
      <c r="AB54" s="26" t="n">
        <v>0</v>
      </c>
      <c r="AC54" s="26" t="n">
        <v>0</v>
      </c>
      <c r="AD54" s="26" t="n">
        <v>-1027</v>
      </c>
      <c r="AE54" s="26" t="n">
        <v>-2069</v>
      </c>
      <c r="AF54" s="26" t="n">
        <v>-4187</v>
      </c>
      <c r="AG54" s="26" t="n">
        <v>-4187</v>
      </c>
      <c r="AH54" s="26" t="n">
        <v>0</v>
      </c>
      <c r="AI54" s="26" t="n">
        <v>-1708</v>
      </c>
      <c r="AJ54" s="26" t="n">
        <v>-1708</v>
      </c>
      <c r="AK54" s="26" t="n">
        <v>-1708</v>
      </c>
      <c r="AL54" s="26" t="n">
        <v>-1763</v>
      </c>
      <c r="AM54" s="26" t="n">
        <v>-1763</v>
      </c>
      <c r="AN54" s="26" t="n">
        <v>-1763</v>
      </c>
      <c r="AO54" s="26" t="n">
        <v>-1763</v>
      </c>
      <c r="AP54" s="26" t="n">
        <v>-1950</v>
      </c>
      <c r="AQ54" s="26" t="n">
        <v>-1950</v>
      </c>
    </row>
    <row r="55" customFormat="false" ht="15" hidden="false" customHeight="true" outlineLevel="0" collapsed="false">
      <c r="A55" s="4" t="s">
        <v>369</v>
      </c>
      <c r="B55" s="31" t="n">
        <f aca="false">B54</f>
        <v>0</v>
      </c>
      <c r="C55" s="31" t="n">
        <f aca="false">C54-B54</f>
        <v>0</v>
      </c>
      <c r="D55" s="31" t="n">
        <f aca="false">D54-C54</f>
        <v>0</v>
      </c>
      <c r="E55" s="31" t="n">
        <f aca="false">E54-D54</f>
        <v>0</v>
      </c>
      <c r="F55" s="31" t="n">
        <f aca="false">F54</f>
        <v>0</v>
      </c>
      <c r="G55" s="31" t="n">
        <f aca="false">G54-F54</f>
        <v>0</v>
      </c>
      <c r="H55" s="31" t="n">
        <f aca="false">H54-G54</f>
        <v>0</v>
      </c>
      <c r="I55" s="31" t="n">
        <f aca="false">I54-H54</f>
        <v>0</v>
      </c>
      <c r="J55" s="31" t="n">
        <f aca="false">J54</f>
        <v>0</v>
      </c>
      <c r="K55" s="31" t="n">
        <f aca="false">K54-J54</f>
        <v>-1150</v>
      </c>
      <c r="L55" s="31" t="n">
        <f aca="false">L54-K54</f>
        <v>0</v>
      </c>
      <c r="M55" s="31" t="n">
        <f aca="false">M54-L54</f>
        <v>-95</v>
      </c>
      <c r="N55" s="31" t="n">
        <f aca="false">N54</f>
        <v>-100</v>
      </c>
      <c r="O55" s="31" t="n">
        <f aca="false">O54-N54</f>
        <v>0</v>
      </c>
      <c r="P55" s="31" t="n">
        <f aca="false">P54-O54</f>
        <v>0</v>
      </c>
      <c r="Q55" s="31" t="n">
        <f aca="false">Q54-P54</f>
        <v>-80</v>
      </c>
      <c r="R55" s="31" t="n">
        <f aca="false">R54</f>
        <v>0</v>
      </c>
      <c r="S55" s="31" t="n">
        <f aca="false">S54-R54</f>
        <v>-161</v>
      </c>
      <c r="T55" s="31" t="n">
        <f aca="false">T54-S54</f>
        <v>0</v>
      </c>
      <c r="U55" s="31" t="n">
        <f aca="false">U54-T54</f>
        <v>0</v>
      </c>
      <c r="V55" s="31" t="n">
        <f aca="false">V54</f>
        <v>0</v>
      </c>
      <c r="W55" s="31" t="n">
        <f aca="false">W54-V54</f>
        <v>0</v>
      </c>
      <c r="X55" s="31" t="n">
        <f aca="false">X54-W54</f>
        <v>0</v>
      </c>
      <c r="Y55" s="31" t="n">
        <f aca="false">Y54-X54</f>
        <v>0</v>
      </c>
      <c r="Z55" s="31" t="n">
        <f aca="false">Z54</f>
        <v>0</v>
      </c>
      <c r="AA55" s="31" t="n">
        <f aca="false">AA54-Z54</f>
        <v>0</v>
      </c>
      <c r="AB55" s="31" t="n">
        <f aca="false">AB54-AA54</f>
        <v>0</v>
      </c>
      <c r="AC55" s="31" t="n">
        <f aca="false">AC54-AB54</f>
        <v>0</v>
      </c>
      <c r="AD55" s="31" t="n">
        <f aca="false">AD54</f>
        <v>-1027</v>
      </c>
      <c r="AE55" s="31" t="n">
        <f aca="false">AE54-AD54</f>
        <v>-1042</v>
      </c>
      <c r="AF55" s="31" t="n">
        <f aca="false">AF54-AE54</f>
        <v>-2118</v>
      </c>
      <c r="AG55" s="31" t="n">
        <f aca="false">AG54-AF54</f>
        <v>0</v>
      </c>
      <c r="AH55" s="31" t="n">
        <f aca="false">AH54</f>
        <v>0</v>
      </c>
      <c r="AI55" s="31" t="n">
        <f aca="false">AI54-AH54</f>
        <v>-1708</v>
      </c>
      <c r="AJ55" s="31" t="n">
        <f aca="false">AJ54-AI54</f>
        <v>0</v>
      </c>
      <c r="AK55" s="31" t="n">
        <f aca="false">AK54-AJ54</f>
        <v>0</v>
      </c>
      <c r="AL55" s="31" t="n">
        <f aca="false">AL54</f>
        <v>-1763</v>
      </c>
      <c r="AM55" s="31" t="n">
        <f aca="false">AM54-AL54</f>
        <v>0</v>
      </c>
      <c r="AN55" s="31" t="n">
        <f aca="false">AN54-AM54</f>
        <v>0</v>
      </c>
      <c r="AO55" s="31" t="n">
        <f aca="false">AO54-AN54</f>
        <v>0</v>
      </c>
      <c r="AP55" s="31" t="n">
        <f aca="false">AP54</f>
        <v>-1950</v>
      </c>
      <c r="AQ55" s="31" t="n">
        <f aca="false">AQ54-AP54</f>
        <v>0</v>
      </c>
    </row>
    <row r="56" customFormat="false" ht="15" hidden="false" customHeight="true" outlineLevel="0" collapsed="false">
      <c r="A56" s="4" t="s">
        <v>370</v>
      </c>
      <c r="B56" s="31" t="n">
        <f aca="false">B51+B53-B7-B8</f>
        <v>-10</v>
      </c>
      <c r="C56" s="31" t="n">
        <f aca="false">C51+C53-C7-C8</f>
        <v>-133</v>
      </c>
      <c r="D56" s="31" t="n">
        <f aca="false">D51+D53-D7-D8</f>
        <v>-590</v>
      </c>
      <c r="E56" s="31" t="n">
        <f aca="false">E51+E53-E7-E8</f>
        <v>0</v>
      </c>
      <c r="F56" s="31" t="n">
        <f aca="false">F51+F53-F7-F8</f>
        <v>40</v>
      </c>
      <c r="G56" s="31" t="n">
        <f aca="false">G51+G53-G7-G8</f>
        <v>0</v>
      </c>
      <c r="H56" s="31" t="n">
        <f aca="false">H51+H53-H7-H8</f>
        <v>0</v>
      </c>
      <c r="I56" s="31" t="n">
        <f aca="false">I51+I53-I7-I8</f>
        <v>-333</v>
      </c>
      <c r="J56" s="31" t="n">
        <f aca="false">J51+J53-J7-J8</f>
        <v>-86</v>
      </c>
      <c r="K56" s="31" t="n">
        <f aca="false">K51+K53-K7-K8</f>
        <v>0</v>
      </c>
      <c r="L56" s="31" t="n">
        <f aca="false">L51+L53-L7-L8</f>
        <v>0</v>
      </c>
      <c r="M56" s="31" t="n">
        <f aca="false">M51+M53-M7-M8</f>
        <v>0</v>
      </c>
      <c r="N56" s="31" t="n">
        <f aca="false">N51+N53-N7-N8</f>
        <v>0</v>
      </c>
      <c r="O56" s="31" t="n">
        <f aca="false">O51+O53-O7-O8</f>
        <v>0</v>
      </c>
      <c r="P56" s="31" t="n">
        <f aca="false">P51+P53-P7-P8</f>
        <v>0</v>
      </c>
      <c r="Q56" s="31" t="n">
        <f aca="false">Q51+Q53-Q7-Q8</f>
        <v>0</v>
      </c>
      <c r="R56" s="31" t="n">
        <f aca="false">R51+R53-R7-R8</f>
        <v>0</v>
      </c>
      <c r="S56" s="31" t="n">
        <f aca="false">S51+S53-S7-S8</f>
        <v>0</v>
      </c>
      <c r="T56" s="31" t="n">
        <f aca="false">T51+T53-T7-T8</f>
        <v>0</v>
      </c>
      <c r="U56" s="31" t="n">
        <f aca="false">U51+U53-U7-U8</f>
        <v>0</v>
      </c>
      <c r="V56" s="31" t="n">
        <f aca="false">V51+V53-V7-V8</f>
        <v>0</v>
      </c>
      <c r="W56" s="31" t="n">
        <f aca="false">W51+W53-W7-W8</f>
        <v>0</v>
      </c>
      <c r="X56" s="31" t="n">
        <f aca="false">X51+X53-X7-X8</f>
        <v>0</v>
      </c>
      <c r="Y56" s="31" t="n">
        <f aca="false">Y51+Y53-Y7-Y8</f>
        <v>0</v>
      </c>
      <c r="Z56" s="31" t="n">
        <f aca="false">Z51+Z53-Z7-Z8</f>
        <v>0</v>
      </c>
      <c r="AA56" s="31" t="n">
        <f aca="false">AA51+AA53-AA7-AA8</f>
        <v>0</v>
      </c>
      <c r="AB56" s="31" t="n">
        <f aca="false">AB51+AB53-AB7-AB8</f>
        <v>0</v>
      </c>
      <c r="AC56" s="31" t="n">
        <f aca="false">AC51+AC53-AC7-AC8</f>
        <v>0</v>
      </c>
      <c r="AD56" s="31" t="n">
        <f aca="false">AD51+AD53-AD7-AD8</f>
        <v>0</v>
      </c>
      <c r="AE56" s="31" t="n">
        <f aca="false">AE51+AE53-AE7-AE8</f>
        <v>0</v>
      </c>
      <c r="AF56" s="31" t="n">
        <f aca="false">AF51+AF53-AF7-AF8</f>
        <v>0</v>
      </c>
      <c r="AG56" s="31" t="n">
        <f aca="false">AG51+AG53-AG7-AG8</f>
        <v>0</v>
      </c>
      <c r="AH56" s="31" t="n">
        <f aca="false">AH51+AH53-AH7-AH8</f>
        <v>0</v>
      </c>
      <c r="AI56" s="31" t="n">
        <f aca="false">AI51+AI53-AI7-AI8</f>
        <v>0</v>
      </c>
      <c r="AJ56" s="31" t="n">
        <f aca="false">AJ51+AJ53-AJ7-AJ8</f>
        <v>0</v>
      </c>
      <c r="AK56" s="31" t="n">
        <f aca="false">AK51+AK53-AK7-AK8</f>
        <v>0</v>
      </c>
      <c r="AL56" s="31" t="n">
        <f aca="false">AL51+AL53-AL7-AL8</f>
        <v>0</v>
      </c>
      <c r="AM56" s="31" t="n">
        <f aca="false">AM51+AM53-AM7-AM8</f>
        <v>0</v>
      </c>
      <c r="AN56" s="31" t="n">
        <f aca="false">AN51+AN53-AN7-AN8</f>
        <v>0</v>
      </c>
      <c r="AO56" s="31" t="n">
        <f aca="false">AO51+AO53-AO7-AO8</f>
        <v>0</v>
      </c>
      <c r="AP56" s="31" t="n">
        <f aca="false">AP51+AP53-AP7-AP8</f>
        <v>0</v>
      </c>
      <c r="AQ56" s="31" t="n">
        <f aca="false">AQ51+AQ53-AQ7-AQ8</f>
        <v>0</v>
      </c>
    </row>
    <row r="57" customFormat="false" ht="15" hidden="false" customHeight="true" outlineLevel="0" collapsed="false">
      <c r="A57" s="6" t="s">
        <v>371</v>
      </c>
      <c r="B57" s="29" t="n">
        <f aca="false">B24+(B5-B6)-B14-B22-B23+B43+B55+B56+B45+B47+B49</f>
        <v>18653</v>
      </c>
      <c r="C57" s="29" t="n">
        <f aca="false">C24+(C5-C6)-C14-C22-C23+C43+C55+C56+C45+C47+C49</f>
        <v>45767</v>
      </c>
      <c r="D57" s="29" t="n">
        <f aca="false">D24+(D5-D6)-D14-D22-D23+D43+D55+D56+D45+D47+D49</f>
        <v>42532</v>
      </c>
      <c r="E57" s="29" t="n">
        <f aca="false">E24+(E5-E6)-E14-E22-E23+E43+E55+E56+E45+E47+E49</f>
        <v>31912</v>
      </c>
      <c r="F57" s="29" t="n">
        <f aca="false">F24+(F5-F6)-F14-F22-F23+F43+F55+F56+F45+F47+F49</f>
        <v>23813</v>
      </c>
      <c r="G57" s="29" t="n">
        <f aca="false">G24+(G5-G6)-G14-G22-G23+G43+G55+G56+G45+G47+G49</f>
        <v>43382</v>
      </c>
      <c r="H57" s="29" t="n">
        <f aca="false">H24+(H5-H6)-H14-H22-H23+H43+H55+H56+H45+H47+H49</f>
        <v>55511</v>
      </c>
      <c r="I57" s="29" t="n">
        <f aca="false">I24+(I5-I6)-I14-I22-I23+I43+I55+I56+I45+I47+I49</f>
        <v>32308</v>
      </c>
      <c r="J57" s="29" t="n">
        <f aca="false">J24+(J5-J6)-J14-J22-J23+J43+J55+J56+J45+J47+J49</f>
        <v>21714</v>
      </c>
      <c r="K57" s="29" t="n">
        <f aca="false">K24+(K5-K6)-K14-K22-K23+K43+K55+K56+K45+K47+K49</f>
        <v>52020</v>
      </c>
      <c r="L57" s="29" t="n">
        <f aca="false">L24+(L5-L6)-L14-L22-L23+L43+L55+L56+L45+L47+L49</f>
        <v>68261</v>
      </c>
      <c r="M57" s="29" t="n">
        <f aca="false">M24+(M5-M6)-M14-M22-M23+M43+M55+M56+M45+M47+M49</f>
        <v>22736</v>
      </c>
      <c r="N57" s="29" t="n">
        <f aca="false">N24+(N5-N6)-N14-N22-N23+N43+N55+N56+N45+N47+N49</f>
        <v>41482</v>
      </c>
      <c r="O57" s="29" t="n">
        <f aca="false">O24+(O5-O6)-O14-O22-O23+O43+O55+O56+O45+O47+O49</f>
        <v>56905</v>
      </c>
      <c r="P57" s="29" t="n">
        <f aca="false">P24+(P5-P6)-P14-P22-P23+P43+P55+P56+P45+P47+P49</f>
        <v>72309</v>
      </c>
      <c r="Q57" s="29" t="n">
        <f aca="false">Q24+(Q5-Q6)-Q14-Q22-Q23+Q43+Q55+Q56+Q45+Q47+Q49</f>
        <v>25216</v>
      </c>
      <c r="R57" s="29" t="n">
        <f aca="false">R24+(R5-R6)-R14-R22-R23+R43+R55+R56+R45+R47+R49</f>
        <v>51439</v>
      </c>
      <c r="S57" s="29" t="n">
        <f aca="false">S24+(S5-S6)-S14-S22-S23+S43+S55+S56+S45+S47+S49</f>
        <v>65243</v>
      </c>
      <c r="T57" s="29" t="n">
        <f aca="false">T24+(T5-T6)-T14-T22-T23+T43+T55+T56+T45+T47+T49</f>
        <v>62925</v>
      </c>
      <c r="U57" s="29" t="n">
        <f aca="false">U24+(U5-U6)-U14-U22-U23+U43+U55+U56+U45+U47+U49</f>
        <v>16678</v>
      </c>
      <c r="V57" s="29" t="n">
        <f aca="false">V24+(V5-V6)-V14-V22-V23+V43+V55+V56+V45+V47+V49</f>
        <v>78822</v>
      </c>
      <c r="W57" s="29" t="n">
        <f aca="false">W24+(W5-W6)-W14-W22-W23+W43+W55+W56+W45+W47+W49</f>
        <v>58853</v>
      </c>
      <c r="X57" s="29" t="n">
        <f aca="false">X24+(X5-X6)-X14-X22-X23+X43+X55+X56+X45+X47+X49</f>
        <v>103491</v>
      </c>
      <c r="Y57" s="29" t="n">
        <f aca="false">Y24+(Y5-Y6)-Y14-Y22-Y23+Y43+Y55+Y56+Y45+Y47+Y49</f>
        <v>15326</v>
      </c>
      <c r="Z57" s="29" t="n">
        <f aca="false">Z24+(Z5-Z6)-Z14-Z22-Z23+Z43+Z55+Z56+Z45+Z47+Z49</f>
        <v>82264</v>
      </c>
      <c r="AA57" s="29" t="n">
        <f aca="false">AA24+(AA5-AA6)-AA14-AA22-AA23+AA43+AA55+AA56+AA45+AA47+AA49</f>
        <v>93888</v>
      </c>
      <c r="AB57" s="29" t="n">
        <f aca="false">AB24+(AB5-AB6)-AB14-AB22-AB23+AB43+AB55+AB56+AB45+AB47+AB49</f>
        <v>100399</v>
      </c>
      <c r="AC57" s="29" t="n">
        <f aca="false">AC24+(AC5-AC6)-AC14-AC22-AC23+AC43+AC55+AC56+AC45+AC47+AC49</f>
        <v>39950</v>
      </c>
      <c r="AD57" s="29" t="n">
        <f aca="false">AD24+(AD5-AD6)-AD14-AD22-AD23+AD43+AD55+AD56+AD45+AD47+AD49</f>
        <v>93461</v>
      </c>
      <c r="AE57" s="29" t="n">
        <f aca="false">AE24+(AE5-AE6)-AE14-AE22-AE23+AE43+AE55+AE56+AE45+AE47+AE49</f>
        <v>85318</v>
      </c>
      <c r="AF57" s="29" t="n">
        <f aca="false">AF24+(AF5-AF6)-AF14-AF22-AF23+AF43+AF55+AF56+AF45+AF47+AF49</f>
        <v>121320</v>
      </c>
      <c r="AG57" s="29" t="n">
        <f aca="false">AG24+(AG5-AG6)-AG14-AG22-AG23+AG43+AG55+AG56+AG45+AG47+AG49</f>
        <v>38103</v>
      </c>
      <c r="AH57" s="29" t="n">
        <f aca="false">AH24+(AH5-AH6)-AH14-AH22-AH23+AH43+AH55+AH56+AH45+AH47+AH49</f>
        <v>116900</v>
      </c>
      <c r="AI57" s="29" t="n">
        <f aca="false">AI24+(AI5-AI6)-AI14-AI22-AI23+AI43+AI55+AI56+AI45+AI47+AI49</f>
        <v>122861</v>
      </c>
      <c r="AJ57" s="29" t="n">
        <f aca="false">AJ24+(AJ5-AJ6)-AJ14-AJ22-AJ23+AJ43+AJ55+AJ56+AJ45+AJ47+AJ49</f>
        <v>122932</v>
      </c>
      <c r="AK57" s="29" t="n">
        <f aca="false">AK24+(AK5-AK6)-AK14-AK22-AK23+AK43+AK55+AK56+AK45+AK47+AK49</f>
        <v>53894</v>
      </c>
      <c r="AL57" s="29" t="n">
        <f aca="false">AL24+(AL5-AL6)-AL14-AL22-AL23+AL43+AL55+AL56+AL45+AL47+AL49</f>
        <v>133708</v>
      </c>
      <c r="AM57" s="29" t="n">
        <f aca="false">AM24+(AM5-AM6)-AM14-AM22-AM23+AM43+AM55+AM56+AM45+AM47+AM49</f>
        <v>143373</v>
      </c>
      <c r="AN57" s="29" t="n">
        <f aca="false">AN24+(AN5-AN6)-AN14-AN22-AN23+AN43+AN55+AN56+AN45+AN47+AN49</f>
        <v>138905</v>
      </c>
      <c r="AO57" s="29" t="n">
        <f aca="false">AO24+(AO5-AO6)-AO14-AO22-AO23+AO43+AO55+AO56+AO45+AO47+AO49</f>
        <v>64748</v>
      </c>
      <c r="AP57" s="29" t="n">
        <f aca="false">AP24+(AP5-AP6)-AP14-AP22-AP23+AP43+AP55+AP56+AP45+AP47+AP49</f>
        <v>142346</v>
      </c>
      <c r="AQ57" s="29" t="n">
        <f aca="false">AQ24+(AQ5-AQ6)-AQ14-AQ22-AQ23+AQ43+AQ55+AQ56+AQ45+AQ47+AQ49</f>
        <v>159594</v>
      </c>
    </row>
    <row r="58" customFormat="false" ht="15" hidden="false" customHeight="true" outlineLevel="0" collapsed="false">
      <c r="A58" s="7" t="s">
        <v>372</v>
      </c>
      <c r="B58" s="30" t="n">
        <f aca="false">IF(ISNUMBER(B41),B57-B41,0)</f>
        <v>0</v>
      </c>
      <c r="C58" s="30" t="n">
        <f aca="false">IF(ISNUMBER(C41),C57-C41,0)</f>
        <v>0</v>
      </c>
      <c r="D58" s="30" t="n">
        <f aca="false">IF(ISNUMBER(D41),D57-D41,0)</f>
        <v>0</v>
      </c>
      <c r="E58" s="30" t="n">
        <f aca="false">IF(ISNUMBER(E41),E57-E41,0)</f>
        <v>0</v>
      </c>
      <c r="F58" s="30" t="n">
        <f aca="false">IF(ISNUMBER(F41),F57-F41,0)</f>
        <v>0</v>
      </c>
      <c r="G58" s="30" t="n">
        <f aca="false">IF(ISNUMBER(G41),G57-G41,0)</f>
        <v>0</v>
      </c>
      <c r="H58" s="30" t="n">
        <f aca="false">IF(ISNUMBER(H41),H57-H41,0)</f>
        <v>0</v>
      </c>
      <c r="I58" s="30" t="n">
        <f aca="false">IF(ISNUMBER(I41),I57-I41,0)</f>
        <v>0</v>
      </c>
      <c r="J58" s="30" t="n">
        <f aca="false">IF(ISNUMBER(J41),J57-J41,0)</f>
        <v>0</v>
      </c>
      <c r="K58" s="30" t="n">
        <f aca="false">IF(ISNUMBER(K41),K57-K41,0)</f>
        <v>0</v>
      </c>
      <c r="L58" s="30" t="n">
        <f aca="false">IF(ISNUMBER(L41),L57-L41,0)</f>
        <v>0</v>
      </c>
      <c r="M58" s="30" t="n">
        <f aca="false">IF(ISNUMBER(M41),M57-M41,0)</f>
        <v>0</v>
      </c>
      <c r="N58" s="30" t="n">
        <f aca="false">IF(ISNUMBER(N41),N57-N41,0)</f>
        <v>0</v>
      </c>
      <c r="O58" s="30" t="n">
        <f aca="false">IF(ISNUMBER(O41),O57-O41,0)</f>
        <v>0</v>
      </c>
      <c r="P58" s="30" t="n">
        <f aca="false">IF(ISNUMBER(P41),P57-P41,0)</f>
        <v>0</v>
      </c>
      <c r="Q58" s="30" t="n">
        <f aca="false">IF(ISNUMBER(Q41),Q57-Q41,0)</f>
        <v>0</v>
      </c>
      <c r="R58" s="30" t="n">
        <f aca="false">IF(ISNUMBER(R41),R57-R41,0)</f>
        <v>0</v>
      </c>
      <c r="S58" s="30" t="n">
        <f aca="false">IF(ISNUMBER(S41),S57-S41,0)</f>
        <v>0</v>
      </c>
      <c r="T58" s="30" t="n">
        <f aca="false">IF(ISNUMBER(T41),T57-T41,0)</f>
        <v>0</v>
      </c>
      <c r="U58" s="30" t="n">
        <f aca="false">IF(ISNUMBER(U41),U57-U41,0)</f>
        <v>0</v>
      </c>
      <c r="V58" s="30" t="n">
        <f aca="false">IF(ISNUMBER(V41),V57-V41,0)</f>
        <v>0</v>
      </c>
      <c r="W58" s="30" t="n">
        <f aca="false">IF(ISNUMBER(W41),W57-W41,0)</f>
        <v>0</v>
      </c>
      <c r="X58" s="30" t="n">
        <f aca="false">IF(ISNUMBER(X41),X57-X41,0)</f>
        <v>0</v>
      </c>
      <c r="Y58" s="30" t="n">
        <f aca="false">IF(ISNUMBER(Y41),Y57-Y41,0)</f>
        <v>0</v>
      </c>
      <c r="Z58" s="30" t="n">
        <f aca="false">IF(ISNUMBER(Z41),Z57-Z41,0)</f>
        <v>0</v>
      </c>
      <c r="AA58" s="30" t="n">
        <f aca="false">IF(ISNUMBER(AA41),AA57-AA41,0)</f>
        <v>0</v>
      </c>
      <c r="AB58" s="30" t="n">
        <f aca="false">IF(ISNUMBER(AB41),AB57-AB41,0)</f>
        <v>0</v>
      </c>
      <c r="AC58" s="30" t="n">
        <f aca="false">IF(ISNUMBER(AC41),AC57-AC41,0)</f>
        <v>0</v>
      </c>
      <c r="AD58" s="30" t="n">
        <f aca="false">IF(ISNUMBER(AD41),AD57-AD41,0)</f>
        <v>0</v>
      </c>
      <c r="AE58" s="30" t="n">
        <f aca="false">IF(ISNUMBER(AE41),AE57-AE41,0)</f>
        <v>0</v>
      </c>
      <c r="AF58" s="30" t="n">
        <f aca="false">IF(ISNUMBER(AF41),AF57-AF41,0)</f>
        <v>0</v>
      </c>
      <c r="AG58" s="30" t="n">
        <f aca="false">IF(ISNUMBER(AG41),AG57-AG41,0)</f>
        <v>0</v>
      </c>
      <c r="AH58" s="30" t="n">
        <f aca="false">IF(ISNUMBER(AH41),AH57-AH41,0)</f>
        <v>0</v>
      </c>
      <c r="AI58" s="30" t="n">
        <f aca="false">IF(ISNUMBER(AI41),AI57-AI41,0)</f>
        <v>0</v>
      </c>
      <c r="AJ58" s="30" t="n">
        <f aca="false">IF(ISNUMBER(AJ41),AJ57-AJ41,0)</f>
        <v>0</v>
      </c>
      <c r="AK58" s="30" t="n">
        <f aca="false">IF(ISNUMBER(AK41),AK57-AK41,0)</f>
        <v>0</v>
      </c>
      <c r="AL58" s="30" t="n">
        <f aca="false">IF(ISNUMBER(AL41),AL57-AL41,0)</f>
        <v>0</v>
      </c>
      <c r="AM58" s="30" t="n">
        <f aca="false">IF(ISNUMBER(AM41),AM57-AM41,0)</f>
        <v>0</v>
      </c>
      <c r="AN58" s="30" t="n">
        <f aca="false">IF(ISNUMBER(AN41),AN57-AN41,0)</f>
        <v>0</v>
      </c>
      <c r="AO58" s="30" t="n">
        <f aca="false">IF(ISNUMBER(AO41),AO57-AO41,0)</f>
        <v>0</v>
      </c>
      <c r="AP58" s="30" t="n">
        <f aca="false">IF(ISNUMBER(AP41),AP57-AP41,0)</f>
        <v>0</v>
      </c>
      <c r="AQ58" s="30" t="n">
        <f aca="false">IF(ISNUMBER(AQ41),AQ57-AQ41,0)</f>
        <v>0</v>
      </c>
    </row>
    <row r="59" customFormat="false" ht="15" hidden="false" customHeight="true" outlineLevel="0" collapsed="false">
      <c r="A59" s="4" t="s">
        <v>172</v>
      </c>
      <c r="B59" s="26" t="n">
        <v>32307</v>
      </c>
      <c r="C59" s="26" t="n">
        <v>32440</v>
      </c>
      <c r="D59" s="26" t="n">
        <v>32823</v>
      </c>
      <c r="E59" s="26" t="n">
        <v>32964</v>
      </c>
      <c r="F59" s="26" t="n">
        <v>33409</v>
      </c>
      <c r="G59" s="26" t="n">
        <v>34040</v>
      </c>
      <c r="H59" s="26" t="n">
        <v>34290</v>
      </c>
      <c r="I59" s="26" t="n">
        <v>34505</v>
      </c>
      <c r="J59" s="26" t="n">
        <v>34736</v>
      </c>
      <c r="K59" s="26" t="n">
        <v>35259</v>
      </c>
      <c r="L59" s="26" t="n">
        <v>35798</v>
      </c>
      <c r="M59" s="26" t="n">
        <v>36232</v>
      </c>
      <c r="N59" s="26" t="n">
        <v>36526</v>
      </c>
      <c r="O59" s="26" t="n">
        <v>37019</v>
      </c>
      <c r="P59" s="26" t="n">
        <v>37869</v>
      </c>
      <c r="Q59" s="26" t="n">
        <v>38687</v>
      </c>
      <c r="R59" s="26" t="n">
        <v>38961</v>
      </c>
      <c r="S59" s="26" t="n">
        <v>39077</v>
      </c>
      <c r="T59" s="26" t="n">
        <v>39450</v>
      </c>
      <c r="U59" s="26" t="n">
        <v>39653</v>
      </c>
      <c r="V59" s="26" t="n">
        <v>39765</v>
      </c>
      <c r="W59" s="26" t="n">
        <v>40165</v>
      </c>
      <c r="X59" s="26" t="n">
        <v>40567</v>
      </c>
      <c r="Y59" s="26" t="n">
        <v>41011</v>
      </c>
      <c r="Z59" s="26" t="n">
        <v>41359</v>
      </c>
      <c r="AA59" s="26" t="n">
        <v>42316</v>
      </c>
      <c r="AB59" s="26" t="n">
        <v>43581</v>
      </c>
      <c r="AC59" s="26" t="n">
        <v>43593</v>
      </c>
      <c r="AD59" s="26" t="n">
        <v>43823</v>
      </c>
      <c r="AE59" s="26" t="n">
        <v>44734</v>
      </c>
      <c r="AF59" s="26" t="n">
        <v>45788</v>
      </c>
      <c r="AG59" s="26" t="n">
        <v>46980</v>
      </c>
      <c r="AH59" s="26" t="n">
        <v>47961</v>
      </c>
      <c r="AI59" s="26" t="n">
        <v>48345</v>
      </c>
      <c r="AJ59" s="26" t="n">
        <v>48999</v>
      </c>
      <c r="AK59" s="26" t="n">
        <v>50339</v>
      </c>
      <c r="AL59" s="26" t="n">
        <v>52028</v>
      </c>
      <c r="AM59" s="26" t="n">
        <v>52579</v>
      </c>
      <c r="AN59" s="26" t="n">
        <v>53264</v>
      </c>
      <c r="AO59" s="26" t="n">
        <v>53383</v>
      </c>
      <c r="AP59" s="26" t="n">
        <v>53546</v>
      </c>
      <c r="AQ59" s="26" t="n">
        <v>53783</v>
      </c>
    </row>
    <row r="60" customFormat="false" ht="15" hidden="false" customHeight="true" outlineLevel="0" collapsed="false">
      <c r="A60" s="4" t="s">
        <v>174</v>
      </c>
      <c r="B60" s="27" t="n">
        <v>32439.272</v>
      </c>
      <c r="C60" s="27" t="n">
        <v>32888.048</v>
      </c>
      <c r="D60" s="27" t="n">
        <v>32904.064</v>
      </c>
      <c r="E60" s="27" t="n">
        <v>33332.213</v>
      </c>
      <c r="F60" s="27" t="n">
        <v>33897.304</v>
      </c>
      <c r="G60" s="27" t="n">
        <v>34306.582</v>
      </c>
      <c r="H60" s="27" t="n">
        <v>34424.668</v>
      </c>
      <c r="I60" s="27" t="n">
        <v>34758.167</v>
      </c>
      <c r="J60" s="27" t="n">
        <v>34944.419</v>
      </c>
      <c r="K60" s="27" t="n">
        <v>35724.053</v>
      </c>
      <c r="L60" s="27" t="n">
        <v>36040.155</v>
      </c>
      <c r="M60" s="27" t="n">
        <v>36501.356</v>
      </c>
      <c r="N60" s="27" t="n">
        <v>36752.26</v>
      </c>
      <c r="O60" s="27" t="n">
        <v>37559.025</v>
      </c>
      <c r="P60" s="27" t="n">
        <v>38409.217</v>
      </c>
      <c r="Q60" s="27" t="n">
        <v>38925.953</v>
      </c>
      <c r="R60" s="27" t="n">
        <v>39054.533</v>
      </c>
      <c r="S60" s="27" t="n">
        <v>39317.91</v>
      </c>
      <c r="T60" s="27" t="n">
        <v>39556.93</v>
      </c>
      <c r="U60" s="27" t="n">
        <v>39676.828</v>
      </c>
      <c r="V60" s="27" t="n">
        <v>40021.537</v>
      </c>
      <c r="W60" s="27" t="n">
        <v>40396.18</v>
      </c>
      <c r="X60" s="27" t="n">
        <v>40684.273</v>
      </c>
      <c r="Y60" s="27" t="n">
        <v>41268.846</v>
      </c>
      <c r="Z60" s="27" t="n">
        <v>41680.414</v>
      </c>
      <c r="AA60" s="27" t="n">
        <v>43566.016</v>
      </c>
      <c r="AB60" s="27" t="n">
        <v>43573.951</v>
      </c>
      <c r="AC60" s="27" t="n">
        <v>43575.539</v>
      </c>
      <c r="AD60" s="27" t="n">
        <v>44242.699</v>
      </c>
      <c r="AE60" s="27" t="n">
        <v>45323.836</v>
      </c>
      <c r="AF60" s="27" t="n">
        <v>46277.057</v>
      </c>
      <c r="AG60" s="27" t="n">
        <v>47700.432</v>
      </c>
      <c r="AH60" s="27" t="n">
        <v>48010.613</v>
      </c>
      <c r="AI60" s="27" t="n">
        <v>48652.525</v>
      </c>
      <c r="AJ60" s="27" t="n">
        <v>49206.05</v>
      </c>
      <c r="AK60" s="27" t="n">
        <v>51825.798</v>
      </c>
      <c r="AL60" s="27" t="n">
        <v>52265.432</v>
      </c>
      <c r="AM60" s="27" t="n">
        <v>52686.636</v>
      </c>
      <c r="AN60" s="27" t="n">
        <v>53348.644</v>
      </c>
      <c r="AO60" s="27" t="n">
        <v>53348.8</v>
      </c>
      <c r="AP60" s="27" t="n">
        <v>53755.161</v>
      </c>
      <c r="AQ60" s="27" t="n">
        <v>53761.342</v>
      </c>
    </row>
    <row r="61" customFormat="false" ht="15" hidden="false" customHeight="true" outlineLevel="0" collapsed="false">
      <c r="A61" s="4" t="s">
        <v>373</v>
      </c>
      <c r="B61" s="28" t="n">
        <v>60.37</v>
      </c>
      <c r="C61" s="28" t="n">
        <v>68.92</v>
      </c>
      <c r="D61" s="28" t="n">
        <v>73.56</v>
      </c>
      <c r="E61" s="28" t="n">
        <v>73.84</v>
      </c>
      <c r="F61" s="28" t="n">
        <v>73.53</v>
      </c>
      <c r="G61" s="28" t="n">
        <v>83.8</v>
      </c>
      <c r="H61" s="28" t="n">
        <v>88.12</v>
      </c>
      <c r="I61" s="28" t="n">
        <v>88.38</v>
      </c>
      <c r="J61" s="28" t="n">
        <v>82.66</v>
      </c>
      <c r="K61" s="28" t="n">
        <v>95.56</v>
      </c>
      <c r="L61" s="28" t="n">
        <v>95.62</v>
      </c>
      <c r="M61" s="28" t="n">
        <v>91.73</v>
      </c>
      <c r="N61" s="28" t="n">
        <v>111.64</v>
      </c>
      <c r="O61" s="28" t="n">
        <v>115.98</v>
      </c>
      <c r="P61" s="28" t="n">
        <v>125.02</v>
      </c>
      <c r="Q61" s="28" t="n">
        <v>132.67</v>
      </c>
      <c r="R61" s="28" t="n">
        <v>104.48</v>
      </c>
      <c r="S61" s="28" t="n">
        <v>118.61</v>
      </c>
      <c r="T61" s="28" t="n">
        <v>129.33</v>
      </c>
      <c r="U61" s="28" t="n">
        <v>138.06</v>
      </c>
      <c r="V61" s="28" t="n">
        <v>143.28</v>
      </c>
      <c r="W61" s="28" t="n">
        <v>164.45</v>
      </c>
      <c r="X61" s="28" t="n">
        <v>166.63</v>
      </c>
      <c r="Y61" s="28" t="n">
        <v>227.85</v>
      </c>
      <c r="Z61" s="28" t="n">
        <v>203.28</v>
      </c>
      <c r="AA61" s="28" t="n">
        <v>154.33</v>
      </c>
      <c r="AB61" s="28" t="n">
        <v>144.34</v>
      </c>
      <c r="AC61" s="28" t="n">
        <v>148.06</v>
      </c>
      <c r="AD61" s="28" t="n">
        <v>165.32</v>
      </c>
      <c r="AE61" s="28" t="n">
        <v>173.6</v>
      </c>
      <c r="AF61" s="28" t="n">
        <v>166.53</v>
      </c>
      <c r="AG61" s="28" t="n">
        <v>183.54</v>
      </c>
      <c r="AH61" s="28" t="n">
        <v>179.77</v>
      </c>
      <c r="AI61" s="28" t="n">
        <v>170.1</v>
      </c>
      <c r="AJ61" s="28" t="n">
        <v>186.82</v>
      </c>
      <c r="AK61" s="28" t="n">
        <v>160.49</v>
      </c>
      <c r="AL61" s="28" t="n">
        <v>176.15</v>
      </c>
      <c r="AM61" s="28" t="n">
        <v>167.12</v>
      </c>
      <c r="AN61" s="28" t="n">
        <v>169.45</v>
      </c>
      <c r="AO61" s="28" t="n">
        <v>178.14</v>
      </c>
      <c r="AP61" s="28" t="n">
        <v>185.09</v>
      </c>
      <c r="AQ61" s="28" t="n">
        <v>202.53</v>
      </c>
    </row>
    <row r="62" customFormat="false" ht="15" hidden="false" customHeight="true" outlineLevel="0" collapsed="false">
      <c r="A62" s="4" t="s">
        <v>374</v>
      </c>
      <c r="B62" s="26" t="n">
        <v>530000</v>
      </c>
      <c r="C62" s="26" t="n">
        <v>595000</v>
      </c>
      <c r="D62" s="26" t="n">
        <v>555000</v>
      </c>
      <c r="E62" s="26" t="n">
        <v>655000</v>
      </c>
      <c r="F62" s="26" t="n">
        <v>655000</v>
      </c>
      <c r="G62" s="26" t="n">
        <v>655000</v>
      </c>
      <c r="H62" s="26" t="n">
        <v>655000</v>
      </c>
      <c r="I62" s="26" t="n">
        <v>715000</v>
      </c>
      <c r="J62" s="26" t="n">
        <v>715000</v>
      </c>
      <c r="K62" s="26" t="n">
        <v>725000</v>
      </c>
      <c r="L62" s="26" t="n">
        <v>725000</v>
      </c>
      <c r="M62" s="26" t="n">
        <v>725000</v>
      </c>
      <c r="N62" s="26" t="n">
        <v>805000</v>
      </c>
      <c r="O62" s="26" t="n">
        <v>805000</v>
      </c>
      <c r="P62" s="26" t="n">
        <v>840000</v>
      </c>
      <c r="Q62" s="26" t="n">
        <v>940000</v>
      </c>
      <c r="R62" s="26" t="n">
        <v>1040000</v>
      </c>
      <c r="S62" s="26" t="n">
        <v>1040000</v>
      </c>
      <c r="T62" s="26" t="n">
        <v>1010000</v>
      </c>
      <c r="U62" s="26" t="n">
        <v>1110000</v>
      </c>
      <c r="V62" s="26" t="n">
        <v>1160000</v>
      </c>
      <c r="W62" s="26" t="n">
        <v>1285000</v>
      </c>
      <c r="X62" s="26" t="n">
        <v>1245000</v>
      </c>
      <c r="Y62" s="26" t="n">
        <v>1245000</v>
      </c>
      <c r="Z62" s="26" t="n">
        <v>1270000</v>
      </c>
      <c r="AA62" s="26" t="n">
        <v>1420000</v>
      </c>
      <c r="AB62" s="26" t="n">
        <v>1545000</v>
      </c>
      <c r="AC62" s="26" t="n">
        <v>1695000</v>
      </c>
      <c r="AD62" s="26" t="n">
        <v>1730000</v>
      </c>
      <c r="AE62" s="26" t="n">
        <v>1730000</v>
      </c>
      <c r="AF62" s="26" t="n">
        <v>1680000</v>
      </c>
      <c r="AG62" s="26" t="n">
        <v>1680000</v>
      </c>
      <c r="AH62" s="26" t="n">
        <v>1680000</v>
      </c>
      <c r="AI62" s="26" t="n">
        <v>1680000</v>
      </c>
      <c r="AJ62" s="26" t="n">
        <v>1630000</v>
      </c>
      <c r="AK62" s="26" t="n">
        <v>1510000</v>
      </c>
      <c r="AL62" s="26" t="n">
        <v>1460000</v>
      </c>
      <c r="AM62" s="26" t="n">
        <v>1460000</v>
      </c>
      <c r="AN62" s="26" t="n">
        <v>1440000</v>
      </c>
      <c r="AO62" s="26" t="n">
        <v>1615000</v>
      </c>
      <c r="AP62" s="26" t="n">
        <v>1615000</v>
      </c>
      <c r="AQ62" s="26" t="n">
        <v>1615000</v>
      </c>
    </row>
    <row r="63" customFormat="false" ht="15" hidden="false" customHeight="true" outlineLevel="0" collapsed="false">
      <c r="A63" s="4" t="s">
        <v>375</v>
      </c>
      <c r="B63" s="26" t="n">
        <v>167173</v>
      </c>
      <c r="C63" s="26" t="n">
        <v>36317</v>
      </c>
      <c r="D63" s="26" t="n">
        <v>206581</v>
      </c>
      <c r="E63" s="26" t="n">
        <v>192020</v>
      </c>
      <c r="F63" s="26" t="n">
        <v>200236</v>
      </c>
      <c r="G63" s="26" t="n">
        <v>168038</v>
      </c>
      <c r="H63" s="26" t="n">
        <v>217374</v>
      </c>
      <c r="I63" s="26" t="n">
        <v>196339</v>
      </c>
      <c r="J63" s="26" t="n">
        <v>202092</v>
      </c>
      <c r="K63" s="26" t="n">
        <v>179022</v>
      </c>
      <c r="L63" s="26" t="n">
        <v>171191</v>
      </c>
      <c r="M63" s="26" t="n">
        <v>195730</v>
      </c>
      <c r="N63" s="26" t="n">
        <v>132868</v>
      </c>
      <c r="O63" s="26" t="n">
        <v>195880</v>
      </c>
      <c r="P63" s="26" t="n">
        <v>140006</v>
      </c>
      <c r="Q63" s="26" t="n">
        <v>112710</v>
      </c>
      <c r="R63" s="26" t="n">
        <v>82963</v>
      </c>
      <c r="S63" s="26" t="n">
        <v>67038</v>
      </c>
      <c r="T63" s="26" t="n">
        <v>77474</v>
      </c>
      <c r="U63" s="26" t="n">
        <v>125000</v>
      </c>
      <c r="V63" s="26" t="n">
        <v>92318</v>
      </c>
      <c r="W63" s="26" t="n">
        <v>0</v>
      </c>
      <c r="X63" s="26" t="n">
        <v>61016</v>
      </c>
      <c r="Y63" s="26" t="n">
        <v>209210</v>
      </c>
      <c r="Z63" s="26" t="n">
        <v>197313</v>
      </c>
      <c r="AA63" s="26" t="n">
        <v>206419</v>
      </c>
      <c r="AB63" s="26" t="n">
        <v>155883</v>
      </c>
      <c r="AC63" s="26" t="n">
        <v>170000</v>
      </c>
      <c r="AD63" s="26" t="n">
        <v>72027</v>
      </c>
      <c r="AE63" s="26" t="n">
        <v>0</v>
      </c>
      <c r="AF63" s="26" t="n">
        <v>0</v>
      </c>
      <c r="AG63" s="26" t="n">
        <v>0</v>
      </c>
      <c r="AH63" s="26" t="n">
        <v>0</v>
      </c>
      <c r="AI63" s="26" t="n">
        <v>0</v>
      </c>
      <c r="AJ63" s="26" t="n">
        <v>0</v>
      </c>
      <c r="AK63" s="26" t="n">
        <v>0</v>
      </c>
      <c r="AL63" s="26" t="n">
        <v>0</v>
      </c>
      <c r="AM63" s="26" t="n">
        <v>0</v>
      </c>
      <c r="AN63" s="26" t="n">
        <v>45000</v>
      </c>
      <c r="AO63" s="26" t="n">
        <v>18845</v>
      </c>
      <c r="AP63" s="26" t="n">
        <v>0</v>
      </c>
      <c r="AQ63" s="26" t="n">
        <v>0</v>
      </c>
    </row>
    <row r="64" customFormat="false" ht="15" hidden="false" customHeight="true" outlineLevel="0" collapsed="false">
      <c r="A64" s="4" t="s">
        <v>376</v>
      </c>
      <c r="B64" s="26" t="n">
        <v>346737</v>
      </c>
      <c r="C64" s="26" t="n">
        <v>342008</v>
      </c>
      <c r="D64" s="26" t="n">
        <v>262081</v>
      </c>
      <c r="E64" s="26" t="n">
        <v>258594</v>
      </c>
      <c r="F64" s="26" t="n">
        <v>255060</v>
      </c>
      <c r="G64" s="26" t="n">
        <v>251480</v>
      </c>
      <c r="H64" s="26" t="n">
        <v>203093</v>
      </c>
      <c r="I64" s="26" t="n">
        <v>200354</v>
      </c>
      <c r="J64" s="26" t="n">
        <v>197580</v>
      </c>
      <c r="K64" s="26" t="n">
        <v>194770</v>
      </c>
      <c r="L64" s="26" t="n">
        <v>191923</v>
      </c>
      <c r="M64" s="26" t="n">
        <v>189038</v>
      </c>
      <c r="N64" s="26" t="n">
        <v>186116</v>
      </c>
      <c r="O64" s="26" t="n">
        <v>137941</v>
      </c>
      <c r="P64" s="26" t="n">
        <v>135719</v>
      </c>
      <c r="Q64" s="26" t="n">
        <v>133422</v>
      </c>
      <c r="R64" s="26" t="n">
        <v>131197</v>
      </c>
      <c r="S64" s="26" t="n">
        <v>128947</v>
      </c>
      <c r="T64" s="26" t="n">
        <v>126674</v>
      </c>
      <c r="U64" s="26" t="n">
        <v>79096</v>
      </c>
      <c r="V64" s="26" t="n">
        <v>36828</v>
      </c>
      <c r="W64" s="26" t="n">
        <v>36162</v>
      </c>
      <c r="X64" s="26" t="n">
        <v>35490</v>
      </c>
      <c r="Y64" s="26" t="n">
        <v>2156</v>
      </c>
      <c r="Z64" s="26" t="n">
        <v>2128</v>
      </c>
      <c r="AA64" s="26" t="n">
        <v>2099</v>
      </c>
      <c r="AB64" s="26" t="n">
        <v>2071</v>
      </c>
      <c r="AC64" s="26" t="n">
        <v>2041</v>
      </c>
      <c r="AD64" s="26" t="n">
        <v>2012</v>
      </c>
      <c r="AE64" s="26" t="n">
        <v>1983</v>
      </c>
      <c r="AF64" s="26" t="n">
        <v>0</v>
      </c>
      <c r="AG64" s="26" t="n">
        <v>0</v>
      </c>
      <c r="AH64" s="26" t="n">
        <v>0</v>
      </c>
      <c r="AI64" s="26" t="n">
        <v>0</v>
      </c>
      <c r="AJ64" s="26" t="n">
        <v>0</v>
      </c>
      <c r="AK64" s="26" t="n">
        <v>0</v>
      </c>
      <c r="AL64" s="26" t="n">
        <v>0</v>
      </c>
      <c r="AM64" s="26" t="n">
        <v>0</v>
      </c>
      <c r="AN64" s="26" t="n">
        <v>0</v>
      </c>
      <c r="AO64" s="26" t="n">
        <v>0</v>
      </c>
      <c r="AP64" s="26" t="n">
        <v>0</v>
      </c>
      <c r="AQ64" s="26" t="n">
        <v>0</v>
      </c>
    </row>
    <row r="65" customFormat="false" ht="15" hidden="false" customHeight="true" outlineLevel="0" collapsed="false">
      <c r="A65" s="6" t="s">
        <v>156</v>
      </c>
      <c r="B65" s="29" t="n">
        <f aca="false">SUM(B62:B64)</f>
        <v>1043910</v>
      </c>
      <c r="C65" s="29" t="n">
        <f aca="false">SUM(C62:C64)</f>
        <v>973325</v>
      </c>
      <c r="D65" s="29" t="n">
        <f aca="false">SUM(D62:D64)</f>
        <v>1023662</v>
      </c>
      <c r="E65" s="29" t="n">
        <f aca="false">SUM(E62:E64)</f>
        <v>1105614</v>
      </c>
      <c r="F65" s="29" t="n">
        <f aca="false">SUM(F62:F64)</f>
        <v>1110296</v>
      </c>
      <c r="G65" s="29" t="n">
        <f aca="false">SUM(G62:G64)</f>
        <v>1074518</v>
      </c>
      <c r="H65" s="29" t="n">
        <f aca="false">SUM(H62:H64)</f>
        <v>1075467</v>
      </c>
      <c r="I65" s="29" t="n">
        <f aca="false">SUM(I62:I64)</f>
        <v>1111693</v>
      </c>
      <c r="J65" s="29" t="n">
        <f aca="false">SUM(J62:J64)</f>
        <v>1114672</v>
      </c>
      <c r="K65" s="29" t="n">
        <f aca="false">SUM(K62:K64)</f>
        <v>1098792</v>
      </c>
      <c r="L65" s="29" t="n">
        <f aca="false">SUM(L62:L64)</f>
        <v>1088114</v>
      </c>
      <c r="M65" s="29" t="n">
        <f aca="false">SUM(M62:M64)</f>
        <v>1109768</v>
      </c>
      <c r="N65" s="29" t="n">
        <f aca="false">SUM(N62:N64)</f>
        <v>1123984</v>
      </c>
      <c r="O65" s="29" t="n">
        <f aca="false">SUM(O62:O64)</f>
        <v>1138821</v>
      </c>
      <c r="P65" s="29" t="n">
        <f aca="false">SUM(P62:P64)</f>
        <v>1115725</v>
      </c>
      <c r="Q65" s="29" t="n">
        <f aca="false">SUM(Q62:Q64)</f>
        <v>1186132</v>
      </c>
      <c r="R65" s="29" t="n">
        <f aca="false">SUM(R62:R64)</f>
        <v>1254160</v>
      </c>
      <c r="S65" s="29" t="n">
        <f aca="false">SUM(S62:S64)</f>
        <v>1235985</v>
      </c>
      <c r="T65" s="29" t="n">
        <f aca="false">SUM(T62:T64)</f>
        <v>1214148</v>
      </c>
      <c r="U65" s="29" t="n">
        <f aca="false">SUM(U62:U64)</f>
        <v>1314096</v>
      </c>
      <c r="V65" s="29" t="n">
        <f aca="false">SUM(V62:V64)</f>
        <v>1289146</v>
      </c>
      <c r="W65" s="29" t="n">
        <f aca="false">SUM(W62:W64)</f>
        <v>1321162</v>
      </c>
      <c r="X65" s="29" t="n">
        <f aca="false">SUM(X62:X64)</f>
        <v>1341506</v>
      </c>
      <c r="Y65" s="29" t="n">
        <f aca="false">SUM(Y62:Y64)</f>
        <v>1456366</v>
      </c>
      <c r="Z65" s="29" t="n">
        <f aca="false">SUM(Z62:Z64)</f>
        <v>1469441</v>
      </c>
      <c r="AA65" s="29" t="n">
        <f aca="false">SUM(AA62:AA64)</f>
        <v>1628518</v>
      </c>
      <c r="AB65" s="29" t="n">
        <f aca="false">SUM(AB62:AB64)</f>
        <v>1702954</v>
      </c>
      <c r="AC65" s="29" t="n">
        <f aca="false">SUM(AC62:AC64)</f>
        <v>1867041</v>
      </c>
      <c r="AD65" s="29" t="n">
        <f aca="false">SUM(AD62:AD64)</f>
        <v>1804039</v>
      </c>
      <c r="AE65" s="29" t="n">
        <f aca="false">SUM(AE62:AE64)</f>
        <v>1731983</v>
      </c>
      <c r="AF65" s="29" t="n">
        <f aca="false">SUM(AF62:AF64)</f>
        <v>1680000</v>
      </c>
      <c r="AG65" s="29" t="n">
        <f aca="false">SUM(AG62:AG64)</f>
        <v>1680000</v>
      </c>
      <c r="AH65" s="29" t="n">
        <f aca="false">SUM(AH62:AH64)</f>
        <v>1680000</v>
      </c>
      <c r="AI65" s="29" t="n">
        <f aca="false">SUM(AI62:AI64)</f>
        <v>1680000</v>
      </c>
      <c r="AJ65" s="29" t="n">
        <f aca="false">SUM(AJ62:AJ64)</f>
        <v>1630000</v>
      </c>
      <c r="AK65" s="29" t="n">
        <f aca="false">SUM(AK62:AK64)</f>
        <v>1510000</v>
      </c>
      <c r="AL65" s="29" t="n">
        <f aca="false">SUM(AL62:AL64)</f>
        <v>1460000</v>
      </c>
      <c r="AM65" s="29" t="n">
        <f aca="false">SUM(AM62:AM64)</f>
        <v>1460000</v>
      </c>
      <c r="AN65" s="29" t="n">
        <f aca="false">SUM(AN62:AN64)</f>
        <v>1485000</v>
      </c>
      <c r="AO65" s="29" t="n">
        <f aca="false">SUM(AO62:AO64)</f>
        <v>1633845</v>
      </c>
      <c r="AP65" s="29" t="n">
        <f aca="false">SUM(AP62:AP64)</f>
        <v>1615000</v>
      </c>
      <c r="AQ65" s="29" t="n">
        <f aca="false">SUM(AQ62:AQ64)</f>
        <v>1615000</v>
      </c>
    </row>
    <row r="66" customFormat="false" ht="15" hidden="false" customHeight="true" outlineLevel="0" collapsed="false">
      <c r="A66" s="4" t="s">
        <v>377</v>
      </c>
      <c r="B66" s="26" t="n">
        <f aca="false">B60*B61</f>
        <v>1958358.85064</v>
      </c>
      <c r="C66" s="26" t="n">
        <f aca="false">C60*C61</f>
        <v>2266644.26816</v>
      </c>
      <c r="D66" s="26" t="n">
        <f aca="false">D60*D61</f>
        <v>2420422.94784</v>
      </c>
      <c r="E66" s="26" t="n">
        <f aca="false">E60*E61</f>
        <v>2461250.60792</v>
      </c>
      <c r="F66" s="26" t="n">
        <f aca="false">F60*F61</f>
        <v>2492468.76312</v>
      </c>
      <c r="G66" s="26" t="n">
        <f aca="false">G60*G61</f>
        <v>2874891.5716</v>
      </c>
      <c r="H66" s="26" t="n">
        <f aca="false">H60*H61</f>
        <v>3033501.74416</v>
      </c>
      <c r="I66" s="26" t="n">
        <f aca="false">I60*I61</f>
        <v>3071926.79946</v>
      </c>
      <c r="J66" s="26" t="n">
        <f aca="false">J60*J61</f>
        <v>2888505.67454</v>
      </c>
      <c r="K66" s="26" t="n">
        <f aca="false">K60*K61</f>
        <v>3413790.50468</v>
      </c>
      <c r="L66" s="26" t="n">
        <f aca="false">L60*L61</f>
        <v>3446159.6211</v>
      </c>
      <c r="M66" s="26" t="n">
        <f aca="false">M60*M61</f>
        <v>3348269.38588</v>
      </c>
      <c r="N66" s="26" t="n">
        <f aca="false">N60*N61</f>
        <v>4103022.3064</v>
      </c>
      <c r="O66" s="26" t="n">
        <f aca="false">O60*O61</f>
        <v>4356095.7195</v>
      </c>
      <c r="P66" s="26" t="n">
        <f aca="false">P60*P61</f>
        <v>4801920.30934</v>
      </c>
      <c r="Q66" s="26" t="n">
        <f aca="false">Q60*Q61</f>
        <v>5164306.18451</v>
      </c>
      <c r="R66" s="26" t="n">
        <f aca="false">R60*R61</f>
        <v>4080417.60784</v>
      </c>
      <c r="S66" s="26" t="n">
        <f aca="false">S60*S61</f>
        <v>4663497.3051</v>
      </c>
      <c r="T66" s="26" t="n">
        <f aca="false">T60*T61</f>
        <v>5115897.7569</v>
      </c>
      <c r="U66" s="26" t="n">
        <f aca="false">U60*U61</f>
        <v>5477782.87368</v>
      </c>
      <c r="V66" s="26" t="n">
        <f aca="false">V60*V61</f>
        <v>5734285.82136</v>
      </c>
      <c r="W66" s="26" t="n">
        <f aca="false">W60*W61</f>
        <v>6643151.801</v>
      </c>
      <c r="X66" s="26" t="n">
        <f aca="false">X60*X61</f>
        <v>6779220.40999</v>
      </c>
      <c r="Y66" s="26" t="n">
        <f aca="false">Y60*Y61</f>
        <v>9403106.5611</v>
      </c>
      <c r="Z66" s="26" t="n">
        <f aca="false">Z60*Z61</f>
        <v>8472794.55792</v>
      </c>
      <c r="AA66" s="26" t="n">
        <f aca="false">AA60*AA61</f>
        <v>6723543.24928</v>
      </c>
      <c r="AB66" s="26" t="n">
        <f aca="false">AB60*AB61</f>
        <v>6289464.08734</v>
      </c>
      <c r="AC66" s="26" t="n">
        <f aca="false">AC60*AC61</f>
        <v>6451794.30434</v>
      </c>
      <c r="AD66" s="26" t="n">
        <f aca="false">AD60*AD61</f>
        <v>7314202.99868</v>
      </c>
      <c r="AE66" s="26" t="n">
        <f aca="false">AE60*AE61</f>
        <v>7868217.9296</v>
      </c>
      <c r="AF66" s="26" t="n">
        <f aca="false">AF60*AF61</f>
        <v>7706518.30221</v>
      </c>
      <c r="AG66" s="26" t="n">
        <f aca="false">AG60*AG61</f>
        <v>8754937.28928</v>
      </c>
      <c r="AH66" s="26" t="n">
        <f aca="false">AH60*AH61</f>
        <v>8630867.89901</v>
      </c>
      <c r="AI66" s="26" t="n">
        <f aca="false">AI60*AI61</f>
        <v>8275794.5025</v>
      </c>
      <c r="AJ66" s="26" t="n">
        <f aca="false">AJ60*AJ61</f>
        <v>9192674.261</v>
      </c>
      <c r="AK66" s="26" t="n">
        <f aca="false">AK60*AK61</f>
        <v>8317522.32102</v>
      </c>
      <c r="AL66" s="26" t="n">
        <f aca="false">AL60*AL61</f>
        <v>9206555.8468</v>
      </c>
      <c r="AM66" s="26" t="n">
        <f aca="false">AM60*AM61</f>
        <v>8804990.60832</v>
      </c>
      <c r="AN66" s="26" t="n">
        <f aca="false">AN60*AN61</f>
        <v>9039927.7258</v>
      </c>
      <c r="AO66" s="26" t="n">
        <f aca="false">AO60*AO61</f>
        <v>9503555.232</v>
      </c>
      <c r="AP66" s="26" t="n">
        <f aca="false">AP60*AP61</f>
        <v>9949542.74949</v>
      </c>
      <c r="AQ66" s="26" t="n">
        <f aca="false">AQ60*AQ61</f>
        <v>10888284.59526</v>
      </c>
    </row>
    <row r="67" customFormat="false" ht="15" hidden="false" customHeight="true" outlineLevel="0" collapsed="false">
      <c r="A67" s="4" t="s">
        <v>378</v>
      </c>
      <c r="B67" s="26" t="n">
        <v>1958359</v>
      </c>
      <c r="C67" s="26" t="n">
        <v>2266644</v>
      </c>
      <c r="D67" s="26" t="n">
        <v>2420423</v>
      </c>
      <c r="E67" s="26" t="n">
        <v>2461251</v>
      </c>
      <c r="F67" s="26" t="n">
        <v>2492469</v>
      </c>
      <c r="G67" s="26" t="n">
        <v>2874892</v>
      </c>
      <c r="H67" s="26" t="n">
        <v>3033502</v>
      </c>
      <c r="I67" s="26" t="n">
        <v>3071927</v>
      </c>
      <c r="J67" s="26" t="n">
        <v>2888506</v>
      </c>
      <c r="K67" s="26" t="n">
        <v>3413791</v>
      </c>
      <c r="L67" s="26" t="n">
        <v>3446160</v>
      </c>
      <c r="M67" s="26" t="n">
        <v>3348269</v>
      </c>
      <c r="N67" s="26" t="n">
        <v>4103022</v>
      </c>
      <c r="O67" s="26" t="n">
        <v>4356096</v>
      </c>
      <c r="P67" s="26" t="n">
        <v>4801920</v>
      </c>
      <c r="Q67" s="26" t="n">
        <v>5164306</v>
      </c>
      <c r="R67" s="26" t="n">
        <v>4080418</v>
      </c>
      <c r="S67" s="26" t="n">
        <v>4663497</v>
      </c>
      <c r="T67" s="26" t="n">
        <v>5115898</v>
      </c>
      <c r="U67" s="26" t="n">
        <v>5477783</v>
      </c>
      <c r="V67" s="26" t="n">
        <v>5734286</v>
      </c>
      <c r="W67" s="26" t="n">
        <v>6643152</v>
      </c>
      <c r="X67" s="26" t="n">
        <v>6779220</v>
      </c>
      <c r="Y67" s="26" t="n">
        <v>9403107</v>
      </c>
      <c r="Z67" s="26" t="n">
        <v>8472795</v>
      </c>
      <c r="AA67" s="26" t="n">
        <v>6723543</v>
      </c>
      <c r="AB67" s="26" t="n">
        <v>6289464</v>
      </c>
      <c r="AC67" s="26" t="n">
        <v>6451794</v>
      </c>
      <c r="AD67" s="26" t="n">
        <v>7314203</v>
      </c>
      <c r="AE67" s="26" t="n">
        <v>7868218</v>
      </c>
      <c r="AF67" s="26" t="n">
        <v>7706518</v>
      </c>
      <c r="AG67" s="26" t="n">
        <v>8754937</v>
      </c>
      <c r="AH67" s="26" t="n">
        <v>8630868</v>
      </c>
      <c r="AI67" s="26" t="n">
        <v>8275795</v>
      </c>
      <c r="AJ67" s="26" t="n">
        <v>9192674</v>
      </c>
      <c r="AK67" s="26" t="n">
        <v>8317522</v>
      </c>
      <c r="AL67" s="26" t="n">
        <v>9206556</v>
      </c>
      <c r="AM67" s="26" t="n">
        <v>8804991</v>
      </c>
      <c r="AN67" s="26" t="n">
        <v>9039928</v>
      </c>
      <c r="AO67" s="26" t="n">
        <v>9503555</v>
      </c>
      <c r="AP67" s="26" t="n">
        <v>9949543</v>
      </c>
      <c r="AQ67" s="26" t="n">
        <v>10888285</v>
      </c>
    </row>
    <row r="68" customFormat="false" ht="15" hidden="false" customHeight="true" outlineLevel="0" collapsed="false">
      <c r="A68" s="7" t="s">
        <v>379</v>
      </c>
      <c r="B68" s="30" t="n">
        <f aca="false">IF(ISNUMBER(B67),B66-B67,0)</f>
        <v>-0.149359999923036</v>
      </c>
      <c r="C68" s="30" t="n">
        <f aca="false">IF(ISNUMBER(C67),C66-C67,0)</f>
        <v>0.268160000443459</v>
      </c>
      <c r="D68" s="30" t="n">
        <f aca="false">IF(ISNUMBER(D67),D66-D67,0)</f>
        <v>-0.0521599999628961</v>
      </c>
      <c r="E68" s="30" t="n">
        <f aca="false">IF(ISNUMBER(E67),E66-E67,0)</f>
        <v>-0.392079999670386</v>
      </c>
      <c r="F68" s="30" t="n">
        <f aca="false">IF(ISNUMBER(F67),F66-F67,0)</f>
        <v>-0.236880000215024</v>
      </c>
      <c r="G68" s="30" t="n">
        <f aca="false">IF(ISNUMBER(G67),G66-G67,0)</f>
        <v>-0.428400000091642</v>
      </c>
      <c r="H68" s="30" t="n">
        <f aca="false">IF(ISNUMBER(H67),H66-H67,0)</f>
        <v>-0.255840000230819</v>
      </c>
      <c r="I68" s="30" t="n">
        <f aca="false">IF(ISNUMBER(I67),I66-I67,0)</f>
        <v>-0.200540000107139</v>
      </c>
      <c r="J68" s="30" t="n">
        <f aca="false">IF(ISNUMBER(J67),J66-J67,0)</f>
        <v>-0.325459999963641</v>
      </c>
      <c r="K68" s="30" t="n">
        <f aca="false">IF(ISNUMBER(K67),K66-K67,0)</f>
        <v>-0.495319999754429</v>
      </c>
      <c r="L68" s="30" t="n">
        <f aca="false">IF(ISNUMBER(L67),L66-L67,0)</f>
        <v>-0.378899999894202</v>
      </c>
      <c r="M68" s="30" t="n">
        <f aca="false">IF(ISNUMBER(M67),M66-M67,0)</f>
        <v>0.385879999957979</v>
      </c>
      <c r="N68" s="30" t="n">
        <f aca="false">IF(ISNUMBER(N67),N66-N67,0)</f>
        <v>0.306400000117719</v>
      </c>
      <c r="O68" s="30" t="n">
        <f aca="false">IF(ISNUMBER(O67),O66-O67,0)</f>
        <v>-0.280499999411404</v>
      </c>
      <c r="P68" s="30" t="n">
        <f aca="false">IF(ISNUMBER(P67),P66-P67,0)</f>
        <v>0.309339999221265</v>
      </c>
      <c r="Q68" s="30" t="n">
        <f aca="false">IF(ISNUMBER(Q67),Q66-Q67,0)</f>
        <v>0.184510000050068</v>
      </c>
      <c r="R68" s="30" t="n">
        <f aca="false">IF(ISNUMBER(R67),R66-R67,0)</f>
        <v>-0.392159999348223</v>
      </c>
      <c r="S68" s="30" t="n">
        <f aca="false">IF(ISNUMBER(S67),S66-S67,0)</f>
        <v>0.305100000463426</v>
      </c>
      <c r="T68" s="30" t="n">
        <f aca="false">IF(ISNUMBER(T67),T66-T67,0)</f>
        <v>-0.24309999961406</v>
      </c>
      <c r="U68" s="30" t="n">
        <f aca="false">IF(ISNUMBER(U67),U66-U67,0)</f>
        <v>-0.126319999806583</v>
      </c>
      <c r="V68" s="30" t="n">
        <f aca="false">IF(ISNUMBER(V67),V66-V67,0)</f>
        <v>-0.178640000522137</v>
      </c>
      <c r="W68" s="30" t="n">
        <f aca="false">IF(ISNUMBER(W67),W66-W67,0)</f>
        <v>-0.199000000022352</v>
      </c>
      <c r="X68" s="30" t="n">
        <f aca="false">IF(ISNUMBER(X67),X66-X67,0)</f>
        <v>0.409989999607205</v>
      </c>
      <c r="Y68" s="30" t="n">
        <f aca="false">IF(ISNUMBER(Y67),Y66-Y67,0)</f>
        <v>-0.438900001347065</v>
      </c>
      <c r="Z68" s="30" t="n">
        <f aca="false">IF(ISNUMBER(Z67),Z66-Z67,0)</f>
        <v>-0.442080000415444</v>
      </c>
      <c r="AA68" s="30" t="n">
        <f aca="false">IF(ISNUMBER(AA67),AA66-AA67,0)</f>
        <v>0.249280001036823</v>
      </c>
      <c r="AB68" s="30" t="n">
        <f aca="false">IF(ISNUMBER(AB67),AB66-AB67,0)</f>
        <v>0.0873400000855327</v>
      </c>
      <c r="AC68" s="30" t="n">
        <f aca="false">IF(ISNUMBER(AC67),AC66-AC67,0)</f>
        <v>0.304339999333024</v>
      </c>
      <c r="AD68" s="30" t="n">
        <f aca="false">IF(ISNUMBER(AD67),AD66-AD67,0)</f>
        <v>-0.00131999980658293</v>
      </c>
      <c r="AE68" s="30" t="n">
        <f aca="false">IF(ISNUMBER(AE67),AE66-AE67,0)</f>
        <v>-0.0703999996185303</v>
      </c>
      <c r="AF68" s="30" t="n">
        <f aca="false">IF(ISNUMBER(AF67),AF66-AF67,0)</f>
        <v>0.302210000343621</v>
      </c>
      <c r="AG68" s="30" t="n">
        <f aca="false">IF(ISNUMBER(AG67),AG66-AG67,0)</f>
        <v>0.289279999211431</v>
      </c>
      <c r="AH68" s="30" t="n">
        <f aca="false">IF(ISNUMBER(AH67),AH66-AH67,0)</f>
        <v>-0.100989999249578</v>
      </c>
      <c r="AI68" s="30" t="n">
        <f aca="false">IF(ISNUMBER(AI67),AI66-AI67,0)</f>
        <v>-0.497499999590218</v>
      </c>
      <c r="AJ68" s="30" t="n">
        <f aca="false">IF(ISNUMBER(AJ67),AJ66-AJ67,0)</f>
        <v>0.260999999940395</v>
      </c>
      <c r="AK68" s="30" t="n">
        <f aca="false">IF(ISNUMBER(AK67),AK66-AK67,0)</f>
        <v>0.321020000614226</v>
      </c>
      <c r="AL68" s="30" t="n">
        <f aca="false">IF(ISNUMBER(AL67),AL66-AL67,0)</f>
        <v>-0.153199998661876</v>
      </c>
      <c r="AM68" s="30" t="n">
        <f aca="false">IF(ISNUMBER(AM67),AM66-AM67,0)</f>
        <v>-0.391680000349879</v>
      </c>
      <c r="AN68" s="30" t="n">
        <f aca="false">IF(ISNUMBER(AN67),AN66-AN67,0)</f>
        <v>-0.27419999986887</v>
      </c>
      <c r="AO68" s="30" t="n">
        <f aca="false">IF(ISNUMBER(AO67),AO66-AO67,0)</f>
        <v>0.231999998912215</v>
      </c>
      <c r="AP68" s="30" t="n">
        <f aca="false">IF(ISNUMBER(AP67),AP66-AP67,0)</f>
        <v>-0.25050999969244</v>
      </c>
      <c r="AQ68" s="30" t="n">
        <f aca="false">IF(ISNUMBER(AQ67),AQ66-AQ67,0)</f>
        <v>-0.404740000143647</v>
      </c>
    </row>
    <row r="69" customFormat="false" ht="15" hidden="false" customHeight="true" outlineLevel="0" collapsed="false">
      <c r="A69" s="6" t="s">
        <v>158</v>
      </c>
      <c r="B69" s="29" t="n">
        <f aca="false">B65+B66</f>
        <v>3002268.85064</v>
      </c>
      <c r="C69" s="29" t="n">
        <f aca="false">C65+C66</f>
        <v>3239969.26816</v>
      </c>
      <c r="D69" s="29" t="n">
        <f aca="false">D65+D66</f>
        <v>3444084.94784</v>
      </c>
      <c r="E69" s="29" t="n">
        <f aca="false">E65+E66</f>
        <v>3566864.60792</v>
      </c>
      <c r="F69" s="29" t="n">
        <f aca="false">F65+F66</f>
        <v>3602764.76312</v>
      </c>
      <c r="G69" s="29" t="n">
        <f aca="false">G65+G66</f>
        <v>3949409.5716</v>
      </c>
      <c r="H69" s="29" t="n">
        <f aca="false">H65+H66</f>
        <v>4108968.74416</v>
      </c>
      <c r="I69" s="29" t="n">
        <f aca="false">I65+I66</f>
        <v>4183619.79946</v>
      </c>
      <c r="J69" s="29" t="n">
        <f aca="false">J65+J66</f>
        <v>4003177.67454</v>
      </c>
      <c r="K69" s="29" t="n">
        <f aca="false">K65+K66</f>
        <v>4512582.50468</v>
      </c>
      <c r="L69" s="29" t="n">
        <f aca="false">L65+L66</f>
        <v>4534273.6211</v>
      </c>
      <c r="M69" s="29" t="n">
        <f aca="false">M65+M66</f>
        <v>4458037.38588</v>
      </c>
      <c r="N69" s="29" t="n">
        <f aca="false">N65+N66</f>
        <v>5227006.3064</v>
      </c>
      <c r="O69" s="29" t="n">
        <f aca="false">O65+O66</f>
        <v>5494916.7195</v>
      </c>
      <c r="P69" s="29" t="n">
        <f aca="false">P65+P66</f>
        <v>5917645.30934</v>
      </c>
      <c r="Q69" s="29" t="n">
        <f aca="false">Q65+Q66</f>
        <v>6350438.18451</v>
      </c>
      <c r="R69" s="29" t="n">
        <f aca="false">R65+R66</f>
        <v>5334577.60784</v>
      </c>
      <c r="S69" s="29" t="n">
        <f aca="false">S65+S66</f>
        <v>5899482.3051</v>
      </c>
      <c r="T69" s="29" t="n">
        <f aca="false">T65+T66</f>
        <v>6330045.7569</v>
      </c>
      <c r="U69" s="29" t="n">
        <f aca="false">U65+U66</f>
        <v>6791878.87368</v>
      </c>
      <c r="V69" s="29" t="n">
        <f aca="false">V65+V66</f>
        <v>7023431.82136</v>
      </c>
      <c r="W69" s="29" t="n">
        <f aca="false">W65+W66</f>
        <v>7964313.801</v>
      </c>
      <c r="X69" s="29" t="n">
        <f aca="false">X65+X66</f>
        <v>8120726.40999</v>
      </c>
      <c r="Y69" s="29" t="n">
        <f aca="false">Y65+Y66</f>
        <v>10859472.5611</v>
      </c>
      <c r="Z69" s="29" t="n">
        <f aca="false">Z65+Z66</f>
        <v>9942235.55792</v>
      </c>
      <c r="AA69" s="29" t="n">
        <f aca="false">AA65+AA66</f>
        <v>8352061.24928</v>
      </c>
      <c r="AB69" s="29" t="n">
        <f aca="false">AB65+AB66</f>
        <v>7992418.08734</v>
      </c>
      <c r="AC69" s="29" t="n">
        <f aca="false">AC65+AC66</f>
        <v>8318835.30434</v>
      </c>
      <c r="AD69" s="29" t="n">
        <f aca="false">AD65+AD66</f>
        <v>9118241.99868</v>
      </c>
      <c r="AE69" s="29" t="n">
        <f aca="false">AE65+AE66</f>
        <v>9600200.9296</v>
      </c>
      <c r="AF69" s="29" t="n">
        <f aca="false">AF65+AF66</f>
        <v>9386518.30221</v>
      </c>
      <c r="AG69" s="29" t="n">
        <f aca="false">AG65+AG66</f>
        <v>10434937.28928</v>
      </c>
      <c r="AH69" s="29" t="n">
        <f aca="false">AH65+AH66</f>
        <v>10310867.89901</v>
      </c>
      <c r="AI69" s="29" t="n">
        <f aca="false">AI65+AI66</f>
        <v>9955794.5025</v>
      </c>
      <c r="AJ69" s="29" t="n">
        <f aca="false">AJ65+AJ66</f>
        <v>10822674.261</v>
      </c>
      <c r="AK69" s="29" t="n">
        <f aca="false">AK65+AK66</f>
        <v>9827522.32102</v>
      </c>
      <c r="AL69" s="29" t="n">
        <f aca="false">AL65+AL66</f>
        <v>10666555.8468</v>
      </c>
      <c r="AM69" s="29" t="n">
        <f aca="false">AM65+AM66</f>
        <v>10264990.60832</v>
      </c>
      <c r="AN69" s="29" t="n">
        <f aca="false">AN65+AN66</f>
        <v>10524927.7258</v>
      </c>
      <c r="AO69" s="29" t="n">
        <f aca="false">AO65+AO66</f>
        <v>11137400.232</v>
      </c>
      <c r="AP69" s="29" t="n">
        <f aca="false">AP65+AP66</f>
        <v>11564542.74949</v>
      </c>
      <c r="AQ69" s="29" t="n">
        <f aca="false">AQ65+AQ66</f>
        <v>12503284.59526</v>
      </c>
    </row>
    <row r="70" customFormat="false" ht="15" hidden="false" customHeight="true" outlineLevel="0" collapsed="false">
      <c r="A70" s="4" t="s">
        <v>380</v>
      </c>
      <c r="B70" s="26" t="n">
        <v>3002269</v>
      </c>
      <c r="C70" s="26" t="n">
        <v>3239969</v>
      </c>
      <c r="D70" s="26" t="n">
        <v>3444085</v>
      </c>
      <c r="E70" s="26" t="n">
        <v>3566865</v>
      </c>
      <c r="F70" s="26" t="n">
        <v>3602765</v>
      </c>
      <c r="G70" s="26" t="n">
        <v>3949410</v>
      </c>
      <c r="H70" s="26" t="n">
        <v>4108969</v>
      </c>
      <c r="I70" s="26" t="n">
        <v>4183620</v>
      </c>
      <c r="J70" s="26" t="n">
        <v>4003178</v>
      </c>
      <c r="K70" s="26" t="n">
        <v>4512583</v>
      </c>
      <c r="L70" s="26" t="n">
        <v>4534274</v>
      </c>
      <c r="M70" s="26" t="n">
        <v>4458037</v>
      </c>
      <c r="N70" s="26" t="n">
        <v>5227006</v>
      </c>
      <c r="O70" s="26" t="n">
        <v>5494917</v>
      </c>
      <c r="P70" s="26" t="n">
        <v>5917645</v>
      </c>
      <c r="Q70" s="26" t="n">
        <v>6350438</v>
      </c>
      <c r="R70" s="26" t="n">
        <v>5334578</v>
      </c>
      <c r="S70" s="26" t="n">
        <v>5899482</v>
      </c>
      <c r="T70" s="26" t="n">
        <v>6330046</v>
      </c>
      <c r="U70" s="26" t="n">
        <v>6791879</v>
      </c>
      <c r="V70" s="26" t="n">
        <v>7023432</v>
      </c>
      <c r="W70" s="26" t="n">
        <v>7964314</v>
      </c>
      <c r="X70" s="26" t="n">
        <v>8120726</v>
      </c>
      <c r="Y70" s="26" t="n">
        <v>10859473</v>
      </c>
      <c r="Z70" s="26" t="n">
        <v>9942236</v>
      </c>
      <c r="AA70" s="26" t="n">
        <v>8352061</v>
      </c>
      <c r="AB70" s="26" t="n">
        <v>7992418</v>
      </c>
      <c r="AC70" s="26" t="n">
        <v>8318835</v>
      </c>
      <c r="AD70" s="26" t="n">
        <v>9118242</v>
      </c>
      <c r="AE70" s="26" t="n">
        <v>9600201</v>
      </c>
      <c r="AF70" s="26" t="n">
        <v>9386518</v>
      </c>
      <c r="AG70" s="26" t="n">
        <v>10434937</v>
      </c>
      <c r="AH70" s="26" t="n">
        <v>10310868</v>
      </c>
      <c r="AI70" s="26" t="n">
        <v>9955795</v>
      </c>
      <c r="AJ70" s="26" t="n">
        <v>10822674</v>
      </c>
      <c r="AK70" s="26" t="n">
        <v>9827522</v>
      </c>
      <c r="AL70" s="26" t="n">
        <v>10666556</v>
      </c>
      <c r="AM70" s="26" t="n">
        <v>10264991</v>
      </c>
      <c r="AN70" s="26" t="n">
        <v>10524928</v>
      </c>
      <c r="AO70" s="26" t="n">
        <v>11137400</v>
      </c>
      <c r="AP70" s="26" t="n">
        <v>11564543</v>
      </c>
      <c r="AQ70" s="26" t="n">
        <v>12503285</v>
      </c>
    </row>
    <row r="71" customFormat="false" ht="15" hidden="false" customHeight="true" outlineLevel="0" collapsed="false">
      <c r="A71" s="7" t="s">
        <v>379</v>
      </c>
      <c r="B71" s="30" t="n">
        <f aca="false">IF(ISNUMBER(B70),B69-B70,0)</f>
        <v>-0.149360000155866</v>
      </c>
      <c r="C71" s="30" t="n">
        <f aca="false">IF(ISNUMBER(C70),C69-C70,0)</f>
        <v>0.268160000443459</v>
      </c>
      <c r="D71" s="30" t="n">
        <f aca="false">IF(ISNUMBER(D70),D69-D70,0)</f>
        <v>-0.0521599999628961</v>
      </c>
      <c r="E71" s="30" t="n">
        <f aca="false">IF(ISNUMBER(E70),E69-E70,0)</f>
        <v>-0.392079999670386</v>
      </c>
      <c r="F71" s="30" t="n">
        <f aca="false">IF(ISNUMBER(F70),F69-F70,0)</f>
        <v>-0.236880000215024</v>
      </c>
      <c r="G71" s="30" t="n">
        <f aca="false">IF(ISNUMBER(G70),G69-G70,0)</f>
        <v>-0.428400000091642</v>
      </c>
      <c r="H71" s="30" t="n">
        <f aca="false">IF(ISNUMBER(H70),H69-H70,0)</f>
        <v>-0.255840000230819</v>
      </c>
      <c r="I71" s="30" t="n">
        <f aca="false">IF(ISNUMBER(I70),I69-I70,0)</f>
        <v>-0.200540000107139</v>
      </c>
      <c r="J71" s="30" t="n">
        <f aca="false">IF(ISNUMBER(J70),J69-J70,0)</f>
        <v>-0.325459999963641</v>
      </c>
      <c r="K71" s="30" t="n">
        <f aca="false">IF(ISNUMBER(K70),K69-K70,0)</f>
        <v>-0.495319999754429</v>
      </c>
      <c r="L71" s="30" t="n">
        <f aca="false">IF(ISNUMBER(L70),L69-L70,0)</f>
        <v>-0.378899999894202</v>
      </c>
      <c r="M71" s="30" t="n">
        <f aca="false">IF(ISNUMBER(M70),M69-M70,0)</f>
        <v>0.385879999957979</v>
      </c>
      <c r="N71" s="30" t="n">
        <f aca="false">IF(ISNUMBER(N70),N69-N70,0)</f>
        <v>0.306400000117719</v>
      </c>
      <c r="O71" s="30" t="n">
        <f aca="false">IF(ISNUMBER(O70),O69-O70,0)</f>
        <v>-0.280499999411404</v>
      </c>
      <c r="P71" s="30" t="n">
        <f aca="false">IF(ISNUMBER(P70),P69-P70,0)</f>
        <v>0.309339999221265</v>
      </c>
      <c r="Q71" s="30" t="n">
        <f aca="false">IF(ISNUMBER(Q70),Q69-Q70,0)</f>
        <v>0.184510000050068</v>
      </c>
      <c r="R71" s="30" t="n">
        <f aca="false">IF(ISNUMBER(R70),R69-R70,0)</f>
        <v>-0.392159999348223</v>
      </c>
      <c r="S71" s="30" t="n">
        <f aca="false">IF(ISNUMBER(S70),S69-S70,0)</f>
        <v>0.305100000463426</v>
      </c>
      <c r="T71" s="30" t="n">
        <f aca="false">IF(ISNUMBER(T70),T69-T70,0)</f>
        <v>-0.24309999961406</v>
      </c>
      <c r="U71" s="30" t="n">
        <f aca="false">IF(ISNUMBER(U70),U69-U70,0)</f>
        <v>-0.126319999806583</v>
      </c>
      <c r="V71" s="30" t="n">
        <f aca="false">IF(ISNUMBER(V70),V69-V70,0)</f>
        <v>-0.178640000522137</v>
      </c>
      <c r="W71" s="30" t="n">
        <f aca="false">IF(ISNUMBER(W70),W69-W70,0)</f>
        <v>-0.199000000022352</v>
      </c>
      <c r="X71" s="30" t="n">
        <f aca="false">IF(ISNUMBER(X70),X69-X70,0)</f>
        <v>0.409989999607205</v>
      </c>
      <c r="Y71" s="30" t="n">
        <f aca="false">IF(ISNUMBER(Y70),Y69-Y70,0)</f>
        <v>-0.438900001347065</v>
      </c>
      <c r="Z71" s="30" t="n">
        <f aca="false">IF(ISNUMBER(Z70),Z69-Z70,0)</f>
        <v>-0.442080000415444</v>
      </c>
      <c r="AA71" s="30" t="n">
        <f aca="false">IF(ISNUMBER(AA70),AA69-AA70,0)</f>
        <v>0.249280001036823</v>
      </c>
      <c r="AB71" s="30" t="n">
        <f aca="false">IF(ISNUMBER(AB70),AB69-AB70,0)</f>
        <v>0.0873400000855327</v>
      </c>
      <c r="AC71" s="30" t="n">
        <f aca="false">IF(ISNUMBER(AC70),AC69-AC70,0)</f>
        <v>0.304339999333024</v>
      </c>
      <c r="AD71" s="30" t="n">
        <f aca="false">IF(ISNUMBER(AD70),AD69-AD70,0)</f>
        <v>-0.0013200007379055</v>
      </c>
      <c r="AE71" s="30" t="n">
        <f aca="false">IF(ISNUMBER(AE70),AE69-AE70,0)</f>
        <v>-0.0703999996185303</v>
      </c>
      <c r="AF71" s="30" t="n">
        <f aca="false">IF(ISNUMBER(AF70),AF69-AF70,0)</f>
        <v>0.302209999412298</v>
      </c>
      <c r="AG71" s="30" t="n">
        <f aca="false">IF(ISNUMBER(AG70),AG69-AG70,0)</f>
        <v>0.289279999211431</v>
      </c>
      <c r="AH71" s="30" t="n">
        <f aca="false">IF(ISNUMBER(AH70),AH69-AH70,0)</f>
        <v>-0.100989999249578</v>
      </c>
      <c r="AI71" s="30" t="n">
        <f aca="false">IF(ISNUMBER(AI70),AI69-AI70,0)</f>
        <v>-0.497499998658896</v>
      </c>
      <c r="AJ71" s="30" t="n">
        <f aca="false">IF(ISNUMBER(AJ70),AJ69-AJ70,0)</f>
        <v>0.260999999940395</v>
      </c>
      <c r="AK71" s="30" t="n">
        <f aca="false">IF(ISNUMBER(AK70),AK69-AK70,0)</f>
        <v>0.321019999682903</v>
      </c>
      <c r="AL71" s="30" t="n">
        <f aca="false">IF(ISNUMBER(AL70),AL69-AL70,0)</f>
        <v>-0.153199998661876</v>
      </c>
      <c r="AM71" s="30" t="n">
        <f aca="false">IF(ISNUMBER(AM70),AM69-AM70,0)</f>
        <v>-0.391680000349879</v>
      </c>
      <c r="AN71" s="30" t="n">
        <f aca="false">IF(ISNUMBER(AN70),AN69-AN70,0)</f>
        <v>-0.27419999986887</v>
      </c>
      <c r="AO71" s="30" t="n">
        <f aca="false">IF(ISNUMBER(AO70),AO69-AO70,0)</f>
        <v>0.231999998912215</v>
      </c>
      <c r="AP71" s="30" t="n">
        <f aca="false">IF(ISNUMBER(AP70),AP69-AP70,0)</f>
        <v>-0.25050999969244</v>
      </c>
      <c r="AQ71" s="30" t="n">
        <f aca="false">IF(ISNUMBER(AQ70),AQ69-AQ70,0)</f>
        <v>-0.404740000143647</v>
      </c>
    </row>
    <row r="72" customFormat="false" ht="15" hidden="false" customHeight="true" outlineLevel="0" collapsed="false">
      <c r="A72" s="4" t="s">
        <v>381</v>
      </c>
      <c r="B72" s="26" t="n">
        <v>161659</v>
      </c>
      <c r="C72" s="26" t="n">
        <v>166758</v>
      </c>
      <c r="D72" s="26" t="n">
        <v>206820</v>
      </c>
      <c r="E72" s="26" t="n">
        <v>293908</v>
      </c>
      <c r="F72" s="26" t="n">
        <v>244313</v>
      </c>
      <c r="G72" s="26" t="n">
        <v>197205</v>
      </c>
      <c r="H72" s="26" t="n">
        <v>204197</v>
      </c>
      <c r="I72" s="26" t="n">
        <v>242014</v>
      </c>
      <c r="J72" s="26" t="n">
        <v>238843</v>
      </c>
      <c r="K72" s="26" t="n">
        <v>211575</v>
      </c>
      <c r="L72" s="26" t="n">
        <v>244761</v>
      </c>
      <c r="M72" s="26" t="n">
        <v>263664</v>
      </c>
      <c r="N72" s="26" t="n">
        <v>264526</v>
      </c>
      <c r="O72" s="26" t="n">
        <v>285525</v>
      </c>
      <c r="P72" s="26" t="n">
        <v>354238</v>
      </c>
      <c r="Q72" s="26" t="n">
        <v>419999</v>
      </c>
      <c r="R72" s="26" t="n">
        <v>438185</v>
      </c>
      <c r="S72" s="26" t="n">
        <v>405260</v>
      </c>
      <c r="T72" s="26" t="n">
        <v>324841</v>
      </c>
      <c r="U72" s="26" t="n">
        <v>359588</v>
      </c>
      <c r="V72" s="26" t="n">
        <v>346245</v>
      </c>
      <c r="W72" s="26" t="n">
        <v>320005</v>
      </c>
      <c r="X72" s="26" t="n">
        <v>352344</v>
      </c>
      <c r="Y72" s="26" t="n">
        <v>504614</v>
      </c>
      <c r="Z72" s="26" t="n">
        <v>549584</v>
      </c>
      <c r="AA72" s="26" t="n">
        <v>554363</v>
      </c>
      <c r="AB72" s="26" t="n">
        <v>578575</v>
      </c>
      <c r="AC72" s="26" t="n">
        <v>538449</v>
      </c>
      <c r="AD72" s="26" t="n">
        <v>524929</v>
      </c>
      <c r="AE72" s="26" t="n">
        <v>559108</v>
      </c>
      <c r="AF72" s="26" t="n">
        <v>552461</v>
      </c>
      <c r="AG72" s="26" t="n">
        <v>639647</v>
      </c>
      <c r="AH72" s="26" t="n">
        <v>670250</v>
      </c>
      <c r="AI72" s="26" t="n">
        <v>693072</v>
      </c>
      <c r="AJ72" s="26" t="n">
        <v>654092</v>
      </c>
      <c r="AK72" s="26" t="n">
        <v>674472</v>
      </c>
      <c r="AL72" s="26" t="n">
        <v>686102</v>
      </c>
      <c r="AM72" s="26" t="n">
        <v>678013</v>
      </c>
      <c r="AN72" s="26" t="n">
        <v>642207</v>
      </c>
      <c r="AO72" s="26" t="n">
        <v>710200</v>
      </c>
      <c r="AP72" s="26" t="n">
        <v>698412</v>
      </c>
      <c r="AQ72" s="26" t="n">
        <v>691516</v>
      </c>
    </row>
    <row r="73" customFormat="false" ht="15" hidden="false" customHeight="true" outlineLevel="0" collapsed="false">
      <c r="A73" s="4" t="s">
        <v>382</v>
      </c>
      <c r="B73" s="26" t="n">
        <v>89899</v>
      </c>
      <c r="C73" s="26" t="n">
        <v>85436</v>
      </c>
      <c r="D73" s="26" t="n">
        <v>85452</v>
      </c>
      <c r="E73" s="26" t="n">
        <v>117095</v>
      </c>
      <c r="F73" s="26" t="n">
        <v>110632</v>
      </c>
      <c r="G73" s="26" t="n">
        <v>111047</v>
      </c>
      <c r="H73" s="26" t="n">
        <v>117190</v>
      </c>
      <c r="I73" s="26" t="n">
        <v>111509</v>
      </c>
      <c r="J73" s="26" t="n">
        <v>114462</v>
      </c>
      <c r="K73" s="26" t="n">
        <v>101158</v>
      </c>
      <c r="L73" s="26" t="n">
        <v>100562</v>
      </c>
      <c r="M73" s="26" t="n">
        <v>113804</v>
      </c>
      <c r="N73" s="26" t="n">
        <v>97611</v>
      </c>
      <c r="O73" s="26" t="n">
        <v>103723</v>
      </c>
      <c r="P73" s="26" t="n">
        <v>102131</v>
      </c>
      <c r="Q73" s="26" t="n">
        <v>104205</v>
      </c>
      <c r="R73" s="26" t="n">
        <v>111107</v>
      </c>
      <c r="S73" s="26" t="n">
        <v>114913</v>
      </c>
      <c r="T73" s="26" t="n">
        <v>123016</v>
      </c>
      <c r="U73" s="26" t="n">
        <v>133624</v>
      </c>
      <c r="V73" s="26" t="n">
        <v>148174</v>
      </c>
      <c r="W73" s="26" t="n">
        <v>125034</v>
      </c>
      <c r="X73" s="26" t="n">
        <v>102519</v>
      </c>
      <c r="Y73" s="26" t="n">
        <v>128003</v>
      </c>
      <c r="Z73" s="26" t="n">
        <v>129484</v>
      </c>
      <c r="AA73" s="26" t="n">
        <v>161510</v>
      </c>
      <c r="AB73" s="26" t="n">
        <v>169558</v>
      </c>
      <c r="AC73" s="26" t="n">
        <v>213618</v>
      </c>
      <c r="AD73" s="26" t="n">
        <v>203753</v>
      </c>
      <c r="AE73" s="26" t="n">
        <v>213279</v>
      </c>
      <c r="AF73" s="26" t="n">
        <v>235011</v>
      </c>
      <c r="AG73" s="26" t="n">
        <v>264723</v>
      </c>
      <c r="AH73" s="26" t="n">
        <v>262866</v>
      </c>
      <c r="AI73" s="26" t="n">
        <v>264851</v>
      </c>
      <c r="AJ73" s="26" t="n">
        <v>261701</v>
      </c>
      <c r="AK73" s="26" t="n">
        <v>250404</v>
      </c>
      <c r="AL73" s="26" t="n">
        <v>255778</v>
      </c>
      <c r="AM73" s="26" t="n">
        <v>304448</v>
      </c>
      <c r="AN73" s="26" t="n">
        <v>343653</v>
      </c>
      <c r="AO73" s="26" t="n">
        <v>371617</v>
      </c>
      <c r="AP73" s="26" t="n">
        <v>377119</v>
      </c>
      <c r="AQ73" s="26" t="n">
        <v>379821</v>
      </c>
    </row>
    <row r="74" customFormat="false" ht="15" hidden="false" customHeight="true" outlineLevel="0" collapsed="false">
      <c r="A74" s="4" t="s">
        <v>383</v>
      </c>
      <c r="B74" s="26" t="n">
        <f aca="false">B72-B73</f>
        <v>71760</v>
      </c>
      <c r="C74" s="26" t="n">
        <f aca="false">C72-C73</f>
        <v>81322</v>
      </c>
      <c r="D74" s="26" t="n">
        <f aca="false">D72-D73</f>
        <v>121368</v>
      </c>
      <c r="E74" s="26" t="n">
        <f aca="false">E72-E73</f>
        <v>176813</v>
      </c>
      <c r="F74" s="26" t="n">
        <f aca="false">F72-F73</f>
        <v>133681</v>
      </c>
      <c r="G74" s="26" t="n">
        <f aca="false">G72-G73</f>
        <v>86158</v>
      </c>
      <c r="H74" s="26" t="n">
        <f aca="false">H72-H73</f>
        <v>87007</v>
      </c>
      <c r="I74" s="26" t="n">
        <f aca="false">I72-I73</f>
        <v>130505</v>
      </c>
      <c r="J74" s="26" t="n">
        <f aca="false">J72-J73</f>
        <v>124381</v>
      </c>
      <c r="K74" s="26" t="n">
        <f aca="false">K72-K73</f>
        <v>110417</v>
      </c>
      <c r="L74" s="26" t="n">
        <f aca="false">L72-L73</f>
        <v>144199</v>
      </c>
      <c r="M74" s="26" t="n">
        <f aca="false">M72-M73</f>
        <v>149860</v>
      </c>
      <c r="N74" s="26" t="n">
        <f aca="false">N72-N73</f>
        <v>166915</v>
      </c>
      <c r="O74" s="26" t="n">
        <f aca="false">O72-O73</f>
        <v>181802</v>
      </c>
      <c r="P74" s="26" t="n">
        <f aca="false">P72-P73</f>
        <v>252107</v>
      </c>
      <c r="Q74" s="26" t="n">
        <f aca="false">Q72-Q73</f>
        <v>315794</v>
      </c>
      <c r="R74" s="26" t="n">
        <f aca="false">R72-R73</f>
        <v>327078</v>
      </c>
      <c r="S74" s="26" t="n">
        <f aca="false">S72-S73</f>
        <v>290347</v>
      </c>
      <c r="T74" s="26" t="n">
        <f aca="false">T72-T73</f>
        <v>201825</v>
      </c>
      <c r="U74" s="26" t="n">
        <f aca="false">U72-U73</f>
        <v>225964</v>
      </c>
      <c r="V74" s="26" t="n">
        <f aca="false">V72-V73</f>
        <v>198071</v>
      </c>
      <c r="W74" s="26" t="n">
        <f aca="false">W72-W73</f>
        <v>194971</v>
      </c>
      <c r="X74" s="26" t="n">
        <f aca="false">X72-X73</f>
        <v>249825</v>
      </c>
      <c r="Y74" s="26" t="n">
        <f aca="false">Y72-Y73</f>
        <v>376611</v>
      </c>
      <c r="Z74" s="26" t="n">
        <f aca="false">Z72-Z73</f>
        <v>420100</v>
      </c>
      <c r="AA74" s="26" t="n">
        <f aca="false">AA72-AA73</f>
        <v>392853</v>
      </c>
      <c r="AB74" s="26" t="n">
        <f aca="false">AB72-AB73</f>
        <v>409017</v>
      </c>
      <c r="AC74" s="26" t="n">
        <f aca="false">AC72-AC73</f>
        <v>324831</v>
      </c>
      <c r="AD74" s="26" t="n">
        <f aca="false">AD72-AD73</f>
        <v>321176</v>
      </c>
      <c r="AE74" s="26" t="n">
        <f aca="false">AE72-AE73</f>
        <v>345829</v>
      </c>
      <c r="AF74" s="26" t="n">
        <f aca="false">AF72-AF73</f>
        <v>317450</v>
      </c>
      <c r="AG74" s="26" t="n">
        <f aca="false">AG72-AG73</f>
        <v>374924</v>
      </c>
      <c r="AH74" s="26" t="n">
        <f aca="false">AH72-AH73</f>
        <v>407384</v>
      </c>
      <c r="AI74" s="26" t="n">
        <f aca="false">AI72-AI73</f>
        <v>428221</v>
      </c>
      <c r="AJ74" s="26" t="n">
        <f aca="false">AJ72-AJ73</f>
        <v>392391</v>
      </c>
      <c r="AK74" s="26" t="n">
        <f aca="false">AK72-AK73</f>
        <v>424068</v>
      </c>
      <c r="AL74" s="26" t="n">
        <f aca="false">AL72-AL73</f>
        <v>430324</v>
      </c>
      <c r="AM74" s="26" t="n">
        <f aca="false">AM72-AM73</f>
        <v>373565</v>
      </c>
      <c r="AN74" s="26" t="n">
        <f aca="false">AN72-AN73</f>
        <v>298554</v>
      </c>
      <c r="AO74" s="26" t="n">
        <f aca="false">AO72-AO73</f>
        <v>338583</v>
      </c>
      <c r="AP74" s="26" t="n">
        <f aca="false">AP72-AP73</f>
        <v>321293</v>
      </c>
      <c r="AQ74" s="26" t="n">
        <f aca="false">AQ72-AQ73</f>
        <v>311695</v>
      </c>
    </row>
    <row r="75" customFormat="false" ht="15" hidden="false" customHeight="true" outlineLevel="0" collapsed="false">
      <c r="A75" s="6" t="s">
        <v>384</v>
      </c>
      <c r="B75" s="29" t="n">
        <f aca="false">B74+B73</f>
        <v>161659</v>
      </c>
      <c r="C75" s="29" t="n">
        <f aca="false">C74+C73</f>
        <v>166758</v>
      </c>
      <c r="D75" s="29" t="n">
        <f aca="false">D74+D73</f>
        <v>206820</v>
      </c>
      <c r="E75" s="29" t="n">
        <f aca="false">E74+E73</f>
        <v>293908</v>
      </c>
      <c r="F75" s="29" t="n">
        <f aca="false">F74+F73</f>
        <v>244313</v>
      </c>
      <c r="G75" s="29" t="n">
        <f aca="false">G74+G73</f>
        <v>197205</v>
      </c>
      <c r="H75" s="29" t="n">
        <f aca="false">H74+H73</f>
        <v>204197</v>
      </c>
      <c r="I75" s="29" t="n">
        <f aca="false">I74+I73</f>
        <v>242014</v>
      </c>
      <c r="J75" s="29" t="n">
        <f aca="false">J74+J73</f>
        <v>238843</v>
      </c>
      <c r="K75" s="29" t="n">
        <f aca="false">K74+K73</f>
        <v>211575</v>
      </c>
      <c r="L75" s="29" t="n">
        <f aca="false">L74+L73</f>
        <v>244761</v>
      </c>
      <c r="M75" s="29" t="n">
        <f aca="false">M74+M73</f>
        <v>263664</v>
      </c>
      <c r="N75" s="29" t="n">
        <f aca="false">N74+N73</f>
        <v>264526</v>
      </c>
      <c r="O75" s="29" t="n">
        <f aca="false">O74+O73</f>
        <v>285525</v>
      </c>
      <c r="P75" s="29" t="n">
        <f aca="false">P74+P73</f>
        <v>354238</v>
      </c>
      <c r="Q75" s="29" t="n">
        <f aca="false">Q74+Q73</f>
        <v>419999</v>
      </c>
      <c r="R75" s="29" t="n">
        <f aca="false">R74+R73</f>
        <v>438185</v>
      </c>
      <c r="S75" s="29" t="n">
        <f aca="false">S74+S73</f>
        <v>405260</v>
      </c>
      <c r="T75" s="29" t="n">
        <f aca="false">T74+T73</f>
        <v>324841</v>
      </c>
      <c r="U75" s="29" t="n">
        <f aca="false">U74+U73</f>
        <v>359588</v>
      </c>
      <c r="V75" s="29" t="n">
        <f aca="false">V74+V73</f>
        <v>346245</v>
      </c>
      <c r="W75" s="29" t="n">
        <f aca="false">W74+W73</f>
        <v>320005</v>
      </c>
      <c r="X75" s="29" t="n">
        <f aca="false">X74+X73</f>
        <v>352344</v>
      </c>
      <c r="Y75" s="29" t="n">
        <f aca="false">Y74+Y73</f>
        <v>504614</v>
      </c>
      <c r="Z75" s="29" t="n">
        <f aca="false">Z74+Z73</f>
        <v>549584</v>
      </c>
      <c r="AA75" s="29" t="n">
        <f aca="false">AA74+AA73</f>
        <v>554363</v>
      </c>
      <c r="AB75" s="29" t="n">
        <f aca="false">AB74+AB73</f>
        <v>578575</v>
      </c>
      <c r="AC75" s="29" t="n">
        <f aca="false">AC74+AC73</f>
        <v>538449</v>
      </c>
      <c r="AD75" s="29" t="n">
        <f aca="false">AD74+AD73</f>
        <v>524929</v>
      </c>
      <c r="AE75" s="29" t="n">
        <f aca="false">AE74+AE73</f>
        <v>559108</v>
      </c>
      <c r="AF75" s="29" t="n">
        <f aca="false">AF74+AF73</f>
        <v>552461</v>
      </c>
      <c r="AG75" s="29" t="n">
        <f aca="false">AG74+AG73</f>
        <v>639647</v>
      </c>
      <c r="AH75" s="29" t="n">
        <f aca="false">AH74+AH73</f>
        <v>670250</v>
      </c>
      <c r="AI75" s="29" t="n">
        <f aca="false">AI74+AI73</f>
        <v>693072</v>
      </c>
      <c r="AJ75" s="29" t="n">
        <f aca="false">AJ74+AJ73</f>
        <v>654092</v>
      </c>
      <c r="AK75" s="29" t="n">
        <f aca="false">AK74+AK73</f>
        <v>674472</v>
      </c>
      <c r="AL75" s="29" t="n">
        <f aca="false">AL74+AL73</f>
        <v>686102</v>
      </c>
      <c r="AM75" s="29" t="n">
        <f aca="false">AM74+AM73</f>
        <v>678013</v>
      </c>
      <c r="AN75" s="29" t="n">
        <f aca="false">AN74+AN73</f>
        <v>642207</v>
      </c>
      <c r="AO75" s="29" t="n">
        <f aca="false">AO74+AO73</f>
        <v>710200</v>
      </c>
      <c r="AP75" s="29" t="n">
        <f aca="false">AP74+AP73</f>
        <v>698412</v>
      </c>
      <c r="AQ75" s="29" t="n">
        <f aca="false">AQ74+AQ73</f>
        <v>691516</v>
      </c>
    </row>
    <row r="76" customFormat="false" ht="15" hidden="false" customHeight="true" outlineLevel="0" collapsed="false">
      <c r="A76" s="4" t="s">
        <v>385</v>
      </c>
      <c r="B76" s="27" t="n">
        <f aca="false">B75/B61</f>
        <v>2677.80354480702</v>
      </c>
      <c r="C76" s="27" t="n">
        <f aca="false">C75/C61</f>
        <v>2419.5879280325</v>
      </c>
      <c r="D76" s="27" t="n">
        <f aca="false">D75/D61</f>
        <v>2811.5823817292</v>
      </c>
      <c r="E76" s="27" t="n">
        <f aca="false">E75/E61</f>
        <v>3980.33586132178</v>
      </c>
      <c r="F76" s="27" t="n">
        <f aca="false">F75/F61</f>
        <v>3322.63021895825</v>
      </c>
      <c r="G76" s="27" t="n">
        <f aca="false">G75/G61</f>
        <v>2353.28162291169</v>
      </c>
      <c r="H76" s="27" t="n">
        <f aca="false">H75/H61</f>
        <v>2317.26055379029</v>
      </c>
      <c r="I76" s="27" t="n">
        <f aca="false">I75/I61</f>
        <v>2738.33446481104</v>
      </c>
      <c r="J76" s="27" t="n">
        <f aca="false">J75/J61</f>
        <v>2889.46285990806</v>
      </c>
      <c r="K76" s="27" t="n">
        <f aca="false">K75/K61</f>
        <v>2214.05399748849</v>
      </c>
      <c r="L76" s="27" t="n">
        <f aca="false">L75/L61</f>
        <v>2559.72599874503</v>
      </c>
      <c r="M76" s="27" t="n">
        <f aca="false">M75/M61</f>
        <v>2874.34863185436</v>
      </c>
      <c r="N76" s="27" t="n">
        <f aca="false">N75/N61</f>
        <v>2369.4553923325</v>
      </c>
      <c r="O76" s="27" t="n">
        <f aca="false">O75/O61</f>
        <v>2461.84687015003</v>
      </c>
      <c r="P76" s="27" t="n">
        <f aca="false">P75/P61</f>
        <v>2833.45064789634</v>
      </c>
      <c r="Q76" s="27" t="n">
        <f aca="false">Q75/Q61</f>
        <v>3165.74206678224</v>
      </c>
      <c r="R76" s="27" t="n">
        <f aca="false">R75/R61</f>
        <v>4193.96056661562</v>
      </c>
      <c r="S76" s="27" t="n">
        <f aca="false">S75/S61</f>
        <v>3416.743950763</v>
      </c>
      <c r="T76" s="27" t="n">
        <f aca="false">T75/T61</f>
        <v>2511.72195159669</v>
      </c>
      <c r="U76" s="27" t="n">
        <f aca="false">U75/U61</f>
        <v>2604.57771983196</v>
      </c>
      <c r="V76" s="27" t="n">
        <f aca="false">V75/V61</f>
        <v>2416.56197654941</v>
      </c>
      <c r="W76" s="27" t="n">
        <f aca="false">W75/W61</f>
        <v>1945.910611128</v>
      </c>
      <c r="X76" s="27" t="n">
        <f aca="false">X75/X61</f>
        <v>2114.52919642321</v>
      </c>
      <c r="Y76" s="27" t="n">
        <f aca="false">Y75/Y61</f>
        <v>2214.67632214176</v>
      </c>
      <c r="Z76" s="27" t="n">
        <f aca="false">Z75/Z61</f>
        <v>2703.58126721763</v>
      </c>
      <c r="AA76" s="27" t="n">
        <f aca="false">AA75/AA61</f>
        <v>3592.06246355213</v>
      </c>
      <c r="AB76" s="27" t="n">
        <f aca="false">AB75/AB61</f>
        <v>4008.41762505196</v>
      </c>
      <c r="AC76" s="27" t="n">
        <f aca="false">AC75/AC61</f>
        <v>3636.69458327705</v>
      </c>
      <c r="AD76" s="27" t="n">
        <f aca="false">AD75/AD61</f>
        <v>3175.22985724655</v>
      </c>
      <c r="AE76" s="27" t="n">
        <f aca="false">AE75/AE61</f>
        <v>3220.66820276498</v>
      </c>
      <c r="AF76" s="27" t="n">
        <f aca="false">AF75/AF61</f>
        <v>3317.48633879781</v>
      </c>
      <c r="AG76" s="27" t="n">
        <f aca="false">AG75/AG61</f>
        <v>3485.05502887654</v>
      </c>
      <c r="AH76" s="27" t="n">
        <f aca="false">AH75/AH61</f>
        <v>3728.37514601991</v>
      </c>
      <c r="AI76" s="27" t="n">
        <f aca="false">AI75/AI61</f>
        <v>4074.49735449735</v>
      </c>
      <c r="AJ76" s="27" t="n">
        <f aca="false">AJ75/AJ61</f>
        <v>3501.18830960283</v>
      </c>
      <c r="AK76" s="27" t="n">
        <f aca="false">AK75/AK61</f>
        <v>4202.57959997508</v>
      </c>
      <c r="AL76" s="27" t="n">
        <f aca="false">AL75/AL61</f>
        <v>3894.98722679534</v>
      </c>
      <c r="AM76" s="27" t="n">
        <f aca="false">AM75/AM61</f>
        <v>4057.04284346577</v>
      </c>
      <c r="AN76" s="27" t="n">
        <f aca="false">AN75/AN61</f>
        <v>3789.94983771024</v>
      </c>
      <c r="AO76" s="27" t="n">
        <f aca="false">AO75/AO61</f>
        <v>3986.75199281464</v>
      </c>
      <c r="AP76" s="27" t="n">
        <f aca="false">AP75/AP61</f>
        <v>3773.36430925496</v>
      </c>
      <c r="AQ76" s="27" t="n">
        <f aca="false">AQ75/AQ61</f>
        <v>3414.38799190243</v>
      </c>
    </row>
    <row r="77" customFormat="false" ht="15" hidden="false" customHeight="true" outlineLevel="0" collapsed="false">
      <c r="A77" s="4" t="s">
        <v>386</v>
      </c>
      <c r="B77" s="27" t="n">
        <f aca="false">B59-B76</f>
        <v>29629.196455193</v>
      </c>
      <c r="C77" s="27" t="n">
        <f aca="false">C59-C76</f>
        <v>30020.4120719675</v>
      </c>
      <c r="D77" s="27" t="n">
        <f aca="false">D59-D76</f>
        <v>30011.4176182708</v>
      </c>
      <c r="E77" s="27" t="n">
        <f aca="false">E59-E76</f>
        <v>28983.6641386782</v>
      </c>
      <c r="F77" s="27" t="n">
        <f aca="false">F59-F76</f>
        <v>30086.3697810418</v>
      </c>
      <c r="G77" s="27" t="n">
        <f aca="false">G59-G76</f>
        <v>31686.7183770883</v>
      </c>
      <c r="H77" s="27" t="n">
        <f aca="false">H59-H76</f>
        <v>31972.7394462097</v>
      </c>
      <c r="I77" s="27" t="n">
        <f aca="false">I59-I76</f>
        <v>31766.665535189</v>
      </c>
      <c r="J77" s="27" t="n">
        <f aca="false">J59-J76</f>
        <v>31846.5371400919</v>
      </c>
      <c r="K77" s="27" t="n">
        <f aca="false">K59-K76</f>
        <v>33044.9460025115</v>
      </c>
      <c r="L77" s="27" t="n">
        <f aca="false">L59-L76</f>
        <v>33238.274001255</v>
      </c>
      <c r="M77" s="27" t="n">
        <f aca="false">M59-M76</f>
        <v>33357.6513681456</v>
      </c>
      <c r="N77" s="27" t="n">
        <f aca="false">N59-N76</f>
        <v>34156.5446076675</v>
      </c>
      <c r="O77" s="27" t="n">
        <f aca="false">O59-O76</f>
        <v>34557.15312985</v>
      </c>
      <c r="P77" s="27" t="n">
        <f aca="false">P59-P76</f>
        <v>35035.5493521037</v>
      </c>
      <c r="Q77" s="27" t="n">
        <f aca="false">Q59-Q76</f>
        <v>35521.2579332178</v>
      </c>
      <c r="R77" s="27" t="n">
        <f aca="false">R59-R76</f>
        <v>34767.0394333844</v>
      </c>
      <c r="S77" s="27" t="n">
        <f aca="false">S59-S76</f>
        <v>35660.256049237</v>
      </c>
      <c r="T77" s="27" t="n">
        <f aca="false">T59-T76</f>
        <v>36938.2780484033</v>
      </c>
      <c r="U77" s="27" t="n">
        <f aca="false">U59-U76</f>
        <v>37048.422280168</v>
      </c>
      <c r="V77" s="27" t="n">
        <f aca="false">V59-V76</f>
        <v>37348.4380234506</v>
      </c>
      <c r="W77" s="27" t="n">
        <f aca="false">W59-W76</f>
        <v>38219.089388872</v>
      </c>
      <c r="X77" s="27" t="n">
        <f aca="false">X59-X76</f>
        <v>38452.4708035768</v>
      </c>
      <c r="Y77" s="27" t="n">
        <f aca="false">Y59-Y76</f>
        <v>38796.3236778582</v>
      </c>
      <c r="Z77" s="27" t="n">
        <f aca="false">Z59-Z76</f>
        <v>38655.4187327824</v>
      </c>
      <c r="AA77" s="27" t="n">
        <f aca="false">AA59-AA76</f>
        <v>38723.9375364479</v>
      </c>
      <c r="AB77" s="27" t="n">
        <f aca="false">AB59-AB76</f>
        <v>39572.582374948</v>
      </c>
      <c r="AC77" s="27" t="n">
        <f aca="false">AC59-AC76</f>
        <v>39956.305416723</v>
      </c>
      <c r="AD77" s="27" t="n">
        <f aca="false">AD59-AD76</f>
        <v>40647.7701427535</v>
      </c>
      <c r="AE77" s="27" t="n">
        <f aca="false">AE59-AE76</f>
        <v>41513.331797235</v>
      </c>
      <c r="AF77" s="27" t="n">
        <f aca="false">AF59-AF76</f>
        <v>42470.5136612022</v>
      </c>
      <c r="AG77" s="27" t="n">
        <f aca="false">AG59-AG76</f>
        <v>43494.9449711235</v>
      </c>
      <c r="AH77" s="27" t="n">
        <f aca="false">AH59-AH76</f>
        <v>44232.6248539801</v>
      </c>
      <c r="AI77" s="27" t="n">
        <f aca="false">AI59-AI76</f>
        <v>44270.5026455026</v>
      </c>
      <c r="AJ77" s="27" t="n">
        <f aca="false">AJ59-AJ76</f>
        <v>45497.8116903972</v>
      </c>
      <c r="AK77" s="27" t="n">
        <f aca="false">AK59-AK76</f>
        <v>46136.4204000249</v>
      </c>
      <c r="AL77" s="27" t="n">
        <f aca="false">AL59-AL76</f>
        <v>48133.0127732047</v>
      </c>
      <c r="AM77" s="27" t="n">
        <f aca="false">AM59-AM76</f>
        <v>48521.9571565342</v>
      </c>
      <c r="AN77" s="27" t="n">
        <f aca="false">AN59-AN76</f>
        <v>49474.0501622898</v>
      </c>
      <c r="AO77" s="27" t="n">
        <f aca="false">AO59-AO76</f>
        <v>49396.2480071854</v>
      </c>
      <c r="AP77" s="27" t="n">
        <f aca="false">AP59-AP76</f>
        <v>49772.635690745</v>
      </c>
      <c r="AQ77" s="27" t="n">
        <f aca="false">AQ59-AQ76</f>
        <v>50368.6120080976</v>
      </c>
    </row>
    <row r="78" customFormat="false" ht="15" hidden="false" customHeight="true" outlineLevel="0" collapsed="false">
      <c r="A78" s="4" t="s">
        <v>387</v>
      </c>
      <c r="B78" s="27" t="n">
        <f aca="false">B60-B76</f>
        <v>29761.468455193</v>
      </c>
      <c r="C78" s="27" t="n">
        <f aca="false">C60-C76</f>
        <v>30468.4600719675</v>
      </c>
      <c r="D78" s="27" t="n">
        <f aca="false">D60-D76</f>
        <v>30092.4816182708</v>
      </c>
      <c r="E78" s="27" t="n">
        <f aca="false">E60-E76</f>
        <v>29351.8771386782</v>
      </c>
      <c r="F78" s="27" t="n">
        <f aca="false">F60-F76</f>
        <v>30574.6737810417</v>
      </c>
      <c r="G78" s="27" t="n">
        <f aca="false">G60-G76</f>
        <v>31953.3003770883</v>
      </c>
      <c r="H78" s="27" t="n">
        <f aca="false">H60-H76</f>
        <v>32107.4074462097</v>
      </c>
      <c r="I78" s="27" t="n">
        <f aca="false">I60-I76</f>
        <v>32019.832535189</v>
      </c>
      <c r="J78" s="27" t="n">
        <f aca="false">J60-J76</f>
        <v>32054.9561400919</v>
      </c>
      <c r="K78" s="27" t="n">
        <f aca="false">K60-K76</f>
        <v>33509.9990025115</v>
      </c>
      <c r="L78" s="27" t="n">
        <f aca="false">L60-L76</f>
        <v>33480.429001255</v>
      </c>
      <c r="M78" s="27" t="n">
        <f aca="false">M60-M76</f>
        <v>33627.0073681456</v>
      </c>
      <c r="N78" s="27" t="n">
        <f aca="false">N60-N76</f>
        <v>34382.8046076675</v>
      </c>
      <c r="O78" s="27" t="n">
        <f aca="false">O60-O76</f>
        <v>35097.17812985</v>
      </c>
      <c r="P78" s="27" t="n">
        <f aca="false">P60-P76</f>
        <v>35575.7663521037</v>
      </c>
      <c r="Q78" s="27" t="n">
        <f aca="false">Q60-Q76</f>
        <v>35760.2109332178</v>
      </c>
      <c r="R78" s="27" t="n">
        <f aca="false">R60-R76</f>
        <v>34860.5724333844</v>
      </c>
      <c r="S78" s="27" t="n">
        <f aca="false">S60-S76</f>
        <v>35901.166049237</v>
      </c>
      <c r="T78" s="27" t="n">
        <f aca="false">T60-T76</f>
        <v>37045.2080484033</v>
      </c>
      <c r="U78" s="27" t="n">
        <f aca="false">U60-U76</f>
        <v>37072.250280168</v>
      </c>
      <c r="V78" s="27" t="n">
        <f aca="false">V60-V76</f>
        <v>37604.9750234506</v>
      </c>
      <c r="W78" s="27" t="n">
        <f aca="false">W60-W76</f>
        <v>38450.269388872</v>
      </c>
      <c r="X78" s="27" t="n">
        <f aca="false">X60-X76</f>
        <v>38569.7438035768</v>
      </c>
      <c r="Y78" s="27" t="n">
        <f aca="false">Y60-Y76</f>
        <v>39054.1696778582</v>
      </c>
      <c r="Z78" s="27" t="n">
        <f aca="false">Z60-Z76</f>
        <v>38976.8327327824</v>
      </c>
      <c r="AA78" s="27" t="n">
        <f aca="false">AA60-AA76</f>
        <v>39973.9535364479</v>
      </c>
      <c r="AB78" s="27" t="n">
        <f aca="false">AB60-AB76</f>
        <v>39565.533374948</v>
      </c>
      <c r="AC78" s="27" t="n">
        <f aca="false">AC60-AC76</f>
        <v>39938.8444167229</v>
      </c>
      <c r="AD78" s="27" t="n">
        <f aca="false">AD60-AD76</f>
        <v>41067.4691427535</v>
      </c>
      <c r="AE78" s="27" t="n">
        <f aca="false">AE60-AE76</f>
        <v>42103.167797235</v>
      </c>
      <c r="AF78" s="27" t="n">
        <f aca="false">AF60-AF76</f>
        <v>42959.5706612022</v>
      </c>
      <c r="AG78" s="27" t="n">
        <f aca="false">AG60-AG76</f>
        <v>44215.3769711235</v>
      </c>
      <c r="AH78" s="27" t="n">
        <f aca="false">AH60-AH76</f>
        <v>44282.2378539801</v>
      </c>
      <c r="AI78" s="27" t="n">
        <f aca="false">AI60-AI76</f>
        <v>44578.0276455027</v>
      </c>
      <c r="AJ78" s="27" t="n">
        <f aca="false">AJ60-AJ76</f>
        <v>45704.8616903972</v>
      </c>
      <c r="AK78" s="27" t="n">
        <f aca="false">AK60-AK76</f>
        <v>47623.2184000249</v>
      </c>
      <c r="AL78" s="27" t="n">
        <f aca="false">AL60-AL76</f>
        <v>48370.4447732047</v>
      </c>
      <c r="AM78" s="27" t="n">
        <f aca="false">AM60-AM76</f>
        <v>48629.5931565342</v>
      </c>
      <c r="AN78" s="27" t="n">
        <f aca="false">AN60-AN76</f>
        <v>49558.6941622898</v>
      </c>
      <c r="AO78" s="27" t="n">
        <f aca="false">AO60-AO76</f>
        <v>49362.0480071854</v>
      </c>
      <c r="AP78" s="27" t="n">
        <f aca="false">AP60-AP76</f>
        <v>49981.7966907451</v>
      </c>
      <c r="AQ78" s="27" t="n">
        <f aca="false">AQ60-AQ76</f>
        <v>50346.9540080976</v>
      </c>
    </row>
    <row r="79" customFormat="false" ht="15" hidden="false" customHeight="true" outlineLevel="0" collapsed="false">
      <c r="A79" s="6" t="s">
        <v>388</v>
      </c>
      <c r="B79" s="29" t="n">
        <f aca="false">B66-B75</f>
        <v>1796699.85064</v>
      </c>
      <c r="C79" s="29" t="n">
        <f aca="false">C66-C75</f>
        <v>2099886.26816</v>
      </c>
      <c r="D79" s="29" t="n">
        <f aca="false">D66-D75</f>
        <v>2213602.94784</v>
      </c>
      <c r="E79" s="29" t="n">
        <f aca="false">E66-E75</f>
        <v>2167342.60792</v>
      </c>
      <c r="F79" s="29" t="n">
        <f aca="false">F66-F75</f>
        <v>2248155.76312</v>
      </c>
      <c r="G79" s="29" t="n">
        <f aca="false">G66-G75</f>
        <v>2677686.5716</v>
      </c>
      <c r="H79" s="29" t="n">
        <f aca="false">H66-H75</f>
        <v>2829304.74416</v>
      </c>
      <c r="I79" s="29" t="n">
        <f aca="false">I66-I75</f>
        <v>2829912.79946</v>
      </c>
      <c r="J79" s="29" t="n">
        <f aca="false">J66-J75</f>
        <v>2649662.67454</v>
      </c>
      <c r="K79" s="29" t="n">
        <f aca="false">K66-K75</f>
        <v>3202215.50468</v>
      </c>
      <c r="L79" s="29" t="n">
        <f aca="false">L66-L75</f>
        <v>3201398.6211</v>
      </c>
      <c r="M79" s="29" t="n">
        <f aca="false">M66-M75</f>
        <v>3084605.38588</v>
      </c>
      <c r="N79" s="29" t="n">
        <f aca="false">N66-N75</f>
        <v>3838496.3064</v>
      </c>
      <c r="O79" s="29" t="n">
        <f aca="false">O66-O75</f>
        <v>4070570.7195</v>
      </c>
      <c r="P79" s="29" t="n">
        <f aca="false">P66-P75</f>
        <v>4447682.30934</v>
      </c>
      <c r="Q79" s="29" t="n">
        <f aca="false">Q66-Q75</f>
        <v>4744307.18451</v>
      </c>
      <c r="R79" s="29" t="n">
        <f aca="false">R66-R75</f>
        <v>3642232.60784</v>
      </c>
      <c r="S79" s="29" t="n">
        <f aca="false">S66-S75</f>
        <v>4258237.3051</v>
      </c>
      <c r="T79" s="29" t="n">
        <f aca="false">T66-T75</f>
        <v>4791056.7569</v>
      </c>
      <c r="U79" s="29" t="n">
        <f aca="false">U66-U75</f>
        <v>5118194.87368</v>
      </c>
      <c r="V79" s="29" t="n">
        <f aca="false">V66-V75</f>
        <v>5388040.82136</v>
      </c>
      <c r="W79" s="29" t="n">
        <f aca="false">W66-W75</f>
        <v>6323146.801</v>
      </c>
      <c r="X79" s="29" t="n">
        <f aca="false">X66-X75</f>
        <v>6426876.40999</v>
      </c>
      <c r="Y79" s="29" t="n">
        <f aca="false">Y66-Y75</f>
        <v>8898492.5611</v>
      </c>
      <c r="Z79" s="29" t="n">
        <f aca="false">Z66-Z75</f>
        <v>7923210.55792</v>
      </c>
      <c r="AA79" s="29" t="n">
        <f aca="false">AA66-AA75</f>
        <v>6169180.24928</v>
      </c>
      <c r="AB79" s="29" t="n">
        <f aca="false">AB66-AB75</f>
        <v>5710889.08734</v>
      </c>
      <c r="AC79" s="29" t="n">
        <f aca="false">AC66-AC75</f>
        <v>5913345.30434</v>
      </c>
      <c r="AD79" s="29" t="n">
        <f aca="false">AD66-AD75</f>
        <v>6789273.99868</v>
      </c>
      <c r="AE79" s="29" t="n">
        <f aca="false">AE66-AE75</f>
        <v>7309109.9296</v>
      </c>
      <c r="AF79" s="29" t="n">
        <f aca="false">AF66-AF75</f>
        <v>7154057.30221</v>
      </c>
      <c r="AG79" s="29" t="n">
        <f aca="false">AG66-AG75</f>
        <v>8115290.28928</v>
      </c>
      <c r="AH79" s="29" t="n">
        <f aca="false">AH66-AH75</f>
        <v>7960617.89901</v>
      </c>
      <c r="AI79" s="29" t="n">
        <f aca="false">AI66-AI75</f>
        <v>7582722.5025</v>
      </c>
      <c r="AJ79" s="29" t="n">
        <f aca="false">AJ66-AJ75</f>
        <v>8538582.261</v>
      </c>
      <c r="AK79" s="29" t="n">
        <f aca="false">AK66-AK75</f>
        <v>7643050.32102</v>
      </c>
      <c r="AL79" s="29" t="n">
        <f aca="false">AL66-AL75</f>
        <v>8520453.8468</v>
      </c>
      <c r="AM79" s="29" t="n">
        <f aca="false">AM66-AM75</f>
        <v>8126977.60832</v>
      </c>
      <c r="AN79" s="29" t="n">
        <f aca="false">AN66-AN75</f>
        <v>8397720.7258</v>
      </c>
      <c r="AO79" s="29" t="n">
        <f aca="false">AO66-AO75</f>
        <v>8793355.232</v>
      </c>
      <c r="AP79" s="29" t="n">
        <f aca="false">AP66-AP75</f>
        <v>9251130.74949</v>
      </c>
      <c r="AQ79" s="29" t="n">
        <f aca="false">AQ66-AQ75</f>
        <v>10196768.59526</v>
      </c>
    </row>
    <row r="80" customFormat="false" ht="15" hidden="false" customHeight="true" outlineLevel="0" collapsed="false">
      <c r="A80" s="6" t="s">
        <v>389</v>
      </c>
      <c r="B80" s="29" t="n">
        <f aca="false">B69-B75</f>
        <v>2840609.85064</v>
      </c>
      <c r="C80" s="29" t="n">
        <f aca="false">C69-C75</f>
        <v>3073211.26816</v>
      </c>
      <c r="D80" s="29" t="n">
        <f aca="false">D69-D75</f>
        <v>3237264.94784</v>
      </c>
      <c r="E80" s="29" t="n">
        <f aca="false">E69-E75</f>
        <v>3272956.60792</v>
      </c>
      <c r="F80" s="29" t="n">
        <f aca="false">F69-F75</f>
        <v>3358451.76312</v>
      </c>
      <c r="G80" s="29" t="n">
        <f aca="false">G69-G75</f>
        <v>3752204.5716</v>
      </c>
      <c r="H80" s="29" t="n">
        <f aca="false">H69-H75</f>
        <v>3904771.74416</v>
      </c>
      <c r="I80" s="29" t="n">
        <f aca="false">I69-I75</f>
        <v>3941605.79946</v>
      </c>
      <c r="J80" s="29" t="n">
        <f aca="false">J69-J75</f>
        <v>3764334.67454</v>
      </c>
      <c r="K80" s="29" t="n">
        <f aca="false">K69-K75</f>
        <v>4301007.50468</v>
      </c>
      <c r="L80" s="29" t="n">
        <f aca="false">L69-L75</f>
        <v>4289512.6211</v>
      </c>
      <c r="M80" s="29" t="n">
        <f aca="false">M69-M75</f>
        <v>4194373.38588</v>
      </c>
      <c r="N80" s="29" t="n">
        <f aca="false">N69-N75</f>
        <v>4962480.3064</v>
      </c>
      <c r="O80" s="29" t="n">
        <f aca="false">O69-O75</f>
        <v>5209391.7195</v>
      </c>
      <c r="P80" s="29" t="n">
        <f aca="false">P69-P75</f>
        <v>5563407.30934</v>
      </c>
      <c r="Q80" s="29" t="n">
        <f aca="false">Q69-Q75</f>
        <v>5930439.18451</v>
      </c>
      <c r="R80" s="29" t="n">
        <f aca="false">R69-R75</f>
        <v>4896392.60784</v>
      </c>
      <c r="S80" s="29" t="n">
        <f aca="false">S69-S75</f>
        <v>5494222.3051</v>
      </c>
      <c r="T80" s="29" t="n">
        <f aca="false">T69-T75</f>
        <v>6005204.7569</v>
      </c>
      <c r="U80" s="29" t="n">
        <f aca="false">U69-U75</f>
        <v>6432290.87368</v>
      </c>
      <c r="V80" s="29" t="n">
        <f aca="false">V69-V75</f>
        <v>6677186.82136</v>
      </c>
      <c r="W80" s="29" t="n">
        <f aca="false">W69-W75</f>
        <v>7644308.801</v>
      </c>
      <c r="X80" s="29" t="n">
        <f aca="false">X69-X75</f>
        <v>7768382.40999</v>
      </c>
      <c r="Y80" s="29" t="n">
        <f aca="false">Y69-Y75</f>
        <v>10354858.5611</v>
      </c>
      <c r="Z80" s="29" t="n">
        <f aca="false">Z69-Z75</f>
        <v>9392651.55792</v>
      </c>
      <c r="AA80" s="29" t="n">
        <f aca="false">AA69-AA75</f>
        <v>7797698.24928</v>
      </c>
      <c r="AB80" s="29" t="n">
        <f aca="false">AB69-AB75</f>
        <v>7413843.08734</v>
      </c>
      <c r="AC80" s="29" t="n">
        <f aca="false">AC69-AC75</f>
        <v>7780386.30434</v>
      </c>
      <c r="AD80" s="29" t="n">
        <f aca="false">AD69-AD75</f>
        <v>8593312.99868</v>
      </c>
      <c r="AE80" s="29" t="n">
        <f aca="false">AE69-AE75</f>
        <v>9041092.9296</v>
      </c>
      <c r="AF80" s="29" t="n">
        <f aca="false">AF69-AF75</f>
        <v>8834057.30221</v>
      </c>
      <c r="AG80" s="29" t="n">
        <f aca="false">AG69-AG75</f>
        <v>9795290.28928</v>
      </c>
      <c r="AH80" s="29" t="n">
        <f aca="false">AH69-AH75</f>
        <v>9640617.89901</v>
      </c>
      <c r="AI80" s="29" t="n">
        <f aca="false">AI69-AI75</f>
        <v>9262722.5025</v>
      </c>
      <c r="AJ80" s="29" t="n">
        <f aca="false">AJ69-AJ75</f>
        <v>10168582.261</v>
      </c>
      <c r="AK80" s="29" t="n">
        <f aca="false">AK69-AK75</f>
        <v>9153050.32102</v>
      </c>
      <c r="AL80" s="29" t="n">
        <f aca="false">AL69-AL75</f>
        <v>9980453.8468</v>
      </c>
      <c r="AM80" s="29" t="n">
        <f aca="false">AM69-AM75</f>
        <v>9586977.60832</v>
      </c>
      <c r="AN80" s="29" t="n">
        <f aca="false">AN69-AN75</f>
        <v>9882720.7258</v>
      </c>
      <c r="AO80" s="29" t="n">
        <f aca="false">AO69-AO75</f>
        <v>10427200.232</v>
      </c>
      <c r="AP80" s="29" t="n">
        <f aca="false">AP69-AP75</f>
        <v>10866130.74949</v>
      </c>
      <c r="AQ80" s="29" t="n">
        <f aca="false">AQ69-AQ75</f>
        <v>11811768.59526</v>
      </c>
    </row>
    <row r="82" customFormat="false" ht="15" hidden="false" customHeight="true" outlineLevel="0" collapsed="false">
      <c r="A82" s="6" t="s">
        <v>390</v>
      </c>
    </row>
    <row r="83" customFormat="false" ht="15" hidden="false" customHeight="true" outlineLevel="0" collapsed="false">
      <c r="A83" s="3" t="s">
        <v>13</v>
      </c>
      <c r="B83" s="3" t="s">
        <v>297</v>
      </c>
      <c r="C83" s="3" t="s">
        <v>298</v>
      </c>
      <c r="D83" s="3" t="s">
        <v>299</v>
      </c>
      <c r="E83" s="3" t="s">
        <v>300</v>
      </c>
      <c r="F83" s="3" t="s">
        <v>301</v>
      </c>
      <c r="G83" s="3" t="s">
        <v>302</v>
      </c>
      <c r="H83" s="3" t="s">
        <v>303</v>
      </c>
      <c r="I83" s="3" t="s">
        <v>304</v>
      </c>
      <c r="J83" s="3" t="s">
        <v>305</v>
      </c>
      <c r="K83" s="3" t="s">
        <v>306</v>
      </c>
      <c r="L83" s="71" t="s">
        <v>307</v>
      </c>
    </row>
    <row r="84" customFormat="false" ht="15" hidden="false" customHeight="true" outlineLevel="0" collapsed="false">
      <c r="A84" s="4" t="s">
        <v>391</v>
      </c>
      <c r="B84" s="72" t="n">
        <f aca="false">SUM(B19:E19)/1000</f>
        <v>178.697</v>
      </c>
      <c r="C84" s="72" t="n">
        <f aca="false">SUM(F19:I19)/1000</f>
        <v>194.187</v>
      </c>
      <c r="D84" s="72" t="n">
        <f aca="false">SUM(J19:M19)/1000</f>
        <v>213.179</v>
      </c>
      <c r="E84" s="72" t="n">
        <f aca="false">SUM(N19:Q19)/1000</f>
        <v>238.316</v>
      </c>
      <c r="F84" s="72" t="n">
        <f aca="false">SUM(R19:U19)/1000</f>
        <v>260.108</v>
      </c>
      <c r="G84" s="72" t="n">
        <f aca="false">SUM(V19:Y19)/1000</f>
        <v>295.233</v>
      </c>
      <c r="H84" s="72" t="n">
        <f aca="false">SUM(Z19:AC19)/1000</f>
        <v>354.031</v>
      </c>
      <c r="I84" s="72" t="n">
        <f aca="false">SUM(AD19:AG19)/1000</f>
        <v>413.321</v>
      </c>
      <c r="J84" s="72" t="n">
        <f aca="false">SUM(AH19:AK19)/1000</f>
        <v>464.995</v>
      </c>
      <c r="K84" s="72" t="n">
        <f aca="false">SUM(AL19:AO19)/1000</f>
        <v>528.345</v>
      </c>
      <c r="L84" s="72" t="n">
        <f aca="false">SUM(AP19:AQ19)*2/1000</f>
        <v>565.872</v>
      </c>
    </row>
    <row r="85" customFormat="false" ht="15" hidden="false" customHeight="true" outlineLevel="0" collapsed="false">
      <c r="A85" s="4" t="s">
        <v>392</v>
      </c>
      <c r="B85" s="72" t="n">
        <f aca="false">SUM(B37:E37)/1000</f>
        <v>167.196</v>
      </c>
      <c r="C85" s="72" t="n">
        <f aca="false">SUM(F37:I37)/1000</f>
        <v>180.507</v>
      </c>
      <c r="D85" s="72" t="n">
        <f aca="false">SUM(J37:M37)/1000</f>
        <v>201.301</v>
      </c>
      <c r="E85" s="72" t="n">
        <f aca="false">SUM(N37:Q37)/1000</f>
        <v>221.517</v>
      </c>
      <c r="F85" s="72" t="n">
        <f aca="false">SUM(R37:U37)/1000</f>
        <v>245.669</v>
      </c>
      <c r="G85" s="72" t="n">
        <f aca="false">SUM(V37:Y37)/1000</f>
        <v>278.959</v>
      </c>
      <c r="H85" s="72" t="n">
        <f aca="false">SUM(Z37:AC37)/1000</f>
        <v>337.536</v>
      </c>
      <c r="I85" s="72" t="n">
        <f aca="false">SUM(AD37:AG37)/1000</f>
        <v>401.335</v>
      </c>
      <c r="J85" s="72" t="n">
        <f aca="false">SUM(AH37:AK37)/1000</f>
        <v>447.186</v>
      </c>
      <c r="K85" s="72" t="n">
        <f aca="false">SUM(AL37:AO37)/1000</f>
        <v>506.427</v>
      </c>
      <c r="L85" s="72" t="n">
        <f aca="false">SUM(AP37:AQ37)*2/1000</f>
        <v>540.214</v>
      </c>
    </row>
    <row r="86" customFormat="false" ht="15" hidden="false" customHeight="true" outlineLevel="0" collapsed="false">
      <c r="A86" s="4" t="s">
        <v>393</v>
      </c>
      <c r="B86" s="72" t="n">
        <f aca="false">SUM(B24:E24)/1000</f>
        <v>131.184</v>
      </c>
      <c r="C86" s="72" t="n">
        <f aca="false">SUM(F24:I24)/1000</f>
        <v>145.102</v>
      </c>
      <c r="D86" s="72" t="n">
        <f aca="false">SUM(J24:M24)/1000</f>
        <v>165.883</v>
      </c>
      <c r="E86" s="72" t="n">
        <f aca="false">SUM(N24:Q24)/1000</f>
        <v>186.861</v>
      </c>
      <c r="F86" s="72" t="n">
        <f aca="false">SUM(R24:U24)/1000</f>
        <v>211.572</v>
      </c>
      <c r="G86" s="72" t="n">
        <f aca="false">SUM(V24:Y24)/1000</f>
        <v>245.933</v>
      </c>
      <c r="H86" s="72" t="n">
        <f aca="false">SUM(Z24:AC24)/1000</f>
        <v>298.928</v>
      </c>
      <c r="I86" s="72" t="n">
        <f aca="false">SUM(AD24:AG24)/1000</f>
        <v>353.277</v>
      </c>
      <c r="J86" s="72" t="n">
        <f aca="false">SUM(AH24:AK24)/1000</f>
        <v>408.169</v>
      </c>
      <c r="K86" s="72" t="n">
        <f aca="false">SUM(AL24:AO24)/1000</f>
        <v>474.253</v>
      </c>
      <c r="L86" s="72" t="n">
        <f aca="false">SUM(AP24:AQ24)*2/1000</f>
        <v>504.074</v>
      </c>
    </row>
    <row r="87" customFormat="false" ht="15" hidden="false" customHeight="true" outlineLevel="0" collapsed="false">
      <c r="A87" s="4" t="s">
        <v>394</v>
      </c>
      <c r="B87" s="72" t="n">
        <f aca="false">SUM(B28:E28)/1000</f>
        <v>131.184</v>
      </c>
      <c r="C87" s="72" t="n">
        <f aca="false">SUM(F28:I28)/1000</f>
        <v>145.102</v>
      </c>
      <c r="D87" s="72" t="n">
        <f aca="false">SUM(J28:M28)/1000</f>
        <v>165.883</v>
      </c>
      <c r="E87" s="72" t="n">
        <f aca="false">SUM(N28:Q28)/1000</f>
        <v>186.533</v>
      </c>
      <c r="F87" s="72" t="n">
        <f aca="false">SUM(R28:U28)/1000</f>
        <v>211.411</v>
      </c>
      <c r="G87" s="72" t="n">
        <f aca="false">SUM(V28:Y28)/1000</f>
        <v>245.933</v>
      </c>
      <c r="H87" s="72" t="n">
        <f aca="false">SUM(Z28:AC28)/1000</f>
        <v>298.928</v>
      </c>
      <c r="I87" s="72" t="n">
        <f aca="false">SUM(AD28:AG28)/1000</f>
        <v>349.09</v>
      </c>
      <c r="J87" s="72" t="n">
        <f aca="false">SUM(AH28:AK28)/1000</f>
        <v>406.461</v>
      </c>
      <c r="K87" s="72" t="n">
        <f aca="false">SUM(AL28:AO28)/1000</f>
        <v>472.49</v>
      </c>
      <c r="L87" s="72" t="n">
        <f aca="false">SUM(AP28:AQ28)*2/1000</f>
        <v>500.174</v>
      </c>
    </row>
    <row r="88" customFormat="false" ht="15" hidden="false" customHeight="true" outlineLevel="0" collapsed="false">
      <c r="A88" s="4" t="s">
        <v>395</v>
      </c>
      <c r="B88" s="72" t="n">
        <f aca="false">SUM(B33:E33)/1000</f>
        <v>97.776</v>
      </c>
      <c r="C88" s="72" t="n">
        <f aca="false">SUM(F33:I33)/1000</f>
        <v>106.942</v>
      </c>
      <c r="D88" s="72" t="n">
        <f aca="false">SUM(J33:M33)/1000</f>
        <v>117.045</v>
      </c>
      <c r="E88" s="72" t="n">
        <f aca="false">SUM(N33:Q33)/1000</f>
        <v>136.908</v>
      </c>
      <c r="F88" s="72" t="n">
        <f aca="false">SUM(R33:U33)/1000</f>
        <v>168.18</v>
      </c>
      <c r="G88" s="72" t="n">
        <f aca="false">SUM(V33:Y33)/1000</f>
        <v>186.937</v>
      </c>
      <c r="H88" s="72" t="n">
        <f aca="false">SUM(Z33:AC33)/1000</f>
        <v>236.997</v>
      </c>
      <c r="I88" s="72" t="n">
        <f aca="false">SUM(AD33:AG33)/1000</f>
        <v>273.465</v>
      </c>
      <c r="J88" s="72" t="n">
        <f aca="false">SUM(AH33:AK33)/1000</f>
        <v>320.537</v>
      </c>
      <c r="K88" s="72" t="n">
        <f aca="false">SUM(AL33:AO33)/1000</f>
        <v>369.219</v>
      </c>
      <c r="L88" s="72" t="n">
        <f aca="false">SUM(AP33:AQ33)*2/1000</f>
        <v>419.914</v>
      </c>
    </row>
    <row r="89" customFormat="false" ht="15" hidden="false" customHeight="true" outlineLevel="0" collapsed="false">
      <c r="A89" s="4" t="s">
        <v>396</v>
      </c>
      <c r="B89" s="72" t="n">
        <f aca="false">SUM(B15:E15)/1000</f>
        <v>35.213</v>
      </c>
      <c r="C89" s="72" t="n">
        <f aca="false">SUM(F15:I15)/1000</f>
        <v>34.775</v>
      </c>
      <c r="D89" s="72" t="n">
        <f aca="false">SUM(J15:M15)/1000</f>
        <v>35.106</v>
      </c>
      <c r="E89" s="72" t="n">
        <f aca="false">SUM(N15:Q15)/1000</f>
        <v>34.463</v>
      </c>
      <c r="F89" s="72" t="n">
        <f aca="false">SUM(R15:U15)/1000</f>
        <v>33.927</v>
      </c>
      <c r="G89" s="72" t="n">
        <f aca="false">SUM(V15:Y15)/1000</f>
        <v>32.945</v>
      </c>
      <c r="H89" s="72" t="n">
        <f aca="false">SUM(Z15:AC15)/1000</f>
        <v>38.499</v>
      </c>
      <c r="I89" s="72" t="n">
        <f aca="false">SUM(AD15:AG15)/1000</f>
        <v>47.996</v>
      </c>
      <c r="J89" s="72" t="n">
        <f aca="false">SUM(AH15:AK15)/1000</f>
        <v>38.956</v>
      </c>
      <c r="K89" s="72" t="n">
        <f aca="false">SUM(AL15:AO15)/1000</f>
        <v>32.113</v>
      </c>
      <c r="L89" s="72" t="n">
        <f aca="false">SUM(AP15:AQ15)*2/1000</f>
        <v>36.138</v>
      </c>
    </row>
    <row r="90" customFormat="false" ht="15" hidden="false" customHeight="true" outlineLevel="0" collapsed="false">
      <c r="A90" s="4" t="s">
        <v>397</v>
      </c>
      <c r="B90" s="72" t="n">
        <f aca="false">B84-B89</f>
        <v>143.484</v>
      </c>
      <c r="C90" s="72" t="n">
        <f aca="false">C84-C89</f>
        <v>159.412</v>
      </c>
      <c r="D90" s="72" t="n">
        <f aca="false">D84-D89</f>
        <v>178.073</v>
      </c>
      <c r="E90" s="72" t="n">
        <f aca="false">E84-E89</f>
        <v>203.853</v>
      </c>
      <c r="F90" s="72" t="n">
        <f aca="false">F84-F89</f>
        <v>226.181</v>
      </c>
      <c r="G90" s="72" t="n">
        <f aca="false">G84-G89</f>
        <v>262.288</v>
      </c>
      <c r="H90" s="72" t="n">
        <f aca="false">H84-H89</f>
        <v>315.532</v>
      </c>
      <c r="I90" s="72" t="n">
        <f aca="false">I84-I89</f>
        <v>365.325</v>
      </c>
      <c r="J90" s="72" t="n">
        <f aca="false">J84-J89</f>
        <v>426.039</v>
      </c>
      <c r="K90" s="72" t="n">
        <f aca="false">K84-K89</f>
        <v>496.232</v>
      </c>
      <c r="L90" s="72" t="n">
        <f aca="false">L84-L89</f>
        <v>529.734</v>
      </c>
    </row>
    <row r="91" customFormat="false" ht="15" hidden="false" customHeight="true" outlineLevel="0" collapsed="false">
      <c r="A91" s="4" t="s">
        <v>398</v>
      </c>
      <c r="B91" s="12" t="n">
        <f aca="false">E61</f>
        <v>73.84</v>
      </c>
      <c r="C91" s="12" t="n">
        <f aca="false">I61</f>
        <v>88.38</v>
      </c>
      <c r="D91" s="12" t="n">
        <f aca="false">M61</f>
        <v>91.73</v>
      </c>
      <c r="E91" s="12" t="n">
        <f aca="false">Q61</f>
        <v>132.67</v>
      </c>
      <c r="F91" s="12" t="n">
        <f aca="false">U61</f>
        <v>138.06</v>
      </c>
      <c r="G91" s="12" t="n">
        <f aca="false">Y61</f>
        <v>227.85</v>
      </c>
      <c r="H91" s="12" t="n">
        <f aca="false">AC61</f>
        <v>148.06</v>
      </c>
      <c r="I91" s="12" t="n">
        <f aca="false">AG61</f>
        <v>183.54</v>
      </c>
      <c r="J91" s="12" t="n">
        <f aca="false">AK61</f>
        <v>160.49</v>
      </c>
      <c r="K91" s="12" t="n">
        <f aca="false">AO61</f>
        <v>178.14</v>
      </c>
      <c r="L91" s="12" t="n">
        <f aca="false">AQ61</f>
        <v>202.53</v>
      </c>
    </row>
    <row r="92" customFormat="false" ht="15" hidden="false" customHeight="true" outlineLevel="0" collapsed="false">
      <c r="A92" s="4" t="s">
        <v>399</v>
      </c>
      <c r="B92" s="72" t="n">
        <f aca="false">E66/1000</f>
        <v>2461.25060792</v>
      </c>
      <c r="C92" s="72" t="n">
        <f aca="false">I66/1000</f>
        <v>3071.92679946</v>
      </c>
      <c r="D92" s="72" t="n">
        <f aca="false">M66/1000</f>
        <v>3348.26938588</v>
      </c>
      <c r="E92" s="72" t="n">
        <f aca="false">Q66/1000</f>
        <v>5164.30618451</v>
      </c>
      <c r="F92" s="72" t="n">
        <f aca="false">U66/1000</f>
        <v>5477.78287368</v>
      </c>
      <c r="G92" s="72" t="n">
        <f aca="false">Y66/1000</f>
        <v>9403.1065611</v>
      </c>
      <c r="H92" s="72" t="n">
        <f aca="false">AC66/1000</f>
        <v>6451.79430434</v>
      </c>
      <c r="I92" s="72" t="n">
        <f aca="false">AG66/1000</f>
        <v>8754.93728928</v>
      </c>
      <c r="J92" s="72" t="n">
        <f aca="false">AK66/1000</f>
        <v>8317.52232102</v>
      </c>
      <c r="K92" s="72" t="n">
        <f aca="false">AO66/1000</f>
        <v>9503.555232</v>
      </c>
      <c r="L92" s="72" t="n">
        <f aca="false">AQ66/1000</f>
        <v>10888.28459526</v>
      </c>
    </row>
    <row r="93" customFormat="false" ht="15" hidden="false" customHeight="true" outlineLevel="0" collapsed="false">
      <c r="A93" s="4" t="s">
        <v>400</v>
      </c>
      <c r="B93" s="72" t="n">
        <f aca="false">E65/1000</f>
        <v>1105.614</v>
      </c>
      <c r="C93" s="72" t="n">
        <f aca="false">I65/1000</f>
        <v>1111.693</v>
      </c>
      <c r="D93" s="72" t="n">
        <f aca="false">M65/1000</f>
        <v>1109.768</v>
      </c>
      <c r="E93" s="72" t="n">
        <f aca="false">Q65/1000</f>
        <v>1186.132</v>
      </c>
      <c r="F93" s="72" t="n">
        <f aca="false">U65/1000</f>
        <v>1314.096</v>
      </c>
      <c r="G93" s="72" t="n">
        <f aca="false">Y65/1000</f>
        <v>1456.366</v>
      </c>
      <c r="H93" s="72" t="n">
        <f aca="false">AC65/1000</f>
        <v>1867.041</v>
      </c>
      <c r="I93" s="72" t="n">
        <f aca="false">AG65/1000</f>
        <v>1680</v>
      </c>
      <c r="J93" s="72" t="n">
        <f aca="false">AK65/1000</f>
        <v>1510</v>
      </c>
      <c r="K93" s="72" t="n">
        <f aca="false">AO65/1000</f>
        <v>1633.845</v>
      </c>
      <c r="L93" s="72" t="n">
        <f aca="false">AQ65/1000</f>
        <v>1615</v>
      </c>
    </row>
    <row r="94" customFormat="false" ht="15" hidden="false" customHeight="true" outlineLevel="0" collapsed="false">
      <c r="A94" s="4" t="s">
        <v>401</v>
      </c>
      <c r="B94" s="72" t="n">
        <f aca="false">E69/1000</f>
        <v>3566.86460792</v>
      </c>
      <c r="C94" s="72" t="n">
        <f aca="false">I69/1000</f>
        <v>4183.61979946</v>
      </c>
      <c r="D94" s="72" t="n">
        <f aca="false">M69/1000</f>
        <v>4458.03738588</v>
      </c>
      <c r="E94" s="72" t="n">
        <f aca="false">Q69/1000</f>
        <v>6350.43818451</v>
      </c>
      <c r="F94" s="72" t="n">
        <f aca="false">U69/1000</f>
        <v>6791.87887368</v>
      </c>
      <c r="G94" s="72" t="n">
        <f aca="false">Y69/1000</f>
        <v>10859.4725611</v>
      </c>
      <c r="H94" s="72" t="n">
        <f aca="false">AC69/1000</f>
        <v>8318.83530434</v>
      </c>
      <c r="I94" s="72" t="n">
        <f aca="false">AG69/1000</f>
        <v>10434.93728928</v>
      </c>
      <c r="J94" s="72" t="n">
        <f aca="false">AK69/1000</f>
        <v>9827.52232102</v>
      </c>
      <c r="K94" s="72" t="n">
        <f aca="false">AO69/1000</f>
        <v>11137.400232</v>
      </c>
      <c r="L94" s="72" t="n">
        <f aca="false">AQ69/1000</f>
        <v>12503.28459526</v>
      </c>
    </row>
    <row r="95" customFormat="false" ht="15" hidden="false" customHeight="true" outlineLevel="0" collapsed="false">
      <c r="A95" s="4" t="s">
        <v>402</v>
      </c>
      <c r="B95" s="72" t="n">
        <f aca="false">E79/1000</f>
        <v>2167.34260792</v>
      </c>
      <c r="C95" s="72" t="n">
        <f aca="false">I79/1000</f>
        <v>2829.91279946</v>
      </c>
      <c r="D95" s="72" t="n">
        <f aca="false">M79/1000</f>
        <v>3084.60538588</v>
      </c>
      <c r="E95" s="72" t="n">
        <f aca="false">Q79/1000</f>
        <v>4744.30718451</v>
      </c>
      <c r="F95" s="72" t="n">
        <f aca="false">U79/1000</f>
        <v>5118.19487368</v>
      </c>
      <c r="G95" s="72" t="n">
        <f aca="false">Y79/1000</f>
        <v>8898.4925611</v>
      </c>
      <c r="H95" s="72" t="n">
        <f aca="false">AC79/1000</f>
        <v>5913.34530434</v>
      </c>
      <c r="I95" s="72" t="n">
        <f aca="false">AG79/1000</f>
        <v>8115.29028928</v>
      </c>
      <c r="J95" s="72" t="n">
        <f aca="false">AK79/1000</f>
        <v>7643.05032102</v>
      </c>
      <c r="K95" s="72" t="n">
        <f aca="false">AO79/1000</f>
        <v>8793.355232</v>
      </c>
      <c r="L95" s="72" t="n">
        <f aca="false">AQ79/1000</f>
        <v>10196.76859526</v>
      </c>
    </row>
    <row r="96" customFormat="false" ht="15" hidden="false" customHeight="true" outlineLevel="0" collapsed="false">
      <c r="A96" s="4" t="s">
        <v>403</v>
      </c>
      <c r="B96" s="72" t="n">
        <f aca="false">E80/1000</f>
        <v>3272.95660792</v>
      </c>
      <c r="C96" s="72" t="n">
        <f aca="false">I80/1000</f>
        <v>3941.60579946</v>
      </c>
      <c r="D96" s="72" t="n">
        <f aca="false">M80/1000</f>
        <v>4194.37338588</v>
      </c>
      <c r="E96" s="72" t="n">
        <f aca="false">Q80/1000</f>
        <v>5930.43918451</v>
      </c>
      <c r="F96" s="72" t="n">
        <f aca="false">U80/1000</f>
        <v>6432.29087368</v>
      </c>
      <c r="G96" s="72" t="n">
        <f aca="false">Y80/1000</f>
        <v>10354.8585611</v>
      </c>
      <c r="H96" s="72" t="n">
        <f aca="false">AC80/1000</f>
        <v>7780.38630434</v>
      </c>
      <c r="I96" s="72" t="n">
        <f aca="false">AG80/1000</f>
        <v>9795.29028928</v>
      </c>
      <c r="J96" s="72" t="n">
        <f aca="false">AK80/1000</f>
        <v>9153.05032102</v>
      </c>
      <c r="K96" s="72" t="n">
        <f aca="false">AO80/1000</f>
        <v>10427.200232</v>
      </c>
      <c r="L96" s="72" t="n">
        <f aca="false">AQ80/1000</f>
        <v>11811.76859526</v>
      </c>
    </row>
    <row r="97" customFormat="false" ht="15" hidden="false" customHeight="true" outlineLevel="0" collapsed="false">
      <c r="A97" s="4" t="s">
        <v>404</v>
      </c>
      <c r="B97" s="73" t="n">
        <f aca="false">B96/B84</f>
        <v>18.3156774199903</v>
      </c>
      <c r="C97" s="73" t="n">
        <f aca="false">C96/C84</f>
        <v>20.2979900789445</v>
      </c>
      <c r="D97" s="73" t="n">
        <f aca="false">D96/D84</f>
        <v>19.6753591389396</v>
      </c>
      <c r="E97" s="73" t="n">
        <f aca="false">E96/E84</f>
        <v>24.8847714148861</v>
      </c>
      <c r="F97" s="73" t="n">
        <f aca="false">F96/F84</f>
        <v>24.7293081092469</v>
      </c>
      <c r="G97" s="73" t="n">
        <f aca="false">G96/G84</f>
        <v>35.0735133304881</v>
      </c>
      <c r="H97" s="73" t="n">
        <f aca="false">H96/H84</f>
        <v>21.9765678834339</v>
      </c>
      <c r="I97" s="73" t="n">
        <f aca="false">I96/I84</f>
        <v>23.6989901052209</v>
      </c>
      <c r="J97" s="73" t="n">
        <f aca="false">J96/J84</f>
        <v>19.6841908429553</v>
      </c>
      <c r="K97" s="73" t="n">
        <f aca="false">K96/K84</f>
        <v>19.7355898740406</v>
      </c>
      <c r="L97" s="73" t="n">
        <f aca="false">L96/L84</f>
        <v>20.8735696328145</v>
      </c>
    </row>
    <row r="98" customFormat="false" ht="15" hidden="false" customHeight="true" outlineLevel="0" collapsed="false">
      <c r="A98" s="4" t="s">
        <v>405</v>
      </c>
      <c r="B98" s="73" t="n">
        <f aca="false">B95/B90</f>
        <v>15.1051170020351</v>
      </c>
      <c r="C98" s="73" t="n">
        <f aca="false">C95/C90</f>
        <v>17.7521943107169</v>
      </c>
      <c r="D98" s="73" t="n">
        <f aca="false">D95/D90</f>
        <v>17.3221397173069</v>
      </c>
      <c r="E98" s="73" t="n">
        <f aca="false">E95/E90</f>
        <v>23.2731781455755</v>
      </c>
      <c r="F98" s="73" t="n">
        <f aca="false">F95/F90</f>
        <v>22.628756941034</v>
      </c>
      <c r="G98" s="73" t="n">
        <f aca="false">G95/G90</f>
        <v>33.9264189025041</v>
      </c>
      <c r="H98" s="73" t="n">
        <f aca="false">H95/H90</f>
        <v>18.7408735226221</v>
      </c>
      <c r="I98" s="73" t="n">
        <f aca="false">I95/I90</f>
        <v>22.2138925320742</v>
      </c>
      <c r="J98" s="73" t="n">
        <f aca="false">J95/J90</f>
        <v>17.9397903032821</v>
      </c>
      <c r="K98" s="73" t="n">
        <f aca="false">K95/K90</f>
        <v>17.720250270035</v>
      </c>
      <c r="L98" s="73" t="n">
        <f aca="false">L95/L90</f>
        <v>19.2488467707566</v>
      </c>
    </row>
    <row r="99" customFormat="false" ht="15" hidden="false" customHeight="true" outlineLevel="0" collapsed="false">
      <c r="A99" s="4" t="s">
        <v>406</v>
      </c>
      <c r="B99" s="72" t="n">
        <f aca="false">B84-B85</f>
        <v>11.501</v>
      </c>
      <c r="C99" s="72" t="n">
        <f aca="false">C84-C85</f>
        <v>13.68</v>
      </c>
      <c r="D99" s="72" t="n">
        <f aca="false">D84-D85</f>
        <v>11.878</v>
      </c>
      <c r="E99" s="72" t="n">
        <f aca="false">E84-E85</f>
        <v>16.799</v>
      </c>
      <c r="F99" s="72" t="n">
        <f aca="false">F84-F85</f>
        <v>14.439</v>
      </c>
      <c r="G99" s="72" t="n">
        <f aca="false">G84-G85</f>
        <v>16.274</v>
      </c>
      <c r="H99" s="72" t="n">
        <f aca="false">H84-H85</f>
        <v>16.495</v>
      </c>
      <c r="I99" s="72" t="n">
        <f aca="false">I84-I85</f>
        <v>11.986</v>
      </c>
      <c r="J99" s="72" t="n">
        <f aca="false">J84-J85</f>
        <v>17.809</v>
      </c>
      <c r="K99" s="72" t="n">
        <f aca="false">K84-K85</f>
        <v>21.918</v>
      </c>
      <c r="L99" s="72" t="n">
        <f aca="false">L84-L85</f>
        <v>25.6579999999999</v>
      </c>
    </row>
    <row r="100" customFormat="false" ht="15" hidden="false" customHeight="true" outlineLevel="0" collapsed="false">
      <c r="A100" s="4" t="s">
        <v>407</v>
      </c>
      <c r="B100" s="72" t="n">
        <f aca="false">B85-B86</f>
        <v>36.012</v>
      </c>
      <c r="C100" s="72" t="n">
        <f aca="false">C85-C86</f>
        <v>35.405</v>
      </c>
      <c r="D100" s="72" t="n">
        <f aca="false">D85-D86</f>
        <v>35.418</v>
      </c>
      <c r="E100" s="72" t="n">
        <f aca="false">E85-E86</f>
        <v>34.656</v>
      </c>
      <c r="F100" s="72" t="n">
        <f aca="false">F85-F86</f>
        <v>34.097</v>
      </c>
      <c r="G100" s="72" t="n">
        <f aca="false">G85-G86</f>
        <v>33.026</v>
      </c>
      <c r="H100" s="72" t="n">
        <f aca="false">H85-H86</f>
        <v>38.608</v>
      </c>
      <c r="I100" s="72" t="n">
        <f aca="false">I85-I86</f>
        <v>48.058</v>
      </c>
      <c r="J100" s="72" t="n">
        <f aca="false">J85-J86</f>
        <v>39.017</v>
      </c>
      <c r="K100" s="72" t="n">
        <f aca="false">K85-K86</f>
        <v>32.174</v>
      </c>
      <c r="L100" s="72" t="n">
        <f aca="false">L85-L86</f>
        <v>36.14</v>
      </c>
    </row>
    <row r="101" customFormat="false" ht="15" hidden="false" customHeight="true" outlineLevel="0" collapsed="false">
      <c r="A101" s="4" t="s">
        <v>408</v>
      </c>
      <c r="B101" s="72" t="n">
        <f aca="false">B86-B87</f>
        <v>0</v>
      </c>
      <c r="C101" s="72" t="n">
        <f aca="false">C86-C87</f>
        <v>0</v>
      </c>
      <c r="D101" s="72" t="n">
        <f aca="false">D86-D87</f>
        <v>0</v>
      </c>
      <c r="E101" s="72" t="n">
        <f aca="false">E86-E87</f>
        <v>0.328000000000003</v>
      </c>
      <c r="F101" s="72" t="n">
        <f aca="false">F86-F87</f>
        <v>0.161000000000001</v>
      </c>
      <c r="G101" s="72" t="n">
        <f aca="false">G86-G87</f>
        <v>0</v>
      </c>
      <c r="H101" s="72" t="n">
        <f aca="false">H86-H87</f>
        <v>0</v>
      </c>
      <c r="I101" s="72" t="n">
        <f aca="false">I86-I87</f>
        <v>4.18700000000001</v>
      </c>
      <c r="J101" s="72" t="n">
        <f aca="false">J86-J87</f>
        <v>1.70799999999997</v>
      </c>
      <c r="K101" s="72" t="n">
        <f aca="false">K86-K87</f>
        <v>1.76299999999998</v>
      </c>
      <c r="L101" s="72" t="n">
        <f aca="false">L86-L87</f>
        <v>3.90000000000003</v>
      </c>
    </row>
    <row r="102" customFormat="false" ht="15" hidden="false" customHeight="true" outlineLevel="0" collapsed="false">
      <c r="A102" s="4" t="s">
        <v>409</v>
      </c>
      <c r="B102" s="72" t="n">
        <f aca="false">B87-B88</f>
        <v>33.408</v>
      </c>
      <c r="C102" s="72" t="n">
        <f aca="false">C87-C88</f>
        <v>38.16</v>
      </c>
      <c r="D102" s="72" t="n">
        <f aca="false">D87-D88</f>
        <v>48.838</v>
      </c>
      <c r="E102" s="72" t="n">
        <f aca="false">E87-E88</f>
        <v>49.625</v>
      </c>
      <c r="F102" s="72" t="n">
        <f aca="false">F87-F88</f>
        <v>43.231</v>
      </c>
      <c r="G102" s="72" t="n">
        <f aca="false">G87-G88</f>
        <v>58.996</v>
      </c>
      <c r="H102" s="72" t="n">
        <f aca="false">H87-H88</f>
        <v>61.931</v>
      </c>
      <c r="I102" s="72" t="n">
        <f aca="false">I87-I88</f>
        <v>75.625</v>
      </c>
      <c r="J102" s="72" t="n">
        <f aca="false">J87-J88</f>
        <v>85.924</v>
      </c>
      <c r="K102" s="72" t="n">
        <f aca="false">K87-K88</f>
        <v>103.271</v>
      </c>
      <c r="L102" s="72" t="n">
        <f aca="false">L87-L88</f>
        <v>80.26</v>
      </c>
    </row>
    <row r="103" customFormat="false" ht="15" hidden="false" customHeight="true" outlineLevel="0" collapsed="false">
      <c r="A103" s="7" t="s">
        <v>410</v>
      </c>
    </row>
    <row r="105" customFormat="false" ht="15" hidden="false" customHeight="true" outlineLevel="0" collapsed="false">
      <c r="A105" s="18" t="s">
        <v>411</v>
      </c>
    </row>
    <row r="106" customFormat="false" ht="15" hidden="false" customHeight="true" outlineLevel="0" collapsed="false">
      <c r="A106" s="8" t="s">
        <v>412</v>
      </c>
      <c r="B106" s="74" t="n">
        <f aca="false">AVERAGE(B59:E59)</f>
        <v>32633.5</v>
      </c>
      <c r="C106" s="74" t="n">
        <f aca="false">AVERAGE(F59:I59)</f>
        <v>34061</v>
      </c>
      <c r="D106" s="74" t="n">
        <f aca="false">AVERAGE(J59:M59)</f>
        <v>35506.25</v>
      </c>
      <c r="E106" s="74" t="n">
        <f aca="false">AVERAGE(N59:Q59)</f>
        <v>37525.25</v>
      </c>
      <c r="F106" s="74" t="n">
        <f aca="false">AVERAGE(R59:U59)</f>
        <v>39285.25</v>
      </c>
      <c r="G106" s="74" t="n">
        <f aca="false">AVERAGE(V59:Y59)</f>
        <v>40377</v>
      </c>
      <c r="H106" s="74" t="n">
        <f aca="false">AVERAGE(Z59:AC59)</f>
        <v>42712.25</v>
      </c>
      <c r="I106" s="74" t="n">
        <f aca="false">AVERAGE(AD59:AG59)</f>
        <v>45331.25</v>
      </c>
      <c r="J106" s="74" t="n">
        <f aca="false">AVERAGE(AH59:AK59)</f>
        <v>48911</v>
      </c>
      <c r="K106" s="74" t="n">
        <f aca="false">AVERAGE(AL59:AO59)</f>
        <v>52813.5</v>
      </c>
      <c r="L106" s="74" t="n">
        <f aca="false">AVERAGE(AP59:AQ59)</f>
        <v>53664.5</v>
      </c>
    </row>
    <row r="107" customFormat="false" ht="15" hidden="false" customHeight="true" outlineLevel="0" collapsed="false">
      <c r="A107" s="8" t="s">
        <v>413</v>
      </c>
      <c r="B107" s="19" t="n">
        <f aca="false">B88*1000/B106</f>
        <v>2.99618490201787</v>
      </c>
      <c r="C107" s="19" t="n">
        <f aca="false">C88*1000/C106</f>
        <v>3.13971991427145</v>
      </c>
      <c r="D107" s="19" t="n">
        <f aca="false">D88*1000/D106</f>
        <v>3.29646189051223</v>
      </c>
      <c r="E107" s="19" t="n">
        <f aca="false">E88*1000/E106</f>
        <v>3.64842339491409</v>
      </c>
      <c r="F107" s="19" t="n">
        <f aca="false">F88*1000/F106</f>
        <v>4.28099604813512</v>
      </c>
      <c r="G107" s="19" t="n">
        <f aca="false">G88*1000/G106</f>
        <v>4.62978923644649</v>
      </c>
      <c r="H107" s="19" t="n">
        <f aca="false">H88*1000/H106</f>
        <v>5.54868919338129</v>
      </c>
      <c r="I107" s="19" t="n">
        <f aca="false">I88*1000/I106</f>
        <v>6.0325934096236</v>
      </c>
      <c r="J107" s="19" t="n">
        <f aca="false">J88*1000/J106</f>
        <v>6.55347467849768</v>
      </c>
      <c r="K107" s="19" t="n">
        <f aca="false">K88*1000/K106</f>
        <v>6.99099662018234</v>
      </c>
      <c r="L107" s="19" t="n">
        <f aca="false">L88*1000/L106</f>
        <v>7.82480038013957</v>
      </c>
    </row>
    <row r="108" customFormat="false" ht="15" hidden="false" customHeight="true" outlineLevel="0" collapsed="false">
      <c r="A108" s="8" t="s">
        <v>414</v>
      </c>
      <c r="B108" s="19" t="n">
        <f aca="false">B102*1000/B106</f>
        <v>1.02373328021818</v>
      </c>
      <c r="C108" s="19" t="n">
        <f aca="false">C102*1000/C106</f>
        <v>1.12034291418338</v>
      </c>
      <c r="D108" s="19" t="n">
        <f aca="false">D102*1000/D106</f>
        <v>1.37547614856539</v>
      </c>
      <c r="E108" s="19" t="n">
        <f aca="false">E102*1000/E106</f>
        <v>1.32244288845511</v>
      </c>
      <c r="F108" s="19" t="n">
        <f aca="false">F102*1000/F106</f>
        <v>1.10043845972725</v>
      </c>
      <c r="G108" s="19" t="n">
        <f aca="false">G102*1000/G106</f>
        <v>1.46112886048988</v>
      </c>
      <c r="H108" s="19" t="n">
        <f aca="false">H102*1000/H106</f>
        <v>1.44995873549157</v>
      </c>
      <c r="I108" s="19" t="n">
        <f aca="false">I102*1000/I106</f>
        <v>1.66827519647043</v>
      </c>
      <c r="J108" s="19" t="n">
        <f aca="false">J102*1000/J106</f>
        <v>1.75674183721453</v>
      </c>
      <c r="K108" s="19" t="n">
        <f aca="false">K102*1000/K106</f>
        <v>1.95539019379515</v>
      </c>
      <c r="L108" s="19" t="n">
        <f aca="false">L102*1000/L106</f>
        <v>1.49558833120592</v>
      </c>
    </row>
    <row r="109" customFormat="false" ht="15" hidden="false" customHeight="true" outlineLevel="0" collapsed="false">
      <c r="A109" s="8" t="s">
        <v>415</v>
      </c>
      <c r="B109" s="19" t="n">
        <f aca="false">B101*1000/B106</f>
        <v>0</v>
      </c>
      <c r="C109" s="19" t="n">
        <f aca="false">C101*1000/C106</f>
        <v>0</v>
      </c>
      <c r="D109" s="19" t="n">
        <f aca="false">D101*1000/D106</f>
        <v>0</v>
      </c>
      <c r="E109" s="19" t="n">
        <f aca="false">E101*1000/E106</f>
        <v>0.00874078120732048</v>
      </c>
      <c r="F109" s="19" t="n">
        <f aca="false">F101*1000/F106</f>
        <v>0.0040982302518121</v>
      </c>
      <c r="G109" s="19" t="n">
        <f aca="false">G101*1000/G106</f>
        <v>0</v>
      </c>
      <c r="H109" s="19" t="n">
        <f aca="false">H101*1000/H106</f>
        <v>0</v>
      </c>
      <c r="I109" s="19" t="n">
        <f aca="false">I101*1000/I106</f>
        <v>0.0923645388115265</v>
      </c>
      <c r="J109" s="19" t="n">
        <f aca="false">J101*1000/J106</f>
        <v>0.0349205700149245</v>
      </c>
      <c r="K109" s="19" t="n">
        <f aca="false">K101*1000/K106</f>
        <v>0.0333816164427651</v>
      </c>
      <c r="L109" s="19" t="n">
        <f aca="false">L101*1000/L106</f>
        <v>0.0726737414864582</v>
      </c>
    </row>
    <row r="110" customFormat="false" ht="15" hidden="false" customHeight="true" outlineLevel="0" collapsed="false">
      <c r="A110" s="8" t="s">
        <v>416</v>
      </c>
      <c r="B110" s="19" t="n">
        <f aca="false">B100*1000/B106</f>
        <v>1.10352858259151</v>
      </c>
      <c r="C110" s="19" t="n">
        <f aca="false">C100*1000/C106</f>
        <v>1.03945861836118</v>
      </c>
      <c r="D110" s="19" t="n">
        <f aca="false">D100*1000/D106</f>
        <v>0.997514522091181</v>
      </c>
      <c r="E110" s="19" t="n">
        <f aca="false">E100*1000/E106</f>
        <v>0.923538150978342</v>
      </c>
      <c r="F110" s="19" t="n">
        <f aca="false">F100*1000/F106</f>
        <v>0.867933893764199</v>
      </c>
      <c r="G110" s="19" t="n">
        <f aca="false">G100*1000/G106</f>
        <v>0.817940906951978</v>
      </c>
      <c r="H110" s="19" t="n">
        <f aca="false">H100*1000/H106</f>
        <v>0.903909300025169</v>
      </c>
      <c r="I110" s="19" t="n">
        <f aca="false">I100*1000/I106</f>
        <v>1.0601516613815</v>
      </c>
      <c r="J110" s="19" t="n">
        <f aca="false">J100*1000/J106</f>
        <v>0.797714215616119</v>
      </c>
      <c r="K110" s="19" t="n">
        <f aca="false">K100*1000/K106</f>
        <v>0.609200299165934</v>
      </c>
      <c r="L110" s="19" t="n">
        <f aca="false">L100*1000/L106</f>
        <v>0.673443337774507</v>
      </c>
    </row>
    <row r="111" customFormat="false" ht="15" hidden="false" customHeight="true" outlineLevel="0" collapsed="false">
      <c r="A111" s="8" t="s">
        <v>417</v>
      </c>
      <c r="B111" s="19" t="n">
        <f aca="false">B99*1000/B106</f>
        <v>0.352429252148866</v>
      </c>
      <c r="C111" s="19" t="n">
        <f aca="false">C99*1000/C106</f>
        <v>0.401632365461966</v>
      </c>
      <c r="D111" s="19" t="n">
        <f aca="false">D99*1000/D106</f>
        <v>0.33453265270199</v>
      </c>
      <c r="E111" s="19" t="n">
        <f aca="false">E99*1000/E106</f>
        <v>0.447671900920047</v>
      </c>
      <c r="F111" s="19" t="n">
        <f aca="false">F99*1000/F106</f>
        <v>0.367542525502574</v>
      </c>
      <c r="G111" s="19" t="n">
        <f aca="false">G99*1000/G106</f>
        <v>0.403051242043738</v>
      </c>
      <c r="H111" s="19" t="n">
        <f aca="false">H99*1000/H106</f>
        <v>0.386188973889224</v>
      </c>
      <c r="I111" s="19" t="n">
        <f aca="false">I99*1000/I106</f>
        <v>0.264409209982077</v>
      </c>
      <c r="J111" s="19" t="n">
        <f aca="false">J99*1000/J106</f>
        <v>0.364110322831266</v>
      </c>
      <c r="K111" s="19" t="n">
        <f aca="false">K99*1000/K106</f>
        <v>0.415007526484706</v>
      </c>
      <c r="L111" s="19" t="n">
        <f aca="false">L99*1000/L106</f>
        <v>0.478118681810133</v>
      </c>
    </row>
    <row r="112" customFormat="false" ht="15" hidden="false" customHeight="true" outlineLevel="0" collapsed="false">
      <c r="A112" s="65" t="s">
        <v>418</v>
      </c>
    </row>
    <row r="114" customFormat="false" ht="15" hidden="false" customHeight="true" outlineLevel="0" collapsed="false">
      <c r="A114" s="18" t="s">
        <v>419</v>
      </c>
    </row>
    <row r="115" customFormat="false" ht="15" hidden="false" customHeight="true" outlineLevel="0" collapsed="false">
      <c r="A115" s="8" t="s">
        <v>420</v>
      </c>
      <c r="B115" s="75" t="n">
        <v>252.961</v>
      </c>
      <c r="C115" s="75" t="n">
        <v>274.031</v>
      </c>
      <c r="D115" s="75" t="n">
        <v>299.018</v>
      </c>
      <c r="E115" s="75" t="n">
        <v>330.813</v>
      </c>
      <c r="F115" s="75" t="n">
        <v>362.669</v>
      </c>
      <c r="G115" s="75" t="n">
        <v>409.412</v>
      </c>
      <c r="H115" s="75" t="n">
        <v>486.817</v>
      </c>
      <c r="I115" s="75" t="n">
        <v>566.179</v>
      </c>
      <c r="J115" s="75" t="n">
        <v>638.035</v>
      </c>
      <c r="K115" s="75" t="n">
        <v>719.417</v>
      </c>
      <c r="L115" s="75" t="n">
        <v>767.052</v>
      </c>
    </row>
    <row r="116" customFormat="false" ht="15" hidden="false" customHeight="true" outlineLevel="0" collapsed="false">
      <c r="A116" s="8" t="s">
        <v>421</v>
      </c>
      <c r="B116" s="56" t="n">
        <f aca="false">B84/B115</f>
        <v>0.706421147923988</v>
      </c>
      <c r="C116" s="56" t="n">
        <f aca="false">C84/C115</f>
        <v>0.708631505194668</v>
      </c>
      <c r="D116" s="56" t="n">
        <f aca="false">D84/D115</f>
        <v>0.7129303252647</v>
      </c>
      <c r="E116" s="56" t="n">
        <f aca="false">E84/E115</f>
        <v>0.720394905883384</v>
      </c>
      <c r="F116" s="56" t="n">
        <f aca="false">F84/F115</f>
        <v>0.717204944453482</v>
      </c>
      <c r="G116" s="56" t="n">
        <f aca="false">G84/G115</f>
        <v>0.721114671773177</v>
      </c>
      <c r="H116" s="56" t="n">
        <f aca="false">H84/H115</f>
        <v>0.727236312618499</v>
      </c>
      <c r="I116" s="56" t="n">
        <f aca="false">I84/I115</f>
        <v>0.730018245113295</v>
      </c>
      <c r="J116" s="56" t="n">
        <f aca="false">J84/J115</f>
        <v>0.728792307632027</v>
      </c>
      <c r="K116" s="56" t="n">
        <f aca="false">K84/K115</f>
        <v>0.734407165802309</v>
      </c>
      <c r="L116" s="56" t="n">
        <f aca="false">L84/L115</f>
        <v>0.737723126984872</v>
      </c>
    </row>
    <row r="117" customFormat="false" ht="15" hidden="false" customHeight="true" outlineLevel="0" collapsed="false">
      <c r="A117" s="65" t="s">
        <v>422</v>
      </c>
    </row>
    <row r="119" customFormat="false" ht="15" hidden="false" customHeight="true" outlineLevel="0" collapsed="false">
      <c r="A119" s="18" t="s">
        <v>423</v>
      </c>
    </row>
    <row r="120" customFormat="false" ht="15" hidden="false" customHeight="true" outlineLevel="0" collapsed="false">
      <c r="A120" s="8" t="s">
        <v>424</v>
      </c>
      <c r="B120" s="76" t="n">
        <f aca="false">B94/B84</f>
        <v>19.960405647101</v>
      </c>
      <c r="C120" s="76" t="n">
        <f aca="false">C94/C84</f>
        <v>21.544283600138</v>
      </c>
      <c r="D120" s="76" t="n">
        <f aca="false">D94/D84</f>
        <v>20.912178900736</v>
      </c>
      <c r="E120" s="76" t="n">
        <f aca="false">E94/E84</f>
        <v>26.6471331530825</v>
      </c>
      <c r="F120" s="76" t="n">
        <f aca="false">F94/F84</f>
        <v>26.1117646273087</v>
      </c>
      <c r="G120" s="76" t="n">
        <f aca="false">G94/G84</f>
        <v>36.7827192796876</v>
      </c>
      <c r="H120" s="76" t="n">
        <f aca="false">H94/H84</f>
        <v>23.4974770693527</v>
      </c>
      <c r="I120" s="76" t="n">
        <f aca="false">I94/I84</f>
        <v>25.2465693475047</v>
      </c>
      <c r="J120" s="76" t="n">
        <f aca="false">J94/J84</f>
        <v>21.1346838590092</v>
      </c>
      <c r="K120" s="76" t="n">
        <f aca="false">K94/K84</f>
        <v>21.0797873207847</v>
      </c>
      <c r="L120" s="76" t="n">
        <f aca="false">L94/L84</f>
        <v>22.095605711645</v>
      </c>
    </row>
    <row r="121" customFormat="false" ht="15" hidden="false" customHeight="true" outlineLevel="0" collapsed="false">
      <c r="A121" s="8" t="s">
        <v>425</v>
      </c>
      <c r="B121" s="76" t="n">
        <f aca="false">B92/B90</f>
        <v>17.1534847642943</v>
      </c>
      <c r="C121" s="76" t="n">
        <f aca="false">C92/C90</f>
        <v>19.2703610735704</v>
      </c>
      <c r="D121" s="76" t="n">
        <f aca="false">D92/D90</f>
        <v>18.8027909109186</v>
      </c>
      <c r="E121" s="76" t="n">
        <f aca="false">E92/E90</f>
        <v>25.3334814033151</v>
      </c>
      <c r="F121" s="76" t="n">
        <f aca="false">F92/F90</f>
        <v>24.2185810199796</v>
      </c>
      <c r="G121" s="76" t="n">
        <f aca="false">G92/G90</f>
        <v>35.8503117226103</v>
      </c>
      <c r="H121" s="76" t="n">
        <f aca="false">H92/H90</f>
        <v>20.4473533725264</v>
      </c>
      <c r="I121" s="76" t="n">
        <f aca="false">I92/I90</f>
        <v>23.964791047095</v>
      </c>
      <c r="J121" s="76" t="n">
        <f aca="false">J92/J90</f>
        <v>19.5229129751502</v>
      </c>
      <c r="K121" s="76" t="n">
        <f aca="false">K92/K90</f>
        <v>19.1514356833094</v>
      </c>
      <c r="L121" s="76" t="n">
        <f aca="false">L92/L90</f>
        <v>20.5542491047582</v>
      </c>
    </row>
    <row r="122" customFormat="false" ht="15" hidden="false" customHeight="true" outlineLevel="0" collapsed="false">
      <c r="A122" s="8" t="s">
        <v>426</v>
      </c>
      <c r="B122" s="74" t="n">
        <f aca="false">AVERAGE(B77:E77)</f>
        <v>29661.1725710274</v>
      </c>
      <c r="C122" s="74" t="n">
        <f aca="false">AVERAGE(F77:I77)</f>
        <v>31378.1232848822</v>
      </c>
      <c r="D122" s="74" t="n">
        <f aca="false">AVERAGE(J77:M77)</f>
        <v>32871.852128001</v>
      </c>
      <c r="E122" s="74" t="n">
        <f aca="false">AVERAGE(N77:Q77)</f>
        <v>34817.6262557097</v>
      </c>
      <c r="F122" s="74" t="n">
        <f aca="false">AVERAGE(R77:U77)</f>
        <v>36103.4989527982</v>
      </c>
      <c r="G122" s="74" t="n">
        <f aca="false">AVERAGE(V77:Y77)</f>
        <v>38204.0804734394</v>
      </c>
      <c r="H122" s="74" t="n">
        <f aca="false">AVERAGE(Z77:AC77)</f>
        <v>39227.0610152253</v>
      </c>
      <c r="I122" s="74" t="n">
        <f aca="false">AVERAGE(AD77:AG77)</f>
        <v>42031.6401430785</v>
      </c>
      <c r="J122" s="74" t="n">
        <f aca="false">AVERAGE(AH77:AK77)</f>
        <v>45034.3398974762</v>
      </c>
      <c r="K122" s="74" t="n">
        <f aca="false">AVERAGE(AL77:AO77)</f>
        <v>48881.3170248035</v>
      </c>
      <c r="L122" s="74" t="n">
        <f aca="false">AVERAGE(AP77:AQ77)</f>
        <v>50070.6238494213</v>
      </c>
    </row>
    <row r="123" customFormat="false" ht="15" hidden="false" customHeight="true" outlineLevel="0" collapsed="false">
      <c r="A123" s="8" t="s">
        <v>427</v>
      </c>
      <c r="B123" s="19" t="n">
        <f aca="false">B88*1000/B122</f>
        <v>3.29643070468179</v>
      </c>
      <c r="C123" s="19" t="n">
        <f aca="false">C88*1000/C122</f>
        <v>3.40817068723559</v>
      </c>
      <c r="D123" s="19" t="n">
        <f aca="false">D88*1000/D122</f>
        <v>3.56064512410903</v>
      </c>
      <c r="E123" s="19" t="n">
        <f aca="false">E88*1000/E122</f>
        <v>3.93214629264247</v>
      </c>
      <c r="F123" s="19" t="n">
        <f aca="false">F88*1000/F122</f>
        <v>4.65827426366289</v>
      </c>
      <c r="G123" s="19" t="n">
        <f aca="false">G88*1000/G122</f>
        <v>4.8931160672736</v>
      </c>
      <c r="H123" s="19" t="n">
        <f aca="false">H88*1000/H122</f>
        <v>6.04167107772906</v>
      </c>
      <c r="I123" s="19" t="n">
        <f aca="false">I88*1000/I122</f>
        <v>6.50617009160496</v>
      </c>
      <c r="J123" s="19" t="n">
        <f aca="false">J88*1000/J122</f>
        <v>7.1176129311482</v>
      </c>
      <c r="K123" s="19" t="n">
        <f aca="false">K88*1000/K122</f>
        <v>7.55337667789618</v>
      </c>
      <c r="L123" s="19" t="n">
        <f aca="false">L88*1000/L122</f>
        <v>8.38643435445938</v>
      </c>
    </row>
    <row r="124" customFormat="false" ht="15" hidden="false" customHeight="true" outlineLevel="0" collapsed="false">
      <c r="A124" s="8" t="s">
        <v>428</v>
      </c>
      <c r="B124" s="19" t="n">
        <f aca="false">B102*1000/B122</f>
        <v>1.12632094769687</v>
      </c>
      <c r="C124" s="19" t="n">
        <f aca="false">C102*1000/C122</f>
        <v>1.21613391768351</v>
      </c>
      <c r="D124" s="19" t="n">
        <f aca="false">D102*1000/D122</f>
        <v>1.4857088006428</v>
      </c>
      <c r="E124" s="19" t="n">
        <f aca="false">E102*1000/E122</f>
        <v>1.42528383858052</v>
      </c>
      <c r="F124" s="19" t="n">
        <f aca="false">F102*1000/F122</f>
        <v>1.19741856756101</v>
      </c>
      <c r="G124" s="19" t="n">
        <f aca="false">G102*1000/G122</f>
        <v>1.54423295283905</v>
      </c>
      <c r="H124" s="19" t="n">
        <f aca="false">H102*1000/H122</f>
        <v>1.57878256482081</v>
      </c>
      <c r="I124" s="19" t="n">
        <f aca="false">I102*1000/I122</f>
        <v>1.79923980464639</v>
      </c>
      <c r="J124" s="19" t="n">
        <f aca="false">J102*1000/J122</f>
        <v>1.90796623633458</v>
      </c>
      <c r="K124" s="19" t="n">
        <f aca="false">K102*1000/K122</f>
        <v>2.11268857481066</v>
      </c>
      <c r="L124" s="19" t="n">
        <f aca="false">L102*1000/L122</f>
        <v>1.60293588994154</v>
      </c>
    </row>
    <row r="125" customFormat="false" ht="15" hidden="false" customHeight="true" outlineLevel="0" collapsed="false">
      <c r="A125" s="8" t="s">
        <v>429</v>
      </c>
      <c r="B125" s="19" t="n">
        <f aca="false">B101*1000/B122</f>
        <v>0</v>
      </c>
      <c r="C125" s="19" t="n">
        <f aca="false">C101*1000/C122</f>
        <v>0</v>
      </c>
      <c r="D125" s="19" t="n">
        <f aca="false">D101*1000/D122</f>
        <v>0</v>
      </c>
      <c r="E125" s="19" t="n">
        <f aca="false">E101*1000/E122</f>
        <v>0.00942051584996305</v>
      </c>
      <c r="F125" s="19" t="n">
        <f aca="false">F101*1000/F122</f>
        <v>0.00445940157242081</v>
      </c>
      <c r="G125" s="19" t="n">
        <f aca="false">G101*1000/G122</f>
        <v>0</v>
      </c>
      <c r="H125" s="19" t="n">
        <f aca="false">H101*1000/H122</f>
        <v>0</v>
      </c>
      <c r="I125" s="19" t="n">
        <f aca="false">I101*1000/I122</f>
        <v>0.0996154322255135</v>
      </c>
      <c r="J125" s="19" t="n">
        <f aca="false">J101*1000/J122</f>
        <v>0.0379266134218543</v>
      </c>
      <c r="K125" s="19" t="n">
        <f aca="false">K101*1000/K122</f>
        <v>0.0360669496508327</v>
      </c>
      <c r="L125" s="19" t="n">
        <f aca="false">L101*1000/L122</f>
        <v>0.0778899821925248</v>
      </c>
    </row>
    <row r="126" customFormat="false" ht="15" hidden="false" customHeight="true" outlineLevel="0" collapsed="false">
      <c r="A126" s="8" t="s">
        <v>430</v>
      </c>
      <c r="B126" s="19" t="n">
        <f aca="false">B100*1000/B122</f>
        <v>1.21411248708273</v>
      </c>
      <c r="C126" s="19" t="n">
        <f aca="false">C100*1000/C122</f>
        <v>1.12833389296606</v>
      </c>
      <c r="D126" s="19" t="n">
        <f aca="false">D100*1000/D122</f>
        <v>1.07745678162838</v>
      </c>
      <c r="E126" s="19" t="n">
        <f aca="false">E100*1000/E122</f>
        <v>0.995357918586331</v>
      </c>
      <c r="F126" s="19" t="n">
        <f aca="false">F100*1000/F122</f>
        <v>0.944423698228765</v>
      </c>
      <c r="G126" s="19" t="n">
        <f aca="false">G100*1000/G122</f>
        <v>0.864462633067707</v>
      </c>
      <c r="H126" s="19" t="n">
        <f aca="false">H100*1000/H122</f>
        <v>0.984218521622484</v>
      </c>
      <c r="I126" s="19" t="n">
        <f aca="false">I100*1000/I122</f>
        <v>1.14337674752656</v>
      </c>
      <c r="J126" s="19" t="n">
        <f aca="false">J100*1000/J122</f>
        <v>0.866383299695852</v>
      </c>
      <c r="K126" s="19" t="n">
        <f aca="false">K100*1000/K122</f>
        <v>0.658206487842261</v>
      </c>
      <c r="L126" s="19" t="n">
        <f aca="false">L100*1000/L122</f>
        <v>0.721780501650725</v>
      </c>
    </row>
    <row r="127" customFormat="false" ht="15" hidden="false" customHeight="true" outlineLevel="0" collapsed="false">
      <c r="A127" s="8" t="s">
        <v>431</v>
      </c>
      <c r="B127" s="19" t="n">
        <f aca="false">B99*1000/B122</f>
        <v>0.387745965620861</v>
      </c>
      <c r="C127" s="19" t="n">
        <f aca="false">C99*1000/C122</f>
        <v>0.435972536528052</v>
      </c>
      <c r="D127" s="19" t="n">
        <f aca="false">D99*1000/D122</f>
        <v>0.361342584340785</v>
      </c>
      <c r="E127" s="19" t="n">
        <f aca="false">E99*1000/E122</f>
        <v>0.482485505376609</v>
      </c>
      <c r="F127" s="19" t="n">
        <f aca="false">F99*1000/F122</f>
        <v>0.399933536050829</v>
      </c>
      <c r="G127" s="19" t="n">
        <f aca="false">G99*1000/G122</f>
        <v>0.425975440275658</v>
      </c>
      <c r="H127" s="19" t="n">
        <f aca="false">H99*1000/H122</f>
        <v>0.420500531344873</v>
      </c>
      <c r="I127" s="19" t="n">
        <f aca="false">I99*1000/I122</f>
        <v>0.285166126261048</v>
      </c>
      <c r="J127" s="19" t="n">
        <f aca="false">J99*1000/J122</f>
        <v>0.395453781282094</v>
      </c>
      <c r="K127" s="19" t="n">
        <f aca="false">K99*1000/K122</f>
        <v>0.448392173821305</v>
      </c>
      <c r="L127" s="19" t="n">
        <f aca="false">L99*1000/L122</f>
        <v>0.512436195665584</v>
      </c>
    </row>
    <row r="129" customFormat="false" ht="15" hidden="false" customHeight="true" outlineLevel="0" collapsed="false">
      <c r="A129" s="18" t="s">
        <v>432</v>
      </c>
    </row>
    <row r="130" customFormat="false" ht="15" hidden="false" customHeight="true" outlineLevel="0" collapsed="false">
      <c r="A130" s="8" t="s">
        <v>433</v>
      </c>
      <c r="B130" s="19" t="n">
        <f aca="false">SUM(B41:E41)/AVERAGE(B77:E77)</f>
        <v>4.68167600817105</v>
      </c>
      <c r="C130" s="19" t="n">
        <f aca="false">SUM(F41:I41)/AVERAGE(F77:I77)</f>
        <v>4.94019347787715</v>
      </c>
      <c r="D130" s="19" t="n">
        <f aca="false">SUM(J41:M41)/AVERAGE(J77:M77)</f>
        <v>5.01130874398398</v>
      </c>
      <c r="E130" s="19" t="n">
        <f aca="false">SUM(N41:Q41)/AVERAGE(N77:Q77)</f>
        <v>5.6268051865791</v>
      </c>
      <c r="F130" s="19" t="n">
        <f aca="false">SUM(R41:U41)/AVERAGE(R77:U77)</f>
        <v>5.43673066858765</v>
      </c>
      <c r="G130" s="19" t="n">
        <f aca="false">SUM(V41:Y41)/AVERAGE(V77:Y77)</f>
        <v>6.71373310969546</v>
      </c>
      <c r="H130" s="19" t="n">
        <f aca="false">SUM(Z41:AC41)/AVERAGE(Z77:AC77)</f>
        <v>8.06843520286049</v>
      </c>
      <c r="I130" s="19" t="n">
        <f aca="false">SUM(AD41:AG41)/AVERAGE(AD77:AG77)</f>
        <v>8.04636694758372</v>
      </c>
      <c r="J130" s="19" t="n">
        <f aca="false">SUM(AH41:AK41)/AVERAGE(AH77:AK77)</f>
        <v>9.25042980419807</v>
      </c>
      <c r="K130" s="19" t="n">
        <f aca="false">SUM(AL41:AO41)/AVERAGE(AL77:AO77)</f>
        <v>9.83471864630948</v>
      </c>
      <c r="L130" s="19" t="n">
        <f aca="false">(AP41+AQ41)*2/L122</f>
        <v>12.0605647298517</v>
      </c>
    </row>
    <row r="131" customFormat="false" ht="15" hidden="false" customHeight="true" outlineLevel="0" collapsed="false">
      <c r="A131" s="8" t="s">
        <v>434</v>
      </c>
      <c r="B131" s="19" t="n">
        <f aca="false">B130-B123</f>
        <v>1.38524530348926</v>
      </c>
      <c r="C131" s="19" t="n">
        <f aca="false">C130-C123</f>
        <v>1.53202279064156</v>
      </c>
      <c r="D131" s="19" t="n">
        <f aca="false">D130-D123</f>
        <v>1.45066361987495</v>
      </c>
      <c r="E131" s="19" t="n">
        <f aca="false">E130-E123</f>
        <v>1.69465889393663</v>
      </c>
      <c r="F131" s="19" t="n">
        <f aca="false">F130-F123</f>
        <v>0.778456404924757</v>
      </c>
      <c r="G131" s="19" t="n">
        <f aca="false">G130-G123</f>
        <v>1.82061704242186</v>
      </c>
      <c r="H131" s="19" t="n">
        <f aca="false">H130-H123</f>
        <v>2.02676412513142</v>
      </c>
      <c r="I131" s="19" t="n">
        <f aca="false">I130-I123</f>
        <v>1.54019685597875</v>
      </c>
      <c r="J131" s="19" t="n">
        <f aca="false">J130-J123</f>
        <v>2.13281687304986</v>
      </c>
      <c r="K131" s="19" t="n">
        <f aca="false">K130-K123</f>
        <v>2.2813419684133</v>
      </c>
      <c r="L131" s="19" t="n">
        <f aca="false">L130-L123</f>
        <v>3.67413037539228</v>
      </c>
      <c r="M131" s="65" t="s">
        <v>435</v>
      </c>
      <c r="P131" s="19" t="n">
        <f aca="false">SUM(B131:K131)</f>
        <v>16.6427838778624</v>
      </c>
      <c r="Q131" s="19" t="n">
        <f aca="false">AVERAGE(B131:K131)</f>
        <v>1.66427838778624</v>
      </c>
    </row>
    <row r="132" customFormat="false" ht="15" hidden="false" customHeight="true" outlineLevel="0" collapsed="false">
      <c r="A132" s="65" t="s">
        <v>436</v>
      </c>
    </row>
    <row r="134" customFormat="false" ht="15" hidden="false" customHeight="true" outlineLevel="0" collapsed="false">
      <c r="A134" s="18" t="s">
        <v>437</v>
      </c>
    </row>
    <row r="135" customFormat="false" ht="15" hidden="false" customHeight="true" outlineLevel="0" collapsed="false">
      <c r="A135" s="8" t="s">
        <v>160</v>
      </c>
      <c r="B135" s="24" t="n">
        <v>0.6</v>
      </c>
      <c r="C135" s="24" t="n">
        <v>0.6</v>
      </c>
      <c r="D135" s="24" t="n">
        <v>0.62</v>
      </c>
      <c r="E135" s="24" t="n">
        <v>0.62</v>
      </c>
      <c r="F135" s="24" t="n">
        <v>0.62</v>
      </c>
      <c r="G135" s="24" t="n">
        <v>0.62</v>
      </c>
      <c r="H135" s="24" t="n">
        <v>0.64</v>
      </c>
      <c r="I135" s="24" t="n">
        <v>0.64</v>
      </c>
      <c r="J135" s="24" t="n">
        <v>0.64</v>
      </c>
      <c r="K135" s="24" t="n">
        <v>0.64</v>
      </c>
      <c r="L135" s="24" t="n">
        <v>0.72</v>
      </c>
      <c r="M135" s="24" t="n">
        <v>0.72</v>
      </c>
      <c r="N135" s="24" t="n">
        <v>0.72</v>
      </c>
      <c r="O135" s="24" t="n">
        <v>0.72</v>
      </c>
      <c r="P135" s="24" t="n">
        <v>0.75</v>
      </c>
      <c r="Q135" s="24" t="n">
        <v>0.75</v>
      </c>
      <c r="R135" s="24" t="n">
        <v>0.75</v>
      </c>
      <c r="S135" s="24" t="n">
        <v>0.75</v>
      </c>
      <c r="T135" s="24" t="n">
        <v>0.79</v>
      </c>
      <c r="U135" s="24" t="n">
        <v>0.79</v>
      </c>
      <c r="V135" s="24" t="n">
        <v>0.79</v>
      </c>
      <c r="W135" s="24" t="n">
        <v>0.79</v>
      </c>
      <c r="X135" s="24" t="n">
        <v>0.9</v>
      </c>
      <c r="Y135" s="24" t="n">
        <v>1.1</v>
      </c>
      <c r="Z135" s="24" t="n">
        <v>1.1</v>
      </c>
      <c r="AA135" s="24" t="n">
        <v>1.1</v>
      </c>
      <c r="AB135" s="24" t="n">
        <v>1.25</v>
      </c>
      <c r="AC135" s="24" t="n">
        <v>1.25</v>
      </c>
      <c r="AD135" s="24" t="n">
        <v>1.25</v>
      </c>
      <c r="AE135" s="24" t="n">
        <v>1.25</v>
      </c>
      <c r="AF135" s="24" t="n">
        <v>1.27</v>
      </c>
      <c r="AG135" s="24" t="n">
        <v>1.27</v>
      </c>
      <c r="AH135" s="24" t="n">
        <v>1.27</v>
      </c>
      <c r="AI135" s="24" t="n">
        <v>1.27</v>
      </c>
      <c r="AJ135" s="24" t="n">
        <v>1.4</v>
      </c>
      <c r="AK135" s="24" t="n">
        <v>1.4</v>
      </c>
      <c r="AL135" s="24" t="n">
        <v>1.4</v>
      </c>
      <c r="AM135" s="24" t="n">
        <v>1.4</v>
      </c>
      <c r="AN135" s="24" t="n">
        <v>1.55</v>
      </c>
      <c r="AO135" s="24" t="n">
        <v>1.55</v>
      </c>
      <c r="AP135" s="24" t="n">
        <v>1.55</v>
      </c>
      <c r="AQ135" s="24" t="n">
        <v>1.55</v>
      </c>
    </row>
    <row r="136" customFormat="false" ht="15" hidden="false" customHeight="true" outlineLevel="0" collapsed="false">
      <c r="A136" s="8" t="s">
        <v>438</v>
      </c>
      <c r="B136" s="32" t="n">
        <v>19609</v>
      </c>
      <c r="C136" s="32" t="n">
        <v>19663</v>
      </c>
      <c r="D136" s="32" t="n">
        <v>20419</v>
      </c>
      <c r="E136" s="32" t="n">
        <v>20581</v>
      </c>
      <c r="F136" s="32" t="n">
        <v>20939</v>
      </c>
      <c r="G136" s="32" t="n">
        <v>21331</v>
      </c>
      <c r="H136" s="32" t="n">
        <v>22060</v>
      </c>
      <c r="I136" s="32" t="n">
        <v>22230</v>
      </c>
      <c r="J136" s="32" t="n">
        <v>22388</v>
      </c>
      <c r="K136" s="32" t="n">
        <v>22875</v>
      </c>
      <c r="L136" s="32" t="n">
        <v>26065</v>
      </c>
      <c r="M136" s="32" t="n">
        <v>26339</v>
      </c>
      <c r="N136" s="32" t="n">
        <v>26520</v>
      </c>
      <c r="O136" s="32" t="n">
        <v>27106</v>
      </c>
      <c r="P136" s="32" t="n">
        <v>28879</v>
      </c>
      <c r="Q136" s="32" t="n">
        <v>29266</v>
      </c>
      <c r="R136" s="32" t="n">
        <v>29366</v>
      </c>
      <c r="S136" s="32" t="n">
        <v>29551</v>
      </c>
      <c r="T136" s="32" t="n">
        <v>31322</v>
      </c>
      <c r="U136" s="32" t="n">
        <v>31489</v>
      </c>
      <c r="V136" s="32" t="n">
        <v>31672</v>
      </c>
      <c r="W136" s="32" t="n">
        <v>31981</v>
      </c>
      <c r="X136" s="32" t="n">
        <v>36726</v>
      </c>
      <c r="Y136" s="32" t="n">
        <v>45567</v>
      </c>
      <c r="Z136" s="32" t="n">
        <v>45953</v>
      </c>
      <c r="AA136" s="32" t="n">
        <v>48034</v>
      </c>
      <c r="AB136" s="32" t="n">
        <v>54531</v>
      </c>
      <c r="AC136" s="32" t="n">
        <v>54506</v>
      </c>
      <c r="AD136" s="32" t="n">
        <v>55414</v>
      </c>
      <c r="AE136" s="32" t="n">
        <v>56762</v>
      </c>
      <c r="AF136" s="32" t="n">
        <v>59154</v>
      </c>
      <c r="AG136" s="32" t="n">
        <v>60736</v>
      </c>
      <c r="AH136" s="32" t="n">
        <v>61125</v>
      </c>
      <c r="AI136" s="32" t="n">
        <v>61889</v>
      </c>
      <c r="AJ136" s="32" t="n">
        <v>68898</v>
      </c>
      <c r="AK136" s="32" t="n">
        <v>72538</v>
      </c>
      <c r="AL136" s="32" t="n">
        <v>73309</v>
      </c>
      <c r="AM136" s="32" t="n">
        <v>73873</v>
      </c>
      <c r="AN136" s="32" t="n">
        <v>83065</v>
      </c>
      <c r="AO136" s="32" t="n">
        <v>82936</v>
      </c>
      <c r="AP136" s="32" t="n">
        <v>83617</v>
      </c>
      <c r="AQ136" s="32" t="n">
        <v>83492</v>
      </c>
    </row>
    <row r="137" customFormat="false" ht="15" hidden="false" customHeight="true" outlineLevel="0" collapsed="false">
      <c r="A137" s="18" t="s">
        <v>439</v>
      </c>
      <c r="B137" s="39" t="n">
        <f aca="false">B135*4/B61</f>
        <v>0.0397548451217492</v>
      </c>
      <c r="C137" s="39" t="n">
        <f aca="false">C135*4/C61</f>
        <v>0.0348229831688915</v>
      </c>
      <c r="D137" s="39" t="n">
        <f aca="false">D135*4/D61</f>
        <v>0.0337139749864057</v>
      </c>
      <c r="E137" s="39" t="n">
        <f aca="false">E135*4/E61</f>
        <v>0.0335861321776815</v>
      </c>
      <c r="F137" s="39" t="n">
        <f aca="false">F135*4/F61</f>
        <v>0.0337277301781586</v>
      </c>
      <c r="G137" s="39" t="n">
        <f aca="false">G135*4/G61</f>
        <v>0.0295942720763723</v>
      </c>
      <c r="H137" s="39" t="n">
        <f aca="false">H135*4/H61</f>
        <v>0.0290512936904222</v>
      </c>
      <c r="I137" s="39" t="n">
        <f aca="false">I135*4/I61</f>
        <v>0.0289658293731614</v>
      </c>
      <c r="J137" s="39" t="n">
        <f aca="false">J135*4/J61</f>
        <v>0.0309702395354464</v>
      </c>
      <c r="K137" s="39" t="n">
        <f aca="false">K135*4/K61</f>
        <v>0.0267894516534115</v>
      </c>
      <c r="L137" s="39" t="n">
        <f aca="false">L135*4/L61</f>
        <v>0.0301192219201004</v>
      </c>
      <c r="M137" s="39" t="n">
        <f aca="false">M135*4/M61</f>
        <v>0.0313964896980268</v>
      </c>
      <c r="N137" s="39" t="n">
        <f aca="false">N135*4/N61</f>
        <v>0.0257972053027589</v>
      </c>
      <c r="O137" s="39" t="n">
        <f aca="false">O135*4/O61</f>
        <v>0.024831867563373</v>
      </c>
      <c r="P137" s="39" t="n">
        <f aca="false">P135*4/P61</f>
        <v>0.0239961606143017</v>
      </c>
      <c r="Q137" s="39" t="n">
        <f aca="false">Q135*4/Q61</f>
        <v>0.0226124971734379</v>
      </c>
      <c r="R137" s="39" t="n">
        <f aca="false">R135*4/R61</f>
        <v>0.0287136294027565</v>
      </c>
      <c r="S137" s="39" t="n">
        <f aca="false">S135*4/S61</f>
        <v>0.0252929769833909</v>
      </c>
      <c r="T137" s="39" t="n">
        <f aca="false">T135*4/T61</f>
        <v>0.024433619423181</v>
      </c>
      <c r="U137" s="39" t="n">
        <f aca="false">U135*4/U61</f>
        <v>0.0228885991597856</v>
      </c>
      <c r="V137" s="39" t="n">
        <f aca="false">V135*4/V61</f>
        <v>0.0220547180346175</v>
      </c>
      <c r="W137" s="39" t="n">
        <f aca="false">W135*4/W61</f>
        <v>0.019215567041654</v>
      </c>
      <c r="X137" s="39" t="n">
        <f aca="false">X135*4/X61</f>
        <v>0.0216047530456701</v>
      </c>
      <c r="Y137" s="39" t="n">
        <f aca="false">Y135*4/Y61</f>
        <v>0.0193109501865262</v>
      </c>
      <c r="Z137" s="39" t="n">
        <f aca="false">Z135*4/Z61</f>
        <v>0.0216450216450216</v>
      </c>
      <c r="AA137" s="39" t="n">
        <f aca="false">AA135*4/AA61</f>
        <v>0.0285103349964362</v>
      </c>
      <c r="AB137" s="39" t="n">
        <f aca="false">AB135*4/AB61</f>
        <v>0.0346404323125953</v>
      </c>
      <c r="AC137" s="39" t="n">
        <f aca="false">AC135*4/AC61</f>
        <v>0.0337700932054573</v>
      </c>
      <c r="AD137" s="39" t="n">
        <f aca="false">AD135*4/AD61</f>
        <v>0.0302443745463344</v>
      </c>
      <c r="AE137" s="39" t="n">
        <f aca="false">AE135*4/AE61</f>
        <v>0.0288018433179724</v>
      </c>
      <c r="AF137" s="39" t="n">
        <f aca="false">AF135*4/AF61</f>
        <v>0.0305050141115715</v>
      </c>
      <c r="AG137" s="39" t="n">
        <f aca="false">AG135*4/AG61</f>
        <v>0.0276778903781192</v>
      </c>
      <c r="AH137" s="39" t="n">
        <f aca="false">AH135*4/AH61</f>
        <v>0.0282583300884463</v>
      </c>
      <c r="AI137" s="39" t="n">
        <f aca="false">AI135*4/AI61</f>
        <v>0.029864785420341</v>
      </c>
      <c r="AJ137" s="39" t="n">
        <f aca="false">AJ135*4/AJ61</f>
        <v>0.0299753773685901</v>
      </c>
      <c r="AK137" s="39" t="n">
        <f aca="false">AK135*4/AK61</f>
        <v>0.0348931397594866</v>
      </c>
      <c r="AL137" s="39" t="n">
        <f aca="false">AL135*4/AL61</f>
        <v>0.0317910871416406</v>
      </c>
      <c r="AM137" s="39" t="n">
        <f aca="false">AM135*4/AM61</f>
        <v>0.0335088559119196</v>
      </c>
      <c r="AN137" s="39" t="n">
        <f aca="false">AN135*4/AN61</f>
        <v>0.0365889642962526</v>
      </c>
      <c r="AO137" s="39" t="n">
        <f aca="false">AO135*4/AO61</f>
        <v>0.0348040866734029</v>
      </c>
      <c r="AP137" s="39" t="n">
        <f aca="false">AP135*4/AP61</f>
        <v>0.0334972175698309</v>
      </c>
      <c r="AQ137" s="39" t="n">
        <f aca="false">AQ135*4/AQ61</f>
        <v>0.0306127487285834</v>
      </c>
    </row>
    <row r="138" customFormat="false" ht="15" hidden="false" customHeight="true" outlineLevel="0" collapsed="false">
      <c r="A138" s="22" t="s">
        <v>164</v>
      </c>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row>
    <row r="139" customFormat="false" ht="15" hidden="false" customHeight="true" outlineLevel="0" collapsed="false">
      <c r="A139" s="8"/>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c r="AL139" s="77"/>
      <c r="AM139" s="77"/>
      <c r="AN139" s="77"/>
      <c r="AO139" s="77"/>
      <c r="AP139" s="77"/>
      <c r="AQ139" s="77"/>
    </row>
    <row r="141" customFormat="false" ht="15" hidden="false" customHeight="false" outlineLevel="0" collapsed="false">
      <c r="A141" s="63" t="s">
        <v>440</v>
      </c>
    </row>
    <row r="142" customFormat="false" ht="15" hidden="false" customHeight="false" outlineLevel="0" collapsed="false">
      <c r="A142" s="78" t="s">
        <v>13</v>
      </c>
      <c r="B142" s="79" t="s">
        <v>297</v>
      </c>
      <c r="C142" s="79" t="s">
        <v>298</v>
      </c>
      <c r="D142" s="79" t="s">
        <v>299</v>
      </c>
      <c r="E142" s="79" t="s">
        <v>300</v>
      </c>
      <c r="F142" s="79" t="s">
        <v>301</v>
      </c>
      <c r="G142" s="79" t="s">
        <v>302</v>
      </c>
      <c r="H142" s="79" t="s">
        <v>303</v>
      </c>
      <c r="I142" s="79" t="s">
        <v>304</v>
      </c>
      <c r="J142" s="79" t="s">
        <v>305</v>
      </c>
      <c r="K142" s="79" t="s">
        <v>306</v>
      </c>
      <c r="L142" s="79" t="s">
        <v>441</v>
      </c>
    </row>
    <row r="143" customFormat="false" ht="15" hidden="false" customHeight="false" outlineLevel="0" collapsed="false">
      <c r="A143" s="80" t="s">
        <v>442</v>
      </c>
      <c r="B143" s="81" t="n">
        <f aca="false">E74/1000</f>
        <v>176.813</v>
      </c>
      <c r="C143" s="81" t="n">
        <f aca="false">I74/1000</f>
        <v>130.505</v>
      </c>
      <c r="D143" s="81" t="n">
        <f aca="false">M74/1000</f>
        <v>149.86</v>
      </c>
      <c r="E143" s="81" t="n">
        <f aca="false">Q74/1000</f>
        <v>315.794</v>
      </c>
      <c r="F143" s="81" t="n">
        <f aca="false">U74/1000</f>
        <v>225.964</v>
      </c>
      <c r="G143" s="81" t="n">
        <f aca="false">Y74/1000</f>
        <v>376.611</v>
      </c>
      <c r="H143" s="81" t="n">
        <f aca="false">AC74/1000</f>
        <v>324.831</v>
      </c>
      <c r="I143" s="81" t="n">
        <f aca="false">AG74/1000</f>
        <v>374.924</v>
      </c>
      <c r="J143" s="81" t="n">
        <f aca="false">AK74/1000</f>
        <v>424.068</v>
      </c>
      <c r="K143" s="81" t="n">
        <f aca="false">AO74/1000</f>
        <v>338.583</v>
      </c>
      <c r="L143" s="81" t="n">
        <f aca="false">AQ74/1000</f>
        <v>311.695</v>
      </c>
    </row>
    <row r="144" customFormat="false" ht="15" hidden="false" customHeight="false" outlineLevel="0" collapsed="false">
      <c r="A144" s="80" t="s">
        <v>443</v>
      </c>
      <c r="B144" s="81" t="n">
        <f aca="false">E73/1000</f>
        <v>117.095</v>
      </c>
      <c r="C144" s="81" t="n">
        <f aca="false">I73/1000</f>
        <v>111.509</v>
      </c>
      <c r="D144" s="81" t="n">
        <f aca="false">M73/1000</f>
        <v>113.804</v>
      </c>
      <c r="E144" s="81" t="n">
        <f aca="false">Q73/1000</f>
        <v>104.205</v>
      </c>
      <c r="F144" s="81" t="n">
        <f aca="false">U73/1000</f>
        <v>133.624</v>
      </c>
      <c r="G144" s="81" t="n">
        <f aca="false">Y73/1000</f>
        <v>128.003</v>
      </c>
      <c r="H144" s="81" t="n">
        <f aca="false">AC73/1000</f>
        <v>213.618</v>
      </c>
      <c r="I144" s="81" t="n">
        <f aca="false">AG73/1000</f>
        <v>264.723</v>
      </c>
      <c r="J144" s="81" t="n">
        <f aca="false">AK73/1000</f>
        <v>250.404</v>
      </c>
      <c r="K144" s="81" t="n">
        <f aca="false">AO73/1000</f>
        <v>371.617</v>
      </c>
      <c r="L144" s="81" t="n">
        <f aca="false">AQ73/1000</f>
        <v>379.821</v>
      </c>
    </row>
    <row r="145" customFormat="false" ht="15" hidden="false" customHeight="false" outlineLevel="0" collapsed="false">
      <c r="A145" s="80" t="s">
        <v>444</v>
      </c>
      <c r="B145" s="81" t="n">
        <f aca="false">B143+B144</f>
        <v>293.908</v>
      </c>
      <c r="C145" s="81" t="n">
        <f aca="false">C143+C144</f>
        <v>242.014</v>
      </c>
      <c r="D145" s="81" t="n">
        <f aca="false">D143+D144</f>
        <v>263.664</v>
      </c>
      <c r="E145" s="81" t="n">
        <f aca="false">E143+E144</f>
        <v>419.999</v>
      </c>
      <c r="F145" s="81" t="n">
        <f aca="false">F143+F144</f>
        <v>359.588</v>
      </c>
      <c r="G145" s="81" t="n">
        <f aca="false">G143+G144</f>
        <v>504.614</v>
      </c>
      <c r="H145" s="81" t="n">
        <f aca="false">H143+H144</f>
        <v>538.449</v>
      </c>
      <c r="I145" s="81" t="n">
        <f aca="false">I143+I144</f>
        <v>639.647</v>
      </c>
      <c r="J145" s="81" t="n">
        <f aca="false">J143+J144</f>
        <v>674.472</v>
      </c>
      <c r="K145" s="81" t="n">
        <f aca="false">K143+K144</f>
        <v>710.2</v>
      </c>
      <c r="L145" s="81" t="n">
        <f aca="false">L143+L144</f>
        <v>691.516</v>
      </c>
    </row>
    <row r="146" customFormat="false" ht="15" hidden="false" customHeight="false" outlineLevel="0" collapsed="false">
      <c r="A146" s="80" t="s">
        <v>445</v>
      </c>
      <c r="B146" s="82" t="n">
        <f aca="false">E60</f>
        <v>33332.213</v>
      </c>
      <c r="C146" s="82" t="n">
        <f aca="false">I60</f>
        <v>34758.167</v>
      </c>
      <c r="D146" s="82" t="n">
        <f aca="false">M60</f>
        <v>36501.356</v>
      </c>
      <c r="E146" s="82" t="n">
        <f aca="false">Q60</f>
        <v>38925.953</v>
      </c>
      <c r="F146" s="82" t="n">
        <f aca="false">U60</f>
        <v>39676.828</v>
      </c>
      <c r="G146" s="82" t="n">
        <f aca="false">Y60</f>
        <v>41268.846</v>
      </c>
      <c r="H146" s="82" t="n">
        <f aca="false">AC60</f>
        <v>43575.539</v>
      </c>
      <c r="I146" s="82" t="n">
        <f aca="false">AG60</f>
        <v>47700.432</v>
      </c>
      <c r="J146" s="82" t="n">
        <f aca="false">AK60</f>
        <v>51825.798</v>
      </c>
      <c r="K146" s="82" t="n">
        <f aca="false">AO60</f>
        <v>53348.8</v>
      </c>
      <c r="L146" s="82" t="n">
        <f aca="false">AQ60</f>
        <v>53761.342</v>
      </c>
    </row>
    <row r="147" customFormat="false" ht="15" hidden="false" customHeight="false" outlineLevel="0" collapsed="false">
      <c r="A147" s="80" t="s">
        <v>446</v>
      </c>
      <c r="B147" s="83" t="n">
        <f aca="false">B143*1000/B146</f>
        <v>5.30456828654011</v>
      </c>
      <c r="C147" s="83" t="n">
        <f aca="false">C143*1000/C146</f>
        <v>3.75465714288098</v>
      </c>
      <c r="D147" s="83" t="n">
        <f aca="false">D143*1000/D146</f>
        <v>4.10560089877209</v>
      </c>
      <c r="E147" s="83" t="n">
        <f aca="false">E143*1000/E146</f>
        <v>8.11268512809436</v>
      </c>
      <c r="F147" s="83" t="n">
        <f aca="false">F143*1000/F146</f>
        <v>5.69511252260387</v>
      </c>
      <c r="G147" s="83" t="n">
        <f aca="false">G143*1000/G146</f>
        <v>9.12579430982878</v>
      </c>
      <c r="H147" s="83" t="n">
        <f aca="false">H143*1000/H146</f>
        <v>7.45443447067861</v>
      </c>
      <c r="I147" s="83" t="n">
        <f aca="false">I143*1000/I146</f>
        <v>7.85997074408047</v>
      </c>
      <c r="J147" s="83" t="n">
        <f aca="false">J143*1000/J146</f>
        <v>8.18256575615102</v>
      </c>
      <c r="K147" s="83" t="n">
        <f aca="false">K143*1000/K146</f>
        <v>6.34659073868578</v>
      </c>
      <c r="L147" s="83" t="n">
        <f aca="false">L143*1000/L146</f>
        <v>5.79775333733299</v>
      </c>
    </row>
    <row r="148" customFormat="false" ht="15" hidden="false" customHeight="false" outlineLevel="0" collapsed="false">
      <c r="A148" s="80" t="s">
        <v>447</v>
      </c>
      <c r="B148" s="83" t="n">
        <f aca="false">B144*1000/B146</f>
        <v>3.51296807085686</v>
      </c>
      <c r="C148" s="83" t="n">
        <f aca="false">C144*1000/C146</f>
        <v>3.20813810463596</v>
      </c>
      <c r="D148" s="83" t="n">
        <f aca="false">D144*1000/D146</f>
        <v>3.11780197974015</v>
      </c>
      <c r="E148" s="83" t="n">
        <f aca="false">E144*1000/E146</f>
        <v>2.67700574986565</v>
      </c>
      <c r="F148" s="83" t="n">
        <f aca="false">F144*1000/F146</f>
        <v>3.36780954364598</v>
      </c>
      <c r="G148" s="83" t="n">
        <f aca="false">G144*1000/G146</f>
        <v>3.10168595458182</v>
      </c>
      <c r="H148" s="83" t="n">
        <f aca="false">H144*1000/H146</f>
        <v>4.90224573011019</v>
      </c>
      <c r="I148" s="83" t="n">
        <f aca="false">I144*1000/I146</f>
        <v>5.5496981662556</v>
      </c>
      <c r="J148" s="83" t="n">
        <f aca="false">J144*1000/J146</f>
        <v>4.83164774423734</v>
      </c>
      <c r="K148" s="83" t="n">
        <f aca="false">K144*1000/K146</f>
        <v>6.96579866838617</v>
      </c>
      <c r="L148" s="83" t="n">
        <f aca="false">L144*1000/L146</f>
        <v>7.0649464070298</v>
      </c>
    </row>
    <row r="149" customFormat="false" ht="15" hidden="false" customHeight="false" outlineLevel="0" collapsed="false">
      <c r="A149" s="80" t="s">
        <v>448</v>
      </c>
      <c r="B149" s="83" t="n">
        <f aca="false">B147+B148</f>
        <v>8.81753635739697</v>
      </c>
      <c r="C149" s="83" t="n">
        <f aca="false">C147+C148</f>
        <v>6.96279524751694</v>
      </c>
      <c r="D149" s="83" t="n">
        <f aca="false">D147+D148</f>
        <v>7.22340287851224</v>
      </c>
      <c r="E149" s="83" t="n">
        <f aca="false">E147+E148</f>
        <v>10.78969087796</v>
      </c>
      <c r="F149" s="83" t="n">
        <f aca="false">F147+F148</f>
        <v>9.06292206624985</v>
      </c>
      <c r="G149" s="83" t="n">
        <f aca="false">G147+G148</f>
        <v>12.2274802644106</v>
      </c>
      <c r="H149" s="83" t="n">
        <f aca="false">H147+H148</f>
        <v>12.3566802007888</v>
      </c>
      <c r="I149" s="83" t="n">
        <f aca="false">I147+I148</f>
        <v>13.4096689103361</v>
      </c>
      <c r="J149" s="83" t="n">
        <f aca="false">J147+J148</f>
        <v>13.0142135003884</v>
      </c>
      <c r="K149" s="83" t="n">
        <f aca="false">K147+K148</f>
        <v>13.3123894070719</v>
      </c>
      <c r="L149" s="83" t="n">
        <f aca="false">L147+L148</f>
        <v>12.8626997443628</v>
      </c>
    </row>
    <row r="150" customFormat="false" ht="15" hidden="false" customHeight="false" outlineLevel="0" collapsed="false">
      <c r="A150" s="80" t="s">
        <v>449</v>
      </c>
      <c r="B150" s="84" t="n">
        <f aca="false">E75/E69</f>
        <v>0.0823995391771798</v>
      </c>
      <c r="C150" s="84" t="n">
        <f aca="false">I75/I69</f>
        <v>0.0578479908789125</v>
      </c>
      <c r="D150" s="84" t="n">
        <f aca="false">M75/M69</f>
        <v>0.0591435147751579</v>
      </c>
      <c r="E150" s="84" t="n">
        <f aca="false">Q75/Q69</f>
        <v>0.0661370109899601</v>
      </c>
      <c r="F150" s="84" t="n">
        <f aca="false">U75/U69</f>
        <v>0.0529438181522172</v>
      </c>
      <c r="G150" s="84" t="n">
        <f aca="false">Y75/Y69</f>
        <v>0.0464676343313018</v>
      </c>
      <c r="H150" s="84" t="n">
        <f aca="false">AC75/AC69</f>
        <v>0.0647264887813186</v>
      </c>
      <c r="I150" s="84" t="n">
        <f aca="false">AG75/AG69</f>
        <v>0.0612985955035035</v>
      </c>
      <c r="J150" s="84" t="n">
        <f aca="false">AK75/AK69</f>
        <v>0.0686309303574287</v>
      </c>
      <c r="K150" s="84" t="n">
        <f aca="false">AO75/AO69</f>
        <v>0.0637671256492563</v>
      </c>
      <c r="L150" s="84" t="n">
        <f aca="false">AQ75/AQ69</f>
        <v>0.05530674717763</v>
      </c>
    </row>
    <row r="151" customFormat="false" ht="15" hidden="false" customHeight="false" outlineLevel="0" collapsed="false">
      <c r="A151" s="80" t="s">
        <v>246</v>
      </c>
      <c r="B151" s="83" t="n">
        <f aca="false">E66/E60</f>
        <v>73.84</v>
      </c>
      <c r="C151" s="83" t="n">
        <f aca="false">I66/I60</f>
        <v>88.38</v>
      </c>
      <c r="D151" s="83" t="n">
        <f aca="false">M66/M60</f>
        <v>91.73</v>
      </c>
      <c r="E151" s="83" t="n">
        <f aca="false">Q66/Q60</f>
        <v>132.67</v>
      </c>
      <c r="F151" s="83" t="n">
        <f aca="false">U66/U60</f>
        <v>138.06</v>
      </c>
      <c r="G151" s="83" t="n">
        <f aca="false">Y66/Y60</f>
        <v>227.85</v>
      </c>
      <c r="H151" s="83" t="n">
        <f aca="false">AC66/AC60</f>
        <v>148.06</v>
      </c>
      <c r="I151" s="83" t="n">
        <f aca="false">AG66/AG60</f>
        <v>183.54</v>
      </c>
      <c r="J151" s="83" t="n">
        <f aca="false">AK66/AK60</f>
        <v>160.49</v>
      </c>
      <c r="K151" s="83" t="n">
        <f aca="false">AO66/AO60</f>
        <v>178.14</v>
      </c>
      <c r="L151" s="83" t="n">
        <f aca="false">AQ66/AQ60</f>
        <v>202.53</v>
      </c>
    </row>
    <row r="152" customFormat="false" ht="15" hidden="false" customHeight="false" outlineLevel="0" collapsed="false">
      <c r="A152" s="80" t="s">
        <v>248</v>
      </c>
      <c r="B152" s="83" t="n">
        <f aca="false">E69/E60</f>
        <v>107.009534828066</v>
      </c>
      <c r="C152" s="83" t="n">
        <f aca="false">I69/I60</f>
        <v>120.363648619906</v>
      </c>
      <c r="D152" s="83" t="n">
        <f aca="false">M69/M60</f>
        <v>122.133473229871</v>
      </c>
      <c r="E152" s="83" t="n">
        <f aca="false">Q69/Q60</f>
        <v>163.141495457028</v>
      </c>
      <c r="F152" s="83" t="n">
        <f aca="false">U69/U60</f>
        <v>171.179986305357</v>
      </c>
      <c r="G152" s="83" t="n">
        <f aca="false">Y69/Y60</f>
        <v>263.139719513843</v>
      </c>
      <c r="H152" s="83" t="n">
        <f aca="false">AC69/AC60</f>
        <v>190.906079310689</v>
      </c>
      <c r="I152" s="83" t="n">
        <f aca="false">AG69/AG60</f>
        <v>218.759806814328</v>
      </c>
      <c r="J152" s="83" t="n">
        <f aca="false">AK69/AK60</f>
        <v>189.626068488516</v>
      </c>
      <c r="K152" s="83" t="n">
        <f aca="false">AO69/AO60</f>
        <v>208.765712293435</v>
      </c>
      <c r="L152" s="83" t="n">
        <f aca="false">AQ69/AQ60</f>
        <v>232.570172732295</v>
      </c>
    </row>
    <row r="153" customFormat="false" ht="15" hidden="false" customHeight="false" outlineLevel="0" collapsed="false">
      <c r="A153" s="85" t="s">
        <v>450</v>
      </c>
    </row>
    <row r="154" customFormat="false" ht="15" hidden="false" customHeight="false" outlineLevel="0" collapsed="false">
      <c r="A154" s="85" t="s">
        <v>451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2026-08-10T16:57:26Z</dcterms:created>
  <dc:creator>openpyxl</dc:creator>
  <dc:description/>
  <dc:language>en-US</dc:language>
  <cp:lastModifiedBy/>
  <dcterms:modified xsi:type="dcterms:W3CDTF">2026-08-25T13:43:09Z</dcterms:modified>
  <cp:revision>15</cp:revision>
  <dc:subject/>
  <dc:title/>
</cp:coreProperties>
</file>

<file path=docProps/custom.xml><?xml version="1.0" encoding="utf-8"?>
<Properties xmlns="http://schemas.openxmlformats.org/officeDocument/2006/custom-properties" xmlns:vt="http://schemas.openxmlformats.org/officeDocument/2006/docPropsVTypes"/>
</file>