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29.xml" ContentType="application/vnd.openxmlformats-officedocument.drawingml.chart+xml"/>
  <Override PartName="/xl/charts/chart28.xml" ContentType="application/vnd.openxmlformats-officedocument.drawingml.chart+xml"/>
  <Override PartName="/xl/charts/chart27.xml" ContentType="application/vnd.openxmlformats-officedocument.drawingml.chart+xml"/>
  <Override PartName="/xl/charts/chart26.xml" ContentType="application/vnd.openxmlformats-officedocument.drawingml.chart+xml"/>
  <Override PartName="/xl/charts/chart25.xml" ContentType="application/vnd.openxmlformats-officedocument.drawingml.chart+xml"/>
  <Override PartName="/xl/charts/chart24.xml" ContentType="application/vnd.openxmlformats-officedocument.drawingml.chart+xml"/>
  <Override PartName="/xl/charts/chart23.xml" ContentType="application/vnd.openxmlformats-officedocument.drawingml.chart+xml"/>
  <Override PartName="/xl/charts/chart22.xml" ContentType="application/vnd.openxmlformats-officedocument.drawingml.chart+xml"/>
  <Override PartName="/xl/charts/chart21.xml" ContentType="application/vnd.openxmlformats-officedocument.drawingml.chart+xml"/>
  <Override PartName="/xl/charts/chart19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xl/charts/chart13.xml" ContentType="application/vnd.openxmlformats-officedocument.drawingml.chart+xml"/>
  <Override PartName="/xl/charts/chart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10.xml" ContentType="application/vnd.openxmlformats-officedocument.drawingml.chart+xml"/>
  <Override PartName="/xl/charts/chart34.xml" ContentType="application/vnd.openxmlformats-officedocument.drawingml.chart+xml"/>
  <Override PartName="/xl/charts/chart39.xml" ContentType="application/vnd.openxmlformats-officedocument.drawingml.chart+xml"/>
  <Override PartName="/xl/charts/chart5.xml" ContentType="application/vnd.openxmlformats-officedocument.drawingml.chart+xml"/>
  <Override PartName="/xl/charts/chart38.xml" ContentType="application/vnd.openxmlformats-officedocument.drawingml.chart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.xml" ContentType="application/vnd.openxmlformats-officedocument.drawingml.chart+xml"/>
  <Override PartName="/xl/charts/chart1.xml" ContentType="application/vnd.openxmlformats-officedocument.drawingml.chart+xml"/>
  <Override PartName="/xl/charts/chart35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20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urces" sheetId="1" state="visible" r:id="rId3"/>
    <sheet name="Per Share" sheetId="2" state="visible" r:id="rId4"/>
    <sheet name="Whole Numbers" sheetId="3" state="visible" r:id="rId5"/>
    <sheet name="Quarterly" sheetId="4" state="visible" r:id="rId6"/>
    <sheet name="Quarterly Stabilized" sheetId="5" state="visible" r:id="rId7"/>
    <sheet name="CHARTS" sheetId="6" state="visible" r:id="rId8"/>
    <sheet name="CHARTS STAB" sheetId="7" state="visible" r:id="rId9"/>
    <sheet name="Quarterly Data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<sst xmlns="http://schemas.openxmlformats.org/spreadsheetml/2006/main" count="843" uniqueCount="485">
  <si>
    <t xml:space="preserve">AVB Per Share Analysis (10-K and 10-Q): Sources and Decisions</t>
  </si>
  <si>
    <t xml:space="preserve">Tab</t>
  </si>
  <si>
    <t xml:space="preserve">Series / Metric</t>
  </si>
  <si>
    <t xml:space="preserve">Source Organization</t>
  </si>
  <si>
    <t xml:space="preserve">Source Type</t>
  </si>
  <si>
    <t xml:space="preserve">Source Location</t>
  </si>
  <si>
    <t xml:space="preserve">Update Cadence</t>
  </si>
  <si>
    <t xml:space="preserve">Last Verified</t>
  </si>
  <si>
    <t xml:space="preserve">Quarterly Data</t>
  </si>
  <si>
    <t xml:space="preserve">2016: discrete NOI recon, FFO/Core FFO, EBITDA(re), capex attachment (2018+), balance sheet, debt, shares, dividends rates</t>
  </si>
  <si>
    <t xml:space="preserve">AvalonBay Communities</t>
  </si>
  <si>
    <t xml:space="preserve">Primary (company filings)</t>
  </si>
  <si>
    <t xml:space="preserve">REIT FILES/AVB/: 1Q16-results.pdf; 2Q16-results.pdf; 3Q16-results.pdf; avb-q4-2016-8k-ex992.htm (each verified by cover-date content)</t>
  </si>
  <si>
    <t xml:space="preserve">Frozen</t>
  </si>
  <si>
    <t xml:space="preserve">2026-08-17</t>
  </si>
  <si>
    <t xml:space="preserve">2016: CFO YTD, capital expenditures existing real estate YTD, dividends declared (equity statements)</t>
  </si>
  <si>
    <t xml:space="preserve">REIT FILES/AVB/: 0000915912-16-000030-xbrl.zip; 0000915912-16-000034-xbrl.zip; 0000915912-16-000038-xbrl.zip; 0000915912-17-000004-xbrl.zip; avb-10k-fy2016.htm (10-Q/10-K, verified by period-end date)</t>
  </si>
  <si>
    <t xml:space="preserve">2017: discrete NOI recon, FFO/Core FFO, EBITDA(re), capex attachment (2018+), balance sheet, debt, shares, dividends rates</t>
  </si>
  <si>
    <t xml:space="preserve">REIT FILES/AVB/: 1Q17-results.pdf; 2Q17-results.pdf; 3Q17-results.pdf; avb-q4-2017-8k-ex992.htm (each verified by cover-date content)</t>
  </si>
  <si>
    <t xml:space="preserve">2017: CFO YTD, capital expenditures existing real estate YTD, dividends declared (equity statements)</t>
  </si>
  <si>
    <t xml:space="preserve">REIT FILES/AVB/: 0000915912-17-000010-xbrl.zip; 0000915912-17-000014-xbrl.zip; 0000915912-17-000018-xbrl.zip; 0000915912-18-000004-xbrl.zip (10-Q/10-K, verified by period-end date)</t>
  </si>
  <si>
    <t xml:space="preserve">2018: discrete NOI recon, FFO/Core FFO, EBITDA(re), capex attachment (2018+), balance sheet, debt, shares, dividends rates</t>
  </si>
  <si>
    <t xml:space="preserve">REIT FILES/AVB/: 1Q18 - MISSING TABLE.pdf; 2Q18-results.pdf; 3Q18-results.pdf; avb-q4-2018-8k-ex992.htm (each verified by cover-date content)</t>
  </si>
  <si>
    <t xml:space="preserve">2018: CFO YTD, capital expenditures existing real estate YTD, dividends declared (equity statements)</t>
  </si>
  <si>
    <t xml:space="preserve">REIT FILES/AVB/: 0000915912-18-000012-xbrl.zip; 0000915912-18-000016-xbrl.zip; 0000915912-18-000021-xbrl.zip; 0000915912-19-000004-xbrl.zip (10-Q/10-K, verified by period-end date)</t>
  </si>
  <si>
    <t xml:space="preserve">2019: discrete NOI recon, FFO/Core FFO, EBITDA(re), capex attachment (2018+), balance sheet, debt, shares, dividends rates</t>
  </si>
  <si>
    <t xml:space="preserve">REIT FILES/AVB/: 1Q19-results.pdf; 2Q19-results.pdf; 3Q19-results.pdf; avb-q4-2019-8k-ex992.htm (each verified by cover-date content)</t>
  </si>
  <si>
    <t xml:space="preserve">2019: CFO YTD, capital expenditures existing real estate YTD, dividends declared (equity statements)</t>
  </si>
  <si>
    <t xml:space="preserve">REIT FILES/AVB/: 0000915912-19-000014-xbrl.zip (avb-20190331.xml); 0000915912-19-000018-xbrl.zip (q2201910-q.htm); 0000915912-19-000022-xbrl.zip (q3201910-q.htm); 0000915912-20-000004-xbrl.zip (a201910-k.htm) (10-Q/10-K, verified by period-end date)</t>
  </si>
  <si>
    <t xml:space="preserve">2020: discrete NOI recon, FFO/Core FFO, EBITDA(re), capex attachment (2018+), balance sheet, debt, shares, dividends rates</t>
  </si>
  <si>
    <t xml:space="preserve">REIT FILES/AVB/: 1Q20-results.pdf; 2Q20-results.pdf; Q3-2020-Earnings-Release.pdf; avb-q4-2020-8k-ex992.htm (each verified by cover-date content)</t>
  </si>
  <si>
    <t xml:space="preserve">2020: CFO YTD, capital expenditures existing real estate YTD, dividends declared (equity statements)</t>
  </si>
  <si>
    <t xml:space="preserve">REIT FILES/AVB/: 0000915912-20-000018-xbrl.zip (q1202010-q.htm); 0000915912-20-000022-xbrl.zip (q2202010-q.htm); 0000915912-20-000027-xbrl.zip (avb-20200930.htm); 0000915912-21-000004-xbrl.zip (avb-20201231.htm) (10-Q/10-K, verified by period-end date)</t>
  </si>
  <si>
    <t xml:space="preserve">2021: discrete NOI recon, FFO/Core FFO, EBITDA(re), capex attachment (2018+), balance sheet, debt, shares, dividends rates</t>
  </si>
  <si>
    <t xml:space="preserve">REIT FILES/AVB/: Q1-2021-Earnings-Release.pdf; Q2-2021-EarningsRelease.pdf; Q3-2021-Earnings-Release1.pdf; avb-q4-2021-8k-ex992.htm (each verified by cover-date content)</t>
  </si>
  <si>
    <t xml:space="preserve">2021: CFO YTD, capital expenditures existing real estate YTD, dividends declared (equity statements)</t>
  </si>
  <si>
    <t xml:space="preserve">REIT FILES/AVB/: 0000915912-21-000015-xbrl.zip (avb-20210331.htm); 0000915912-21-000019-xbrl.zip (avb-20210630.htm); 0000915912-21-000023-xbrl.zip (avb-20210930.htm); 0000915912-22-000005-xbrl.zip (avb-20211231.htm) (10-Q/10-K, verified by period-end date)</t>
  </si>
  <si>
    <t xml:space="preserve">2022: discrete NOI recon, FFO/Core FFO, EBITDA(re), capex attachment (2018+), balance sheet, debt, shares, dividends rates</t>
  </si>
  <si>
    <t xml:space="preserve">REIT FILES/AVB/: Q1-2022-Earnings-Release.pdf; Q2-2022-Earnings-Release.pdf; Q3-2022-Earnings-Release.pdf; avb-q4-2022-8k-ex992.htm (each verified by cover-date content)</t>
  </si>
  <si>
    <t xml:space="preserve">2022: CFO YTD, capital expenditures existing real estate YTD, dividends declared (equity statements)</t>
  </si>
  <si>
    <t xml:space="preserve">REIT FILES/AVB/: 0000915912-22-000011-xbrl.zip (avb-20220331.htm); 0000915912-22-000020-xbrl.zip (avb-20220930.htm); 0000915912-23-000004-xbrl.zip (avb-20221231.htm); 0000915912-22-000015-xbrl.zip (Q2 2022 10-Q) (10-Q/10-K, verified by period-end date)</t>
  </si>
  <si>
    <t xml:space="preserve">2023: discrete NOI recon, FFO/Core FFO, EBITDA(re), capex attachment (2018+), balance sheet, debt, shares, dividends rates</t>
  </si>
  <si>
    <t xml:space="preserve">REIT FILES/AVB/: Q1-_-2023-Earnings-Release.pdf; Q2-2023-Earnings-Release-FINAL.pdf; Q3-2023-Earnings-Release.pdf; avb-q4-2023-8k-ex992.htm (each verified by cover-date content)</t>
  </si>
  <si>
    <t xml:space="preserve">2023: CFO YTD, capital expenditures existing real estate YTD, dividends declared (equity statements)</t>
  </si>
  <si>
    <t xml:space="preserve">REIT FILES/AVB/: 0000915912-23-000010-xbrl.zip (avb-20230331.htm); 0000915912-23-000014-xbrl.zip (avb-20230630.htm); 0000915912-23-000018-xbrl.zip (avb-20230930.htm); 0000915912-24-000004-xbrl.zip (avb-20231231.htm) (10-Q/10-K, verified by period-end date)</t>
  </si>
  <si>
    <t xml:space="preserve">2024: discrete NOI recon, FFO/Core FFO, EBITDA(re), capex attachment (2018+), balance sheet, debt, shares, dividends rates</t>
  </si>
  <si>
    <t xml:space="preserve">REIT FILES/AVB/: Q1-2024-Earnings-Releaser.pdf; Q2 2024 Earnings Release.pdf; Q3 2024 Earnings Release.pdf; avb-q4-2024-8k-ex992.htm (each verified by cover-date content)</t>
  </si>
  <si>
    <t xml:space="preserve">2024: CFO YTD, capital expenditures existing real estate YTD, dividends declared (equity statements)</t>
  </si>
  <si>
    <t xml:space="preserve">REIT FILES/AVB/: 0000915912-24-000011-xbrl.zip (avb-20240331.htm); 0000915912-24-000015-xbrl.zip (avb-20240630.htm); 0000915912-24-000021-xbrl.zip (avb-20240930.htm); 0000915912-25-000005-xbrl.zip (avb-20241231.htm) (10-Q/10-K, verified by period-end date)</t>
  </si>
  <si>
    <t xml:space="preserve">2025: discrete NOI recon, FFO/Core FFO, EBITDA(re), capex attachment (2018+), balance sheet, debt, shares, dividends rates</t>
  </si>
  <si>
    <t xml:space="preserve">REIT FILES/AVB/: Q1 2025 Earnings Release.pdf; Q2 2025 Earnings Release.pdf; Q3 2025 Ex-99.2.pdf; avb-q4-2025-8k-ex992.htm (each verified by cover-date content)</t>
  </si>
  <si>
    <t xml:space="preserve">2025: CFO YTD, capital expenditures existing real estate YTD, dividends declared (equity statements)</t>
  </si>
  <si>
    <t xml:space="preserve">REIT FILES/AVB/: 0000915912-25-000012-xbrl.zip; 0000915912-25-000019-xbrl (1).zip; 0000915912-25-000025-xbrl (1).zip; 0000915912-26-000004-xbrl.zip (10-Q/10-K, verified by period-end date)</t>
  </si>
  <si>
    <t xml:space="preserve">2026 (Q1-Q2 only): discrete NOI recon, FFO/Core FFO, EBITDA(re), capex attachment (2018+), balance sheet, debt, shares, dividends rates</t>
  </si>
  <si>
    <t xml:space="preserve">REIT FILES/AVB/: REIT FILES/AVB/Q1 2026 Earnings Release.pdf; REIT FILES/AVB/Q2 2026 Earnings Release.pdf (each verified by cover-date content)</t>
  </si>
  <si>
    <t xml:space="preserve">Quarterly</t>
  </si>
  <si>
    <t xml:space="preserve">2026 (Q1-Q2 only): CFO YTD, capital expenditures existing real estate YTD, dividends declared (equity statements)</t>
  </si>
  <si>
    <t xml:space="preserve">REIT FILES/AVB/: REIT FILES/AVB/0000915912-26-000012-xbrl (1).zip (avb-20260331.htm); REIT FILES/AVB/0000915912-26-000020-xbrl (1).zip (avb-20260630.htm) (10-Q/10-K, verified by period-end date)</t>
  </si>
  <si>
    <t xml:space="preserve">Quarter-end unadjusted closing prices, Q1 2016 - Q2 2026 (last trading day of each quarter)</t>
  </si>
  <si>
    <t xml:space="preserve">Market data supplied by Chip</t>
  </si>
  <si>
    <t xml:space="preserve">MKT DATA*</t>
  </si>
  <si>
    <t xml:space="preserve">REIT FILES/AVB/AVB DAILY SHARE PRICES UNADJUSTED 2016-2026.xlsx (source platform per Chip; YE closes verified identical to multifamily-reit-metrics.xlsx AVB tab col E)</t>
  </si>
  <si>
    <t xml:space="preserve">FY-vintage cross-check figures (FY NOI, FFO, Core FFO, interest, asset preservation)</t>
  </si>
  <si>
    <t xml:space="preserve">Each year's Q4 vintage (8-K Ex-99.2) full-year columns / 10-K</t>
  </si>
  <si>
    <t xml:space="preserve">Annual</t>
  </si>
  <si>
    <t xml:space="preserve">Quarterly / Quarterly Stabilized / CHARTS / Per Share / Whole Numbers</t>
  </si>
  <si>
    <t xml:space="preserve">All cells derive from Quarterly Data</t>
  </si>
  <si>
    <t xml:space="preserve">CRE42</t>
  </si>
  <si>
    <t xml:space="preserve">Internal</t>
  </si>
  <si>
    <t xml:space="preserve">Formulas; no independent inputs</t>
  </si>
  <si>
    <t xml:space="preserve">-</t>
  </si>
  <si>
    <t xml:space="preserve">Decisions</t>
  </si>
  <si>
    <t xml:space="preserve">Scope per Chip 2026-08-17: AVB quarterly per-share workbook mirroring EGP-individual-metrics.xlsx (renamed 2026-08-17; formerly egp-per-share-10k-10q.xlsx) tab structure; 42 quarters Q1 2016 - Q2 2026.</t>
  </si>
  <si>
    <t xml:space="preserve">STABILIZED BASIS, option (a) per Chip 2026-08-17: Dev &amp; Land Value = balance-sheet "Construction in progress, including land" + "Land held for development" (consistent with multifamily-reit-metrics.xlsx AVB tab H/I after the 2026-07-24 redefinition). Boundary note: AVB moves assets out of CIP at COMPLETION, not stabilization, so lease-up drag after completion is not captured (EGP holds dev/value-add until stabilization). No AVB-published cross-check exists (AVB does not net development out of its leverage metrics).</t>
  </si>
  <si>
    <t xml:space="preserve">RECURRING CAPEX / AFFO, Option A per Chip 2026-08-17: 2018+ = Asset Preservation capex (release attachment, YTD differenced to discrete). 2016-2017 = 10-Q/10-K cash-flow "Capital expenditures - existing real estate assets" (YTD differenced) as a FLAGGED PROXY (no quarterly Asset Preservation disclosure exists pre-2018; proxy includes NOI-enhancing spend, cash basis). Annual aggregation = sum of quarters; FY attachment figures carried as cross-check rows (2016: 64,509; 2017: 59,522 per Q4-vintage tables; proxy sums run below these, memo row shows delta). AFFO = Core FFO less recurring capex; AVB publishes NO AFFO; no tie-out possible.</t>
  </si>
  <si>
    <t xml:space="preserve">EBITDAre SERIES: published EBITDAre 2018+ (exact); 2016-2017 derived as EBITDA derived + gains/casualty adjustments + removal of unconsolidated JV income (consolidated property-level EBITDAre; AVB share of JV EBITDAre not disclosed pre-2018, so JV contribution is excluded entirely those 8 quarters, roughly 1-2 percent understatement, and JV-level disposition gains cannot distort the series). EBITDA derived = NI + interest + extinguishment + income tax + depreciation; informational delta rows vs published are NOT tie-outs (published figures include unconsolidated-entity adjustments not itemized in the NOI recon; deltas grow to 1-2 percent from 2021). Revised 2026-08-17 after chart review (original derivation left JV gains in 2016-2017 quarters).</t>
  </si>
  <si>
    <t xml:space="preserve">NOI: consolidated, own-vintage current-quarter column only. AVB re-bases prior-period NOI each vintage for dispositions/held-for-sale, so sum of own-vintage quarters exceeds the FY-vintage figure (2016-2025 drift: +9.9M, +8.9M, +39.6M, +7.7M, +21.2M, +13.5M, +11.7M, +7.0M, +17.0M, +23.4M $000s x1000). FFO, Core FFO and interest sums tie to FY exactly. Policy per Chip 2026-08-17 mapping approval.</t>
  </si>
  <si>
    <t xml:space="preserve">DEBT at balance-sheet CARRYING value (MF-workbook convention) per Chip 2026-08-17; principal from the Debt Structure attachment recorded alongside; implied DFC/discount row is informational (quarterly DFC not consistently disclosed).</t>
  </si>
  <si>
    <t xml:space="preserve">MARKET CAP = quarter-end unadjusted close x (common shares + DownREIT OP units) EOP. AVB publishes NO share price or market equity value in any filing (verified Q4 2016/2019/2025 vintages); prices are MKT DATA inputs. No market-cap tie-out exists. Units: 7,500 through Q1 2023 (redeemed Q2 2023); 1,059,995 issued April 2025 (DFW acquisition); 980,058 at 6/30/2026 (redemptions).</t>
  </si>
  <si>
    <t xml:space="preserve">DIVIDENDS on DECLARED basis from 10-Q/10-K statements of changes in equity (release Attachment 1 differs by small participating-share amounts in several quarters; deltas noted in extraction files). Q1 2016 beginning-of-quarter price: 12/31/2015 close of 184.13 supplied by Chip 2026-08-17 (NYSE historical data; AVB IR price history begins 1/1/2016).</t>
  </si>
  <si>
    <t xml:space="preserve">Quarterly trailing ratios annualized x4 (AVB precedent: Net Debt-to-Core EBITDAre annualized as quarter x4 in every vintage).</t>
  </si>
  <si>
    <t xml:space="preserve">Q1 2018 vintage extracted from rendered page images of "1Q18 - MISSING TABLE.pdf" (SEC print of Ex-99.2, accession 0000915912-18-000010; garbled embedded text layer).</t>
  </si>
  <si>
    <t xml:space="preserve">Q2 2026 Core FFO pursuit-cost adjustment includes 12,367 of AVB/EQR merger costs (merger agreement 2026-05-20; close expected H2 2026). This workbook becomes the base for the combined entity going forward per Chip 2026-08-17.</t>
  </si>
  <si>
    <t xml:space="preserve">Extraction: 11 parallel per-year passes against per-quarter own-vintage documents, all verified by content; full per-figure citations in REIT FILES/AVB extraction JSONs (avb-extract/2016.json ... 2026.json, delivered alongside). All 42 NOI recons foot exactly; FY2016-FY2025 NOI/interest/Core FFO/asset-preservation/CIP/land/CFO/debt-principal each tie exactly to multifamily-reit-metrics.xlsx AVB tab.</t>
  </si>
  <si>
    <t xml:space="preserve">Legend</t>
  </si>
  <si>
    <t xml:space="preserve">Blue text: hardcoded input from a cited source. Black: formula. Green text: link to another tab. Green fill: tie-out cell (must read 0; informational delta rows are labeled as such and are not tie-outs).</t>
  </si>
  <si>
    <t xml:space="preserve">NAMING AND LOCATION (Chip 2026-08-17): workbook renamed AVB-individual-metrics.xlsx under the new individual-REIT naming protocol (EGP workbook likewise EGP-individual-metrics.xlsx). Canonical location: Data Link Files. REIT FILES folders hold source reports only; superseded copies moved to _to_delete.</t>
  </si>
  <si>
    <t xml:space="preserve">CHART COSMETICS (Chip screenshot review 2026-08-17): combo charts (NOI/TEV/multiple and leveraged CF/market cap/multiple, as-reported and stabilized) set to overlapped bars (overlap 100) so the red flow bar renders inside the gray capitalization bar, matching the CRE42 page style. Reading-the-bridge color swatches added to both CHARTS tabs. Bridge stack order (bottom up): AFFO, recurring capex, non-core adjustments, interest and other, G&amp;A; the non-core segment renders below the axis in years where Core FFO exceeds FFO (net non-core charges added back), which is most years; the stack still tops out at exactly NOI.</t>
  </si>
  <si>
    <t xml:space="preserve">PRICE DENOMINATOR STANDARD (Chip 2026-08-18): every price-based denominator uses the quarter-end / year-end close, INCLUDING the dividend yield (quarterly: declared x4 / QE close; annual: declared / YE close). The average-share-price method (BOQ + EOQ)/2 and beginning-of-quarter price rows are deleted everywhere they appeared. A capitalization block (QE price; market cap and TEV, whole-$ and per share) now heads the Quarterly and Quarterly Stabilized tabs (rows 5-10); all content below shifted down 7 rows and every chart reference repointed. Applied identically to the EGP and AVB workbooks.</t>
  </si>
  <si>
    <t xml:space="preserve">INTRA-TAB RATIOS (Chip 2026-08-18): ratio and yield rows on the Quarterly and Quarterly Stabilized tabs compute from that tab's own per-share figures (numerator per-share x4 / capitalization per-share), so a reader can trace every ratio on the tab. These may differ slightly from the whole-dollar ratios on Quarterly Data and the CHARTS tabs (flow metrics use weighted average diluted shares; capitalization uses period-end shares). An italic note sits under every yield row. Seven note rows inserted per Quarterly tab; chart references repointed.</t>
  </si>
  <si>
    <t xml:space="preserve">AVB: Per-Share Figures ($) - FY2025 and Q2 2026; flows on weighted average diluted shares (FY = average of quarters), balances on shares+units EOP</t>
  </si>
  <si>
    <t xml:space="preserve">Metric</t>
  </si>
  <si>
    <t xml:space="preserve">FY2025</t>
  </si>
  <si>
    <t xml:space="preserve">Q2 2026</t>
  </si>
  <si>
    <t xml:space="preserve">Weighted average diluted shares (000s)</t>
  </si>
  <si>
    <t xml:space="preserve">NOI per share</t>
  </si>
  <si>
    <t xml:space="preserve">EBITDAre (published) per share</t>
  </si>
  <si>
    <t xml:space="preserve">FFO attributable to common per share</t>
  </si>
  <si>
    <t xml:space="preserve">Core FFO attributable to common per share</t>
  </si>
  <si>
    <t xml:space="preserve">Recurring capex (Asset Preservation, discrete summed) per share</t>
  </si>
  <si>
    <t xml:space="preserve">AFFO (Core FFO less recurring capex) per share</t>
  </si>
  <si>
    <t xml:space="preserve">Interest expense, net per share</t>
  </si>
  <si>
    <t xml:space="preserve">CFO (discrete summed) per share</t>
  </si>
  <si>
    <t xml:space="preserve">Dividends declared, total per share</t>
  </si>
  <si>
    <t xml:space="preserve">AVB: Whole-Company Figures ($000s) - FY2025 (twelve months) and Q2 2026 (three months), as filed; periods NOT length-matched</t>
  </si>
  <si>
    <t xml:space="preserve">NOI</t>
  </si>
  <si>
    <t xml:space="preserve">EBITDAre (published)</t>
  </si>
  <si>
    <t xml:space="preserve">FFO attributable to common</t>
  </si>
  <si>
    <t xml:space="preserve">Core FFO attributable to common</t>
  </si>
  <si>
    <t xml:space="preserve">Recurring capex (Asset Preservation, discrete summed)</t>
  </si>
  <si>
    <t xml:space="preserve">AFFO (Core FFO less recurring capex)</t>
  </si>
  <si>
    <t xml:space="preserve">Interest expense, net</t>
  </si>
  <si>
    <t xml:space="preserve">CFO (discrete summed)</t>
  </si>
  <si>
    <t xml:space="preserve">Dividends declared, total</t>
  </si>
  <si>
    <t xml:space="preserve">Total debt, carrying (12/31/2025 | 6/30/2026)</t>
  </si>
  <si>
    <t xml:space="preserve">Equity market cap (12/31/2025 | 6/30/2026)</t>
  </si>
  <si>
    <t xml:space="preserve">TEV (12/31/2025 | 6/30/2026)</t>
  </si>
  <si>
    <t xml:space="preserve">Dev &amp; land value (12/31/2025 | 6/30/2026)</t>
  </si>
  <si>
    <t xml:space="preserve">Stabilized market cap (12/31/2025 | 6/30/2026)</t>
  </si>
  <si>
    <t xml:space="preserve">Stabilized TEV (12/31/2025 | 6/30/2026)</t>
  </si>
  <si>
    <t xml:space="preserve">Shares + units EOP (000s) (12/31/2025 | 6/30/2026)</t>
  </si>
  <si>
    <t xml:space="preserve">Weighted avg diluted shares (000s, Q4/Q2) (12/31/2025 | 6/30/2026)</t>
  </si>
  <si>
    <t xml:space="preserve">Price per share EOY/EOQ ($) (12/31/2025 | 6/30/2026)</t>
  </si>
  <si>
    <t xml:space="preserve">AVB: Quarterly Results Per Share, Q1 2016 - Q2 2026</t>
  </si>
  <si>
    <t xml:space="preserve">Per share, $. Discrete quarters, not annualized, except the italic ratio rows: quarter x4 over quarter-end capitalization (AVB precedent: Net Debt-to-Core EBITDAre annualization). Green = link to Quarterly Data.</t>
  </si>
  <si>
    <t xml:space="preserve">Q1 16</t>
  </si>
  <si>
    <t xml:space="preserve">Q2 16</t>
  </si>
  <si>
    <t xml:space="preserve">Q3 16</t>
  </si>
  <si>
    <t xml:space="preserve">Q4 16</t>
  </si>
  <si>
    <t xml:space="preserve">Q1 17</t>
  </si>
  <si>
    <t xml:space="preserve">Q2 17</t>
  </si>
  <si>
    <t xml:space="preserve">Q3 17</t>
  </si>
  <si>
    <t xml:space="preserve">Q4 17</t>
  </si>
  <si>
    <t xml:space="preserve">Q1 18</t>
  </si>
  <si>
    <t xml:space="preserve">Q2 18</t>
  </si>
  <si>
    <t xml:space="preserve">Q3 18</t>
  </si>
  <si>
    <t xml:space="preserve">Q4 18</t>
  </si>
  <si>
    <t xml:space="preserve">Q1 19</t>
  </si>
  <si>
    <t xml:space="preserve">Q2 19</t>
  </si>
  <si>
    <t xml:space="preserve">Q3 19</t>
  </si>
  <si>
    <t xml:space="preserve">Q4 19</t>
  </si>
  <si>
    <t xml:space="preserve">Q1 20</t>
  </si>
  <si>
    <t xml:space="preserve">Q2 20</t>
  </si>
  <si>
    <t xml:space="preserve">Q3 20</t>
  </si>
  <si>
    <t xml:space="preserve">Q4 20</t>
  </si>
  <si>
    <t xml:space="preserve">Q1 21</t>
  </si>
  <si>
    <t xml:space="preserve">Q2 21</t>
  </si>
  <si>
    <t xml:space="preserve">Q3 21</t>
  </si>
  <si>
    <t xml:space="preserve">Q4 21</t>
  </si>
  <si>
    <t xml:space="preserve">Q1 22</t>
  </si>
  <si>
    <t xml:space="preserve">Q2 22</t>
  </si>
  <si>
    <t xml:space="preserve">Q3 22</t>
  </si>
  <si>
    <t xml:space="preserve">Q4 22</t>
  </si>
  <si>
    <t xml:space="preserve">Q1 23</t>
  </si>
  <si>
    <t xml:space="preserve">Q2 23</t>
  </si>
  <si>
    <t xml:space="preserve">Q3 23</t>
  </si>
  <si>
    <t xml:space="preserve">Q4 23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</si>
  <si>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</si>
  <si>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</si>
  <si>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</si>
  <si>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</si>
  <si>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</si>
  <si>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</si>
  <si>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</si>
  <si>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</si>
  <si>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</si>
  <si>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</si>
  <si>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Capitalization at quarter end (quarter-end closing price; every price denominator in this workbook is a QE/YE close)</t>
  </si>
  <si>
    <t xml:space="preserve">Share price at quarter end ($)</t>
  </si>
  <si>
    <t xml:space="preserve">Equity market cap ($M)</t>
  </si>
  <si>
    <t xml:space="preserve">Equity market cap per share ($)</t>
  </si>
  <si>
    <t xml:space="preserve">TEV ($M)</t>
  </si>
  <si>
    <t xml:space="preserve">TEV per share ($)</t>
  </si>
  <si>
    <t xml:space="preserve">NOI: net income to NOI (own-vintage discrete quarter)</t>
  </si>
  <si>
    <t xml:space="preserve">Net income</t>
  </si>
  <si>
    <t xml:space="preserve">Add: property management / indirect operating expenses, net</t>
  </si>
  <si>
    <t xml:space="preserve">Add: investments and investment management (incl. SIP interest income)</t>
  </si>
  <si>
    <t xml:space="preserve">Add: expensed transaction, development and other pursuit costs, net</t>
  </si>
  <si>
    <t xml:space="preserve">Add: interest expense, net</t>
  </si>
  <si>
    <t xml:space="preserve">Add: loss (gain) on extinguishment of debt, net</t>
  </si>
  <si>
    <t xml:space="preserve">Add: general and administrative expense</t>
  </si>
  <si>
    <t xml:space="preserve">Add/Less: joint venture / unconsolidated investments (income) loss</t>
  </si>
  <si>
    <t xml:space="preserve">Add: depreciation expense</t>
  </si>
  <si>
    <t xml:space="preserve">Less: gains on sales of communities and other real estate, net</t>
  </si>
  <si>
    <t xml:space="preserve">Add/Less: casualty and impairment loss (gain), net</t>
  </si>
  <si>
    <t xml:space="preserve">Add: income tax expense (benefit)</t>
  </si>
  <si>
    <t xml:space="preserve">Add/Less: condo activity, sold-asset NOI and other items</t>
  </si>
  <si>
    <t xml:space="preserve">NOI (derived; ties to published, Quarterly Data row 24)</t>
  </si>
  <si>
    <t xml:space="preserve">Implied cap rate (NOI per share x4 / TEV per share)</t>
  </si>
  <si>
    <t xml:space="preserve">Per-share yield calculation; may differ slightly from the whole-dollar equivalent because flow metrics use weighted average diluted shares while capitalization uses period-end share counts.</t>
  </si>
  <si>
    <t xml:space="preserve">FFO, Core FFO, AFFO</t>
  </si>
  <si>
    <t xml:space="preserve">Net income attributable to common stockholders</t>
  </si>
  <si>
    <t xml:space="preserve">AVB publishes FFO and Core FFO directly (release Attachment 1); the derivation walk is not rebuilt here. Dollar figures tie to published on the Quarterly Data tab.</t>
  </si>
  <si>
    <t xml:space="preserve">FFO (as published)</t>
  </si>
  <si>
    <t xml:space="preserve">FFO per share x4 / market cap per share</t>
  </si>
  <si>
    <t xml:space="preserve">Add/Less: non-core adjustments, net (sign varies)</t>
  </si>
  <si>
    <t xml:space="preserve">Core FFO (as published)</t>
  </si>
  <si>
    <t xml:space="preserve">Core FFO per share x4 / market cap per share</t>
  </si>
  <si>
    <t xml:space="preserve">Asset Preservation capex, discrete quarter (2018+)</t>
  </si>
  <si>
    <t xml:space="preserve">Capital expenditures, existing real estate, discrete quarter (10-Q)</t>
  </si>
  <si>
    <t xml:space="preserve">2016-2017: no quarterly Asset Preservation disclosure exists; recurring capex uses the cash-flow line above as a flagged proxy (Option A, Chip 2026-08-17).</t>
  </si>
  <si>
    <t xml:space="preserve">Recurring capex (Option A)</t>
  </si>
  <si>
    <t xml:space="preserve">AFFO (Core FFO less recurring capex; CRE42 construct)</t>
  </si>
  <si>
    <t xml:space="preserve">Levered cash-on-cash (AFFO per share x4 / market cap per share)</t>
  </si>
  <si>
    <t xml:space="preserve">Cash flow from operations</t>
  </si>
  <si>
    <t xml:space="preserve">AFFO (from above)</t>
  </si>
  <si>
    <t xml:space="preserve">Add back: recurring capex (investing, not operating, cash flow)</t>
  </si>
  <si>
    <t xml:space="preserve">Core FFO (memo)</t>
  </si>
  <si>
    <t xml:space="preserve">FFO (memo)</t>
  </si>
  <si>
    <t xml:space="preserve">A full Core FFO to CFO bridge with tie-out (as built for EGP) is not constructed for AVB: the reconciling items (JV distributions vs equity income, casualty, hedging, working capital detail) span more 10-Q lines than were extracted. CFO below is as reported. Candidate for a later pass.</t>
  </si>
  <si>
    <t xml:space="preserve">CFO as reported (YTD)</t>
  </si>
  <si>
    <t xml:space="preserve">CFO as reported for the quarter (YTD differenced)</t>
  </si>
  <si>
    <t xml:space="preserve">CFO per share x4 / market cap per share</t>
  </si>
  <si>
    <t xml:space="preserve">EBITDA and EBITDAre</t>
  </si>
  <si>
    <t xml:space="preserve">Add: income tax and depreciation</t>
  </si>
  <si>
    <t xml:space="preserve">EBITDA (derived)</t>
  </si>
  <si>
    <t xml:space="preserve">2018+: EBITDAre as published (exact). 2016-2017: derived from EBITDA plus gains/casualty adjustments and removal of unconsolidated JV income (Sources tab).</t>
  </si>
  <si>
    <t xml:space="preserve">EBITDAre (series)</t>
  </si>
  <si>
    <t xml:space="preserve">EBITDAre per share x4 / TEV per share</t>
  </si>
  <si>
    <t xml:space="preserve">Capitalization at period end</t>
  </si>
  <si>
    <t xml:space="preserve">Debt per share (carrying)</t>
  </si>
  <si>
    <t xml:space="preserve">Dividends (declared basis)</t>
  </si>
  <si>
    <t xml:space="preserve">Dividends declared per share</t>
  </si>
  <si>
    <t xml:space="preserve">Dividend yield (declared per share x4 / quarter-end close)</t>
  </si>
  <si>
    <t xml:space="preserve">AVB: Quarterly Results Per Stabilized Share, Q1 2016 - Q2 2026</t>
  </si>
  <si>
    <t xml:space="preserve">Identical to the Quarterly tab EXCEPT denominators are stabilized per the CRE42 method: shares and capitalization net of dev &amp; land value (Quarterly Data rows 66-73).</t>
  </si>
  <si>
    <t xml:space="preserve">Stabilized Equity market cap ($M)</t>
  </si>
  <si>
    <t xml:space="preserve">Stabilized Equity market cap per stabilized share ($)</t>
  </si>
  <si>
    <t xml:space="preserve">Stabilized TEV ($M)</t>
  </si>
  <si>
    <t xml:space="preserve">Stabilized TEV per stabilized share ($)</t>
  </si>
  <si>
    <t xml:space="preserve">Implied cap rate (NOI per share x4 / stabilized TEV per share)</t>
  </si>
  <si>
    <t xml:space="preserve">FFO per share x4 / stabilized market cap per share</t>
  </si>
  <si>
    <t xml:space="preserve">Core FFO per share x4 / stabilized market cap per share</t>
  </si>
  <si>
    <t xml:space="preserve">Levered cash-on-cash (AFFO per share x4 / stabilized market cap per share)</t>
  </si>
  <si>
    <t xml:space="preserve">CFO per share x4 / stabilized market cap per share</t>
  </si>
  <si>
    <t xml:space="preserve">EBITDAre per share x4 / stabilized TEV per share</t>
  </si>
  <si>
    <t xml:space="preserve">Debt per stabilized share (carrying)</t>
  </si>
  <si>
    <t xml:space="preserve">Dividends declared per stabilized share</t>
  </si>
  <si>
    <t xml:space="preserve">Dividends declared per share (as declared, memo)</t>
  </si>
  <si>
    <t xml:space="preserve">AVB: Quarterly Charts, As Reported</t>
  </si>
  <si>
    <t xml:space="preserve">As-reported denominators: weighted average diluted shares; market cap and TEV from price x shares+units.</t>
  </si>
  <si>
    <t xml:space="preserve">CAGR summary, Q1 2016 to Q2 2026</t>
  </si>
  <si>
    <t xml:space="preserve">Trailing yields (as reported; quarterly figures annualized x4)</t>
  </si>
  <si>
    <t xml:space="preserve">Years:</t>
  </si>
  <si>
    <t xml:space="preserve">Whole company</t>
  </si>
  <si>
    <t xml:space="preserve">Per share</t>
  </si>
  <si>
    <t xml:space="preserve">TTM</t>
  </si>
  <si>
    <t xml:space="preserve">AFFO</t>
  </si>
  <si>
    <t xml:space="preserve">AFFO / MKT CAP</t>
  </si>
  <si>
    <t xml:space="preserve">EBITDAre</t>
  </si>
  <si>
    <t xml:space="preserve">FFO / MKT CAP</t>
  </si>
  <si>
    <t xml:space="preserve">EBITDA</t>
  </si>
  <si>
    <t xml:space="preserve">EBITDAre / TEV</t>
  </si>
  <si>
    <t xml:space="preserve">FFO</t>
  </si>
  <si>
    <t xml:space="preserve">NOI / TEV</t>
  </si>
  <si>
    <t xml:space="preserve">Trailing yields above are computed on whole dollars (Quarterly Data); per-share yields on the Quarterly tabs may differ slightly (share-count basis).</t>
  </si>
  <si>
    <t xml:space="preserve">Single-quarter endpoints, seasonally unadjusted. 2016-2017 EBITDAre is CRE42-derived (Sources tab); CAGRs mix that basis with published 2018+ figures.</t>
  </si>
  <si>
    <t xml:space="preserve">Annual per share, 2016-2026 (2026 = first half annualized x2)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</si>
  <si>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</si>
  <si>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</si>
  <si>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</si>
  <si>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</si>
  <si>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</si>
  <si>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</si>
  <si>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</si>
  <si>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</si>
  <si>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</si>
  <si>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</si>
  <si>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2026 ann.</t>
  </si>
  <si>
    <t xml:space="preserve">CFO</t>
  </si>
  <si>
    <t xml:space="preserve">Year-over-year growth, per share</t>
  </si>
  <si>
    <t xml:space="preserve">Reading the bridge, top down (FY2025 figures, own-vintage quarter sums):</t>
  </si>
  <si>
    <t xml:space="preserve">NOI to EBITDAre (-$125.8M / -$0.93 per stab. share): property management, G&amp;A, corporate and other overhead.</t>
  </si>
  <si>
    <t xml:space="preserve">EBITDAre to FFO (-$290.7M / -$2.15): the cost of leverage and other items.</t>
  </si>
  <si>
    <t xml:space="preserve">FFO to Core FFO (+$-22.3M / +$-0.16): net non-core items removed; in 2025 FFO exceeded Core FFO (unrealized proptech gains), so the adjustment adds back down.</t>
  </si>
  <si>
    <t xml:space="preserve">Core FFO to AFFO (-$166.3M / -$1.23): capital retention, the Asset Preservation capex deduction.</t>
  </si>
  <si>
    <t xml:space="preserve">AFFO ($1,439.3M / $10.64 per stab. share): cash retained for dividends and reinvestment.</t>
  </si>
  <si>
    <t xml:space="preserve">Development pipeline vs TEV (as-reported per period-end share; not affected by stabilization, so the same chart appears on both CHARTS tabs). Data: Quarterly Data rows 169-180.</t>
  </si>
  <si>
    <t xml:space="preserve">AVB: Quarterly Charts, STABILIZED BASIS</t>
  </si>
  <si>
    <t xml:space="preserve">All tables and charts on this tab use stabilized denominators: shares and capitalization net of dev &amp; land value per the CRE42 method.</t>
  </si>
  <si>
    <t xml:space="preserve">STABILIZED: CAGR summary, Q1 2016 to Q2 2026</t>
  </si>
  <si>
    <t xml:space="preserve">STABILIZED: Trailing yields (stabilized denominators; quarterly figures annualized x4)</t>
  </si>
  <si>
    <t xml:space="preserve">Per stab. share</t>
  </si>
  <si>
    <t xml:space="preserve">AFFO / STAB MKT CAP</t>
  </si>
  <si>
    <t xml:space="preserve">FFO / STAB MKT CAP</t>
  </si>
  <si>
    <t xml:space="preserve">EBITDAre / STAB TEV</t>
  </si>
  <si>
    <t xml:space="preserve">NOI / STAB TEV</t>
  </si>
  <si>
    <t xml:space="preserve">STABILIZED: Annual per stabilized share, 2016-2026 (2026 = first half annualized x2)</t>
  </si>
  <si>
    <t xml:space="preserve">STABILIZED: Year-over-year growth, per stabilized share</t>
  </si>
  <si>
    <t xml:space="preserve">AVB: Quarterly Data, Q1 2016 - Q2 2026 (in $000s; shares and units in 000s; price $)</t>
  </si>
  <si>
    <t xml:space="preserve">Discrete three-month figures from each quarter's own earnings release attachments (8-K Ex-99.2) and 10-Q/10-K. Own-vintage current-quarter columns only (AVB re-bases prior periods for dispositions). Blue = hardcoded cited input; black = formula; green fill = tie-out. Full protocol and decisions: Sources tab.</t>
  </si>
  <si>
    <t xml:space="preserve">Quarter</t>
  </si>
  <si>
    <t xml:space="preserve">Q1 2016</t>
  </si>
  <si>
    <t xml:space="preserve">Q2 2016</t>
  </si>
  <si>
    <t xml:space="preserve">Q3 2016</t>
  </si>
  <si>
    <t xml:space="preserve">Q4 2016</t>
  </si>
  <si>
    <t xml:space="preserve">Q1 2017</t>
  </si>
  <si>
    <t xml:space="preserve">Q2 2017</t>
  </si>
  <si>
    <t xml:space="preserve">Q3 2017</t>
  </si>
  <si>
    <t xml:space="preserve">Q4 2017</t>
  </si>
  <si>
    <t xml:space="preserve">Q1 2018</t>
  </si>
  <si>
    <t xml:space="preserve">Q2 2018</t>
  </si>
  <si>
    <t xml:space="preserve">Q3 2018</t>
  </si>
  <si>
    <t xml:space="preserve">Q4 2018</t>
  </si>
  <si>
    <t xml:space="preserve">Q1 2019</t>
  </si>
  <si>
    <t xml:space="preserve">Q2 2019</t>
  </si>
  <si>
    <t xml:space="preserve">Q3 2019</t>
  </si>
  <si>
    <t xml:space="preserve">Q4 2019</t>
  </si>
  <si>
    <t xml:space="preserve">Q1 2020</t>
  </si>
  <si>
    <t xml:space="preserve">Q2 2020</t>
  </si>
  <si>
    <t xml:space="preserve">Q3 2020</t>
  </si>
  <si>
    <t xml:space="preserve">Q4 2020</t>
  </si>
  <si>
    <t xml:space="preserve">Q1 2021</t>
  </si>
  <si>
    <t xml:space="preserve">Q2 2021</t>
  </si>
  <si>
    <t xml:space="preserve">Q3 2021</t>
  </si>
  <si>
    <t xml:space="preserve">Q4 2021</t>
  </si>
  <si>
    <t xml:space="preserve">Q1 2022</t>
  </si>
  <si>
    <t xml:space="preserve">Q2 2022</t>
  </si>
  <si>
    <t xml:space="preserve">Q3 2022</t>
  </si>
  <si>
    <t xml:space="preserve">Q4 2022</t>
  </si>
  <si>
    <t xml:space="preserve">Q1 2023</t>
  </si>
  <si>
    <t xml:space="preserve">Q2 2023</t>
  </si>
  <si>
    <t xml:space="preserve">Q3 2023</t>
  </si>
  <si>
    <t xml:space="preserve">Q4 2023</t>
  </si>
  <si>
    <t xml:space="preserve">Q1 2024</t>
  </si>
  <si>
    <t xml:space="preserve">Q2 2024</t>
  </si>
  <si>
    <t xml:space="preserve">Q3 2024</t>
  </si>
  <si>
    <t xml:space="preserve">Q4 2024</t>
  </si>
  <si>
    <t xml:space="preserve">Q1 2025</t>
  </si>
  <si>
    <t xml:space="preserve">Q2 2025</t>
  </si>
  <si>
    <t xml:space="preserve">Q3 2025</t>
  </si>
  <si>
    <t xml:space="preserve">Q4 2025</t>
  </si>
  <si>
    <t xml:space="preserve">Q1 2026</t>
  </si>
  <si>
    <t xml:space="preserve">NET INCOME TO NOI RECONCILIATION (discrete quarter, own vintage)</t>
  </si>
  <si>
    <t xml:space="preserve">Property management / indirect operating expenses, net of corporate income</t>
  </si>
  <si>
    <t xml:space="preserve">Investments and investment management (incl. SIP interest income)</t>
  </si>
  <si>
    <t xml:space="preserve">Expensed transaction, development and other pursuit costs, net of recoveries</t>
  </si>
  <si>
    <t xml:space="preserve">Loss (gain) on extinguishment of debt, net</t>
  </si>
  <si>
    <t xml:space="preserve">General and administrative expense</t>
  </si>
  <si>
    <t xml:space="preserve">Joint venture / unconsolidated investments (income) loss</t>
  </si>
  <si>
    <t xml:space="preserve">Depreciation expense</t>
  </si>
  <si>
    <t xml:space="preserve">(Gain) loss on sale of communities and real estate</t>
  </si>
  <si>
    <t xml:space="preserve">(Gain) loss on other real estate transactions</t>
  </si>
  <si>
    <t xml:space="preserve">Casualty and impairment loss (gain), net</t>
  </si>
  <si>
    <t xml:space="preserve">Income tax expense (benefit)</t>
  </si>
  <si>
    <t xml:space="preserve">Net for-sale condominium activity</t>
  </si>
  <si>
    <t xml:space="preserve">NOI from real estate assets sold or held for sale</t>
  </si>
  <si>
    <t xml:space="preserve">Other reconciliation items</t>
  </si>
  <si>
    <t xml:space="preserve">NOI derived (net income + reconciliation items)</t>
  </si>
  <si>
    <t xml:space="preserve">NOI as published</t>
  </si>
  <si>
    <t xml:space="preserve">Tie-out (derived less published; must be 0)</t>
  </si>
  <si>
    <t xml:space="preserve">FFO attributable to common stockholders, as published</t>
  </si>
  <si>
    <t xml:space="preserve">Core FFO attributable to common stockholders, as published</t>
  </si>
  <si>
    <t xml:space="preserve">Non-core adjustments, net (Core FFO less FFO)</t>
  </si>
  <si>
    <t xml:space="preserve">EBITDA derived (NI + interest + extinguishment + income tax + depreciation)</t>
  </si>
  <si>
    <t xml:space="preserve">EBITDA as published</t>
  </si>
  <si>
    <t xml:space="preserve">EBITDA derived less published (informational; unconsolidated-entity items)</t>
  </si>
  <si>
    <t xml:space="preserve">EBITDAre as published (first published Q1 2018)</t>
  </si>
  <si>
    <t xml:space="preserve">EBITDAre derived, 2016-2017 only (EBITDA derived + gains/casualty adj + JV income removed; consolidated property-level, excl. unconsolidated JV entirely)</t>
  </si>
  <si>
    <t xml:space="preserve">EBITDAre SERIES (published 2018+; derived 2016-2017, flagged)</t>
  </si>
  <si>
    <t xml:space="preserve">Core EBITDA (2016-2017) / Core EBITDAre (2018+), as published</t>
  </si>
  <si>
    <t xml:space="preserve">RECURRING CAPEX AND AFFO (Option A, Chip 2026-08-17)</t>
  </si>
  <si>
    <t xml:space="preserve">Asset Preservation capex, YTD (release attachment; disclosed from 2018)</t>
  </si>
  <si>
    <t xml:space="preserve">NOI Enhancing capex, YTD (release attachment; disclosed from 2018)</t>
  </si>
  <si>
    <t xml:space="preserve">Asset Preservation capex, discrete quarter (YTD differenced)</t>
  </si>
  <si>
    <t xml:space="preserve">Capital expenditures, existing real estate assets, YTD (10-Q/10-K cash flow)</t>
  </si>
  <si>
    <t xml:space="preserve">Capex existing real estate, discrete quarter (YTD differenced)</t>
  </si>
  <si>
    <t xml:space="preserve">RECURRING CAPEX (2018+: Asset Preservation discrete; 2016-2017: capex-existing proxy, flagged)</t>
  </si>
  <si>
    <t xml:space="preserve">AFFO (Core FFO less recurring capex; CRE42 construct, no published tie)</t>
  </si>
  <si>
    <t xml:space="preserve">CFO as reported, YTD (10-Q; Q4 column carries the 10-K full year)</t>
  </si>
  <si>
    <t xml:space="preserve">CFO, discrete quarter (YTD differenced)</t>
  </si>
  <si>
    <t xml:space="preserve">CAPITALIZATION (quarter end)</t>
  </si>
  <si>
    <t xml:space="preserve">Common shares outstanding, EOP (000s)</t>
  </si>
  <si>
    <t xml:space="preserve">DownREIT OP units, EOP (000s)</t>
  </si>
  <si>
    <t xml:space="preserve">Shares + units, EOP (000s)</t>
  </si>
  <si>
    <t xml:space="preserve">Price per share at quarter end ($; MKT DATA, unadjusted close)</t>
  </si>
  <si>
    <t xml:space="preserve">Equity market cap (shares + units x price; no published figure to tie to)</t>
  </si>
  <si>
    <t xml:space="preserve">Unsecured notes and term loans, carrying (balance sheet)</t>
  </si>
  <si>
    <t xml:space="preserve">Unsecured credit facility and commercial paper, carrying</t>
  </si>
  <si>
    <t xml:space="preserve">Mortgage notes payable (secured), carrying</t>
  </si>
  <si>
    <t xml:space="preserve">Total debt, carrying (MF-workbook convention, Chip 2026-08-17)</t>
  </si>
  <si>
    <t xml:space="preserve">Total debt, principal (Debt Structure attachment)</t>
  </si>
  <si>
    <t xml:space="preserve">Implied deferred financing costs / discounts (principal less carrying)</t>
  </si>
  <si>
    <t xml:space="preserve">TEV (equity market cap + total debt carrying)</t>
  </si>
  <si>
    <t xml:space="preserve">STABILIZED ADJUSTMENT (CIP incl land + land held for development; option (a), Chip 2026-08-17)</t>
  </si>
  <si>
    <t xml:space="preserve">Construction in progress, including land (balance sheet)</t>
  </si>
  <si>
    <t xml:space="preserve">Land held for development (balance sheet)</t>
  </si>
  <si>
    <t xml:space="preserve">DEV &amp; LAND VALUE</t>
  </si>
  <si>
    <t xml:space="preserve">Dev &amp; land in share equivalents (000s: dev &amp; land / price)</t>
  </si>
  <si>
    <t xml:space="preserve">Stabilized weighted average diluted shares (000s)</t>
  </si>
  <si>
    <t xml:space="preserve">Stabilized shares + units, EOP (000s)</t>
  </si>
  <si>
    <t xml:space="preserve">Stabilized equity market cap (market cap less dev &amp; land)</t>
  </si>
  <si>
    <t xml:space="preserve">Stabilized TEV (TEV less dev &amp; land)</t>
  </si>
  <si>
    <t xml:space="preserve">DIVIDENDS (DECLARED basis; 10-Q/10-K statements of changes in equity)</t>
  </si>
  <si>
    <t xml:space="preserve">Dividends declared per share ($)</t>
  </si>
  <si>
    <t xml:space="preserve">Dividends declared, total (common)</t>
  </si>
  <si>
    <t xml:space="preserve">Dividend yield (declared x4 / quarter-end close)</t>
  </si>
  <si>
    <t xml:space="preserve">ANNUAL AGGREGATION FOR PAGE-LEAD CHARTS (sum of own-vintage discrete quarters; $M unless noted; year-end balances; 2026 = H1 x2 for flows, 6/30/2026 for balances)</t>
  </si>
  <si>
    <t xml:space="preserve">NOI, annual</t>
  </si>
  <si>
    <t xml:space="preserve">EBITDAre series, annual (published 2018+; derived 2016-2017)</t>
  </si>
  <si>
    <t xml:space="preserve">FFO, annual</t>
  </si>
  <si>
    <t xml:space="preserve">Core FFO, annual</t>
  </si>
  <si>
    <t xml:space="preserve">AFFO, annual</t>
  </si>
  <si>
    <t xml:space="preserve">Interest expense net, annual</t>
  </si>
  <si>
    <t xml:space="preserve">Leveraged cash flow (NOI less interest expense)</t>
  </si>
  <si>
    <t xml:space="preserve">Share price, year end ($)</t>
  </si>
  <si>
    <t xml:space="preserve">Equity market cap, year end</t>
  </si>
  <si>
    <t xml:space="preserve">Total debt carrying, year end</t>
  </si>
  <si>
    <t xml:space="preserve">TEV, year end</t>
  </si>
  <si>
    <t xml:space="preserve">Stabilized market cap, year end</t>
  </si>
  <si>
    <t xml:space="preserve">Stabilized TEV, year end</t>
  </si>
  <si>
    <t xml:space="preserve">Gross NOI multiple (stabilized TEV / NOI)</t>
  </si>
  <si>
    <t xml:space="preserve">Leveraged multiple (stabilized market cap / leveraged CF)</t>
  </si>
  <si>
    <t xml:space="preserve">Bridge: G&amp;A, corporate and other, net (NOI less EBITDAre)</t>
  </si>
  <si>
    <t xml:space="preserve">Bridge: interest and other (EBITDAre less FFO)</t>
  </si>
  <si>
    <t xml:space="preserve">Bridge: non-core adjustments, net (FFO less Core FFO; sign varies)</t>
  </si>
  <si>
    <t xml:space="preserve">Bridge: recurring capex (Core FFO less AFFO)</t>
  </si>
  <si>
    <t xml:space="preserve">Leveraged CF is NOI less interest expense net of capitalized, from the quarterly grid. Bridge segments are exact differences between adjacent metrics and stack to NOI.</t>
  </si>
  <si>
    <t xml:space="preserve">PER SHARE BRIDGE (annual $/share: segment $M x 1000 / average weighted diluted shares)</t>
  </si>
  <si>
    <t xml:space="preserve">Average weighted diluted shares, annual (000s)</t>
  </si>
  <si>
    <t xml:space="preserve">AFFO per share</t>
  </si>
  <si>
    <t xml:space="preserve">Recurring capex per share (Core FFO to AFFO)</t>
  </si>
  <si>
    <t xml:space="preserve">Non-core adjustments per share (FFO to Core FFO; sign varies)</t>
  </si>
  <si>
    <t xml:space="preserve">Interest and other per share (EBITDAre to FFO)</t>
  </si>
  <si>
    <t xml:space="preserve">G&amp;A and corporate per share (NOI to EBITDAre)</t>
  </si>
  <si>
    <t xml:space="preserve">Stacks to exactly NOI per share (on annual average diluted shares).</t>
  </si>
  <si>
    <t xml:space="preserve">REVENUE AND OPERATING MARGIN (annual; consolidated statements of operations, 8-K Ex-99.2 full-year column, own vintage; 2026 = Q2 2026 release Attachment 1 six-month YTD column x2)</t>
  </si>
  <si>
    <t xml:space="preserve">Rental and other income, annual ($M)</t>
  </si>
  <si>
    <t xml:space="preserve">Total community operating expenses (direct property operating expenses ex. taxes + property taxes), annual ($M)</t>
  </si>
  <si>
    <t xml:space="preserve">Gross operating margin ((rental and other income less community operating expenses) / rental and other income)</t>
  </si>
  <si>
    <t xml:space="preserve">Margin numerator is revenue less community operating expenses (income-statement basis), NOT the published NOI used elsewhere in this workbook; the two differ by 0.3% to 1.2% because AVB re-bases NOI for dispositions and assets held for sale while the consolidated statements of operations do not. Full reconciliation in the detail block at rows 155-167.</t>
  </si>
  <si>
    <t xml:space="preserve">AS-REPORTED ANNUAL MULTIPLES AND PER-STABILIZED-SHARE BRIDGE (for split chart tabs)</t>
  </si>
  <si>
    <t xml:space="preserve">Gross NOI multiple (TEV / NOI, as reported)</t>
  </si>
  <si>
    <t xml:space="preserve">Leveraged multiple (market cap / leveraged CF, as reported)</t>
  </si>
  <si>
    <t xml:space="preserve">Average stabilized weighted diluted shares, annual (000s)</t>
  </si>
  <si>
    <t xml:space="preserve">AFFO per stabilized share (bridge)</t>
  </si>
  <si>
    <t xml:space="preserve">Recurring capex per stabilized share (bridge)</t>
  </si>
  <si>
    <t xml:space="preserve">Non-core adjustments per stabilized share (bridge; sign varies)</t>
  </si>
  <si>
    <t xml:space="preserve">Interest and other per stabilized share (bridge)</t>
  </si>
  <si>
    <t xml:space="preserve">G&amp;A and corporate per stabilized share (bridge)</t>
  </si>
  <si>
    <t xml:space="preserve">STABILIZED CFO VS AFFO (annual, per stabilized share)</t>
  </si>
  <si>
    <t xml:space="preserve">CFO per stabilized share, annual</t>
  </si>
  <si>
    <t xml:space="preserve">CFO less AFFO per stabilized share, annual (delta)</t>
  </si>
  <si>
    <t xml:space="preserve">CFO sits above AFFO by construction: recurring capex is an investing outflow, absent from CFO but deducted from AFFO. Working capital and non-cash items drive the year-to-year wiggle.</t>
  </si>
  <si>
    <t xml:space="preserve">ANNUAL DIVIDENDS AND PAYOUT (declared basis)</t>
  </si>
  <si>
    <t xml:space="preserve">Dividends declared per share, annual ($)</t>
  </si>
  <si>
    <t xml:space="preserve">Dividends declared, total, annual ($M)</t>
  </si>
  <si>
    <t xml:space="preserve">Payout ratio (dividends declared per share / AFFO per share)</t>
  </si>
  <si>
    <t xml:space="preserve">Dividend yield, annual (declared / year-end close)</t>
  </si>
  <si>
    <t xml:space="preserve">FY-VINTAGE CROSS-CHECKS ($000s; FY figures from each year's Q4 vintage / 10-K; 2016-2025 only)</t>
  </si>
  <si>
    <t xml:space="preserve">FY NOI as published (Q4 vintage)</t>
  </si>
  <si>
    <t xml:space="preserve">NOI re-basing drift (own-vintage quarter sum less FY; nonzero by design)</t>
  </si>
  <si>
    <t xml:space="preserve">FY FFO as published</t>
  </si>
  <si>
    <t xml:space="preserve">Tie-out: FFO quarters less FY (must be ~0)</t>
  </si>
  <si>
    <t xml:space="preserve">FY Core FFO as published</t>
  </si>
  <si>
    <t xml:space="preserve">Tie-out: Core FFO quarters less FY (must be ~0)</t>
  </si>
  <si>
    <t xml:space="preserve">FY interest expense net as published</t>
  </si>
  <si>
    <t xml:space="preserve">Tie-out: interest quarters less FY (must be ~0)</t>
  </si>
  <si>
    <t xml:space="preserve">FY Asset Preservation (2018+) / Non-Revenue Generating (2016-17) capex</t>
  </si>
  <si>
    <t xml:space="preserve">Tie-out 2018+: AP discrete sum less FY (must be 0); 2016-17: proxy-vs-attachment memo</t>
  </si>
  <si>
    <t xml:space="preserve">REVENUE AND MARGIN DETAIL (income-statement basis; own-vintage full-year columns 2016-2025, corroborated against the following-year vintage; 2026 = first half annualized x2)</t>
  </si>
  <si>
    <t xml:space="preserve">Direct property operating expenses, excluding property taxes, annual ($M)</t>
  </si>
  <si>
    <t xml:space="preserve">Property taxes, annual ($M)</t>
  </si>
  <si>
    <t xml:space="preserve">Property-level NOI, income-statement basis (revenue less community operating expenses) ($M)</t>
  </si>
  <si>
    <t xml:space="preserve">NOI as published, annual (memo; row 84) ($M)</t>
  </si>
  <si>
    <t xml:space="preserve">Difference (income-statement basis less published NOI) ($M)</t>
  </si>
  <si>
    <t xml:space="preserve">Difference as % of published NOI</t>
  </si>
  <si>
    <t xml:space="preserve">Source: each fiscal year's own Q4 earnings release attachments (8-K Exhibit 99.2), consolidated statements of operations, full-year column; 2026 from the Q2 2026 release Attachment 1 six-month YTD column, annualized x2. AVB publishes no standalone supplemental; the release NOI reconciliation carries no total-revenue line, which is why this block is extracted separately from the quarterly grid above.</t>
  </si>
  <si>
    <t xml:space="preserve">Corroboration (two-document rule): every 2016-2025 figure matches the following-year vintage's prior-year column exactly, except FY2023 direct property operating expenses (see next note). 2026 is a current-period figure; no following vintage exists yet to corroborate against.</t>
  </si>
  <si>
    <t xml:space="preserve">FY2023 PRESENTATION BREAK: the FY2024 vintage re-presented $12,607K of FY2023 platform costs out of direct property operating expenses into property management and other indirect operating expenses (centralization into a shared services model; FY2024 release footnote 2). Own-vintage 551,905 is carried per the two-document rule. On the restated basis FY2023 margin reads 69.4% rather than 68.9%, so the reported 2023-to-2024 move of +0.0pt is -0.4pt on a consistent basis. Flagged on the page chart.</t>
  </si>
  <si>
    <t xml:space="preserve">Community operating expenses exclude property management and other indirect operating expenses, consistent with AVB's NOI definition: indirect expense is added back in the net income to NOI reconciliation (row 7).</t>
  </si>
  <si>
    <t xml:space="preserve">Extracted 2026-08-18 (Chip decision, page build): carry the margin series on the income-statement basis with the reconciliation noted, rather than leaving it n/d. 2026 column added same day per Chip: build every block to Q2 2026 where applicable.</t>
  </si>
  <si>
    <t xml:space="preserve">DEVELOPMENT PIPELINE VS TOTAL ENTITY VALUE (year end; per period-end share; 2026 column = Q2 2026 quarter end, point in time, not annualized)</t>
  </si>
  <si>
    <t xml:space="preserve">2026 (Q2)</t>
  </si>
  <si>
    <t xml:space="preserve">Construction in progress, including land, year end ($M) (row 66)</t>
  </si>
  <si>
    <t xml:space="preserve">Land held for development, year end ($M) (row 67)</t>
  </si>
  <si>
    <t xml:space="preserve">Dev &amp; land value, year end ($M)</t>
  </si>
  <si>
    <t xml:space="preserve">Shares + units, EOP (000s) (row 54)</t>
  </si>
  <si>
    <t xml:space="preserve">Construction in progress per share ($)</t>
  </si>
  <si>
    <t xml:space="preserve">Land held for development per share ($)</t>
  </si>
  <si>
    <t xml:space="preserve">Dev &amp; land per share ($)</t>
  </si>
  <si>
    <t xml:space="preserve">Dev &amp; land as % of TEV</t>
  </si>
  <si>
    <t xml:space="preserve">Per-share rows divide year-end balances by period-end shares (the same count used for market cap and TEV per share on the Quarterly tab), so the two segments stack exactly to dev &amp; land per share; % of TEV is share-basis independent. Feeds the pipeline chart on the CHARTS and CHARTS STAB tabs and the page PNG.</t>
  </si>
  <si>
    <t xml:space="preserve">Dev &amp; land value here equals the stabilization deduction in rows above (EGP: Development and value-add properties, split into the under-construction / lease-up portion and prospective-development land; AVB: Construction in progress incl. land, plus Land held for development). Added 2026-08-25 per Chip.</t>
  </si>
  <si>
    <t xml:space="preserve">AVB: the balance-sheet CIP line already includes the land under the communities being built, so the land row is the separately held land bank only. It reads $0 at Q4 2019 and falls from $520M to $84M between Q3 and Q4 2016, as published in those vintages; noted on the page as a footnote.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</si>
</sst>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"/>
    <numFmt numFmtId="166" formatCode="0.00"/>
    <numFmt numFmtId="167" formatCode="#,##0"/>
    <numFmt numFmtId="168" formatCode="0.00%"/>
    <numFmt numFmtId="169" formatCode="0.0\x"/>
    <numFmt numFmtId="170" formatCode="0.0%"/>
    <numFmt numFmtId="171" formatCode="\$0.00"/>
    <numFmt numFmtId="172" formatCode="0.0\x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A31F34"/>
      <name val="Arial"/>
      <family val="0"/>
      <charset val="1"/>
    </font>
    <font>
      <i val="true"/>
      <sz val="8.5"/>
      <color rgb="FF66666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C00000"/>
        <bgColor rgb="FFA31F34"/>
      </patternFill>
    </fill>
    <fill>
      <patternFill patternType="solid">
        <fgColor rgb="FF8C8C8C"/>
        <bgColor rgb="FF666666"/>
      </patternFill>
    </fill>
    <fill>
      <patternFill patternType="solid">
        <fgColor rgb="FF2E7D32"/>
        <bgColor rgb="FF008000"/>
      </patternFill>
    </fill>
    <fill>
      <patternFill patternType="solid">
        <fgColor rgb="FFE65100"/>
        <bgColor rgb="FFC0504D"/>
      </patternFill>
    </fill>
    <fill>
      <patternFill patternType="solid">
        <fgColor rgb="FFC6EFCE"/>
        <bgColor rgb="FFD9D9D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6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A31F34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B3B3B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5100"/>
      <rgbColor rgb="FF666666"/>
      <rgbColor rgb="FF8C8C8C"/>
      <rgbColor rgb="FF003366"/>
      <rgbColor rgb="FF2E7D32"/>
      <rgbColor rgb="FF003300"/>
      <rgbColor rgb="FF333300"/>
      <rgbColor rgb="FF993300"/>
      <rgbColor rgb="FFC0504D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Operating Metrics per Share (as reported),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Quarterly!$B$26:$AQ$26</c:f>
              <c:numCache>
                <c:formatCode>0.00</c:formatCode>
                <c:ptCount val="42"/>
                <c:pt idx="0">
                  <c:v>2.6114285253426179</c:v>
                </c:pt>
                <c:pt idx="1">
                  <c:v>2.5304259056717706</c:v>
                </c:pt>
                <c:pt idx="2">
                  <c:v>2.5432519738510848</c:v>
                </c:pt>
                <c:pt idx="3">
                  <c:v>2.6494366652997043</c:v>
                </c:pt>
                <c:pt idx="4">
                  <c:v>2.6363682515133542</c:v>
                </c:pt>
                <c:pt idx="5">
                  <c:v>2.6568041427961644</c:v>
                </c:pt>
                <c:pt idx="6">
                  <c:v>2.7373225800802659</c:v>
                </c:pt>
                <c:pt idx="7">
                  <c:v>2.8261219398486528</c:v>
                </c:pt>
                <c:pt idx="8">
                  <c:v>2.7972792806708666</c:v>
                </c:pt>
                <c:pt idx="9">
                  <c:v>2.8469122130801856</c:v>
                </c:pt>
                <c:pt idx="10">
                  <c:v>2.8908411109227594</c:v>
                </c:pt>
                <c:pt idx="11">
                  <c:v>2.8844404640419636</c:v>
                </c:pt>
                <c:pt idx="12">
                  <c:v>2.8803404190069708</c:v>
                </c:pt>
                <c:pt idx="13">
                  <c:v>2.891277142739332</c:v>
                </c:pt>
                <c:pt idx="14">
                  <c:v>2.9252855043729804</c:v>
                </c:pt>
                <c:pt idx="15">
                  <c:v>3.0167389585337228</c:v>
                </c:pt>
                <c:pt idx="16">
                  <c:v>3.0156372656660326</c:v>
                </c:pt>
                <c:pt idx="17">
                  <c:v>2.8519130845536136</c:v>
                </c:pt>
                <c:pt idx="18">
                  <c:v>2.6861166591308301</c:v>
                </c:pt>
                <c:pt idx="19">
                  <c:v>2.6127323143298695</c:v>
                </c:pt>
                <c:pt idx="20">
                  <c:v>2.6130325671975303</c:v>
                </c:pt>
                <c:pt idx="21">
                  <c:v>2.6416921729946399</c:v>
                </c:pt>
                <c:pt idx="22">
                  <c:v>2.7386090620839862</c:v>
                </c:pt>
                <c:pt idx="23">
                  <c:v>2.9436681576723984</c:v>
                </c:pt>
                <c:pt idx="24">
                  <c:v>2.9883033874315759</c:v>
                </c:pt>
                <c:pt idx="25">
                  <c:v>3.1749645001712872</c:v>
                </c:pt>
                <c:pt idx="26">
                  <c:v>3.2086420507945599</c:v>
                </c:pt>
                <c:pt idx="27">
                  <c:v>3.3263498426084377</c:v>
                </c:pt>
                <c:pt idx="28">
                  <c:v>3.3211423114397474</c:v>
                </c:pt>
                <c:pt idx="29">
                  <c:v>3.3141454803198531</c:v>
                </c:pt>
                <c:pt idx="30">
                  <c:v>3.3219642408862304</c:v>
                </c:pt>
                <c:pt idx="31">
                  <c:v>3.412325079247835</c:v>
                </c:pt>
                <c:pt idx="32">
                  <c:v>3.4589471987095171</c:v>
                </c:pt>
                <c:pt idx="33">
                  <c:v>3.4864278894679201</c:v>
                </c:pt>
                <c:pt idx="34">
                  <c:v>3.4870303325328562</c:v>
                </c:pt>
                <c:pt idx="35">
                  <c:v>3.5461938666052291</c:v>
                </c:pt>
                <c:pt idx="36">
                  <c:v>3.5833906521905039</c:v>
                </c:pt>
                <c:pt idx="37">
                  <c:v>3.5846795570447445</c:v>
                </c:pt>
                <c:pt idx="38">
                  <c:v>3.5097682975087099</c:v>
                </c:pt>
                <c:pt idx="39">
                  <c:v>3.636611103576219</c:v>
                </c:pt>
                <c:pt idx="40">
                  <c:v>3.6750426910806242</c:v>
                </c:pt>
                <c:pt idx="41">
                  <c:v>3.731412288618738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8C-4AC2-ABD9-15BB04B751C5}"/>
            </c:ext>
          </c:extLst>
        </c:ser>
        <c:ser>
          <c:idx val="1"/>
          <c:order val="1"/>
          <c:tx>
            <c:v>EBITDAre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Quarterly!$B$82:$AQ$82</c:f>
              <c:numCache>
                <c:formatCode>0.00</c:formatCode>
                <c:ptCount val="42"/>
                <c:pt idx="0">
                  <c:v>2.3797623817390452</c:v>
                </c:pt>
                <c:pt idx="1">
                  <c:v>2.3199596867622954</c:v>
                </c:pt>
                <c:pt idx="2">
                  <c:v>2.3515644741319837</c:v>
                </c:pt>
                <c:pt idx="3">
                  <c:v>2.4516386075834076</c:v>
                </c:pt>
                <c:pt idx="4">
                  <c:v>2.4168908472447299</c:v>
                </c:pt>
                <c:pt idx="5">
                  <c:v>2.4294444873736718</c:v>
                </c:pt>
                <c:pt idx="6">
                  <c:v>2.535980704844206</c:v>
                </c:pt>
                <c:pt idx="7">
                  <c:v>2.6107883743831946</c:v>
                </c:pt>
                <c:pt idx="8">
                  <c:v>2.5992961290718117</c:v>
                </c:pt>
                <c:pt idx="9">
                  <c:v>2.6511954092395609</c:v>
                </c:pt>
                <c:pt idx="10">
                  <c:v>2.6904262328948985</c:v>
                </c:pt>
                <c:pt idx="11">
                  <c:v>2.694845978783083</c:v>
                </c:pt>
                <c:pt idx="12">
                  <c:v>2.684269191986663</c:v>
                </c:pt>
                <c:pt idx="13">
                  <c:v>2.6249867039212091</c:v>
                </c:pt>
                <c:pt idx="14">
                  <c:v>2.7269696680951556</c:v>
                </c:pt>
                <c:pt idx="15">
                  <c:v>2.8057479155578866</c:v>
                </c:pt>
                <c:pt idx="16">
                  <c:v>2.770868686160644</c:v>
                </c:pt>
                <c:pt idx="17">
                  <c:v>2.6132287078358845</c:v>
                </c:pt>
                <c:pt idx="18">
                  <c:v>2.4380720163296954</c:v>
                </c:pt>
                <c:pt idx="19">
                  <c:v>2.3098942216606972</c:v>
                </c:pt>
                <c:pt idx="20">
                  <c:v>2.3628326656021348</c:v>
                </c:pt>
                <c:pt idx="21">
                  <c:v>2.3909951461088554</c:v>
                </c:pt>
                <c:pt idx="22">
                  <c:v>2.5157057623487145</c:v>
                </c:pt>
                <c:pt idx="23">
                  <c:v>2.7274296382240526</c:v>
                </c:pt>
                <c:pt idx="24">
                  <c:v>2.698482445022286</c:v>
                </c:pt>
                <c:pt idx="25">
                  <c:v>2.8399005425953709</c:v>
                </c:pt>
                <c:pt idx="26">
                  <c:v>2.9513660399623354</c:v>
                </c:pt>
                <c:pt idx="27">
                  <c:v>3.0651287249856032</c:v>
                </c:pt>
                <c:pt idx="28">
                  <c:v>3.03291275962281</c:v>
                </c:pt>
                <c:pt idx="29">
                  <c:v>3.1205541280513285</c:v>
                </c:pt>
                <c:pt idx="30">
                  <c:v>2.956319409023886</c:v>
                </c:pt>
                <c:pt idx="31">
                  <c:v>3.09187734421928</c:v>
                </c:pt>
                <c:pt idx="32">
                  <c:v>3.1790060598952676</c:v>
                </c:pt>
                <c:pt idx="33">
                  <c:v>3.227069544401425</c:v>
                </c:pt>
                <c:pt idx="34">
                  <c:v>3.3835968285649978</c:v>
                </c:pt>
                <c:pt idx="35">
                  <c:v>3.1124182417176725</c:v>
                </c:pt>
                <c:pt idx="36">
                  <c:v>3.2606724909447249</c:v>
                </c:pt>
                <c:pt idx="37">
                  <c:v>3.3049576297557803</c:v>
                </c:pt>
                <c:pt idx="38">
                  <c:v>3.524879552187965</c:v>
                </c:pt>
                <c:pt idx="39">
                  <c:v>3.3412267298532781</c:v>
                </c:pt>
                <c:pt idx="40">
                  <c:v>3.2847372254959861</c:v>
                </c:pt>
                <c:pt idx="41">
                  <c:v>3.2844203384291477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8C-4AC2-ABD9-15BB04B751C5}"/>
            </c:ext>
          </c:extLst>
        </c:ser>
        <c:ser>
          <c:idx val="2"/>
          <c:order val="2"/>
          <c:tx>
            <c:v>FFO</c:v>
          </c:tx>
          <c:spPr>
            <a:ln>
              <a:solidFill>
                <a:srgbClr val="2E7D3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E7D32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Quarterly!$B$38:$AQ$38</c:f>
              <c:numCache>
                <c:formatCode>0.00</c:formatCode>
                <c:ptCount val="42"/>
                <c:pt idx="0">
                  <c:v>2.0714856194335018</c:v>
                </c:pt>
                <c:pt idx="1">
                  <c:v>1.9905741605909637</c:v>
                </c:pt>
                <c:pt idx="2">
                  <c:v>2.1054789738855706</c:v>
                </c:pt>
                <c:pt idx="3">
                  <c:v>2.0948371187423529</c:v>
                </c:pt>
                <c:pt idx="4">
                  <c:v>2.037333451842164</c:v>
                </c:pt>
                <c:pt idx="5">
                  <c:v>1.898313804828841</c:v>
                </c:pt>
                <c:pt idx="6">
                  <c:v>2.33912160917673</c:v>
                </c:pt>
                <c:pt idx="7">
                  <c:v>2.1787830490348936</c:v>
                </c:pt>
                <c:pt idx="8">
                  <c:v>2.1724944856495148</c:v>
                </c:pt>
                <c:pt idx="9">
                  <c:v>2.2122126967251963</c:v>
                </c:pt>
                <c:pt idx="10">
                  <c:v>2.2615317428191148</c:v>
                </c:pt>
                <c:pt idx="11">
                  <c:v>2.1668601478436882</c:v>
                </c:pt>
                <c:pt idx="12">
                  <c:v>2.3070152147195304</c:v>
                </c:pt>
                <c:pt idx="13">
                  <c:v>2.2389124812790389</c:v>
                </c:pt>
                <c:pt idx="14">
                  <c:v>2.2514907366018613</c:v>
                </c:pt>
                <c:pt idx="15">
                  <c:v>2.3786289421654847</c:v>
                </c:pt>
                <c:pt idx="16">
                  <c:v>2.2800102967886153</c:v>
                </c:pt>
                <c:pt idx="17">
                  <c:v>2.2105092179690282</c:v>
                </c:pt>
                <c:pt idx="18">
                  <c:v>2.0302165258470182</c:v>
                </c:pt>
                <c:pt idx="19">
                  <c:v>1.9255850477304806</c:v>
                </c:pt>
                <c:pt idx="20">
                  <c:v>1.9406472032841167</c:v>
                </c:pt>
                <c:pt idx="21">
                  <c:v>1.9657983806289638</c:v>
                </c:pt>
                <c:pt idx="22">
                  <c:v>1.9553989447015829</c:v>
                </c:pt>
                <c:pt idx="23">
                  <c:v>2.2660879228764435</c:v>
                </c:pt>
                <c:pt idx="24">
                  <c:v>2.2425831293091916</c:v>
                </c:pt>
                <c:pt idx="25">
                  <c:v>2.4067835519420737</c:v>
                </c:pt>
                <c:pt idx="26">
                  <c:v>2.4567237268053947</c:v>
                </c:pt>
                <c:pt idx="27">
                  <c:v>2.5651066655039698</c:v>
                </c:pt>
                <c:pt idx="28">
                  <c:v>2.5371256502733357</c:v>
                </c:pt>
                <c:pt idx="29">
                  <c:v>2.6723895143003773</c:v>
                </c:pt>
                <c:pt idx="30">
                  <c:v>2.4821358547135008</c:v>
                </c:pt>
                <c:pt idx="31">
                  <c:v>2.631226254775024</c:v>
                </c:pt>
                <c:pt idx="32">
                  <c:v>2.7267155667178575</c:v>
                </c:pt>
                <c:pt idx="33">
                  <c:v>2.751010384404744</c:v>
                </c:pt>
                <c:pt idx="34">
                  <c:v>2.8806311547355392</c:v>
                </c:pt>
                <c:pt idx="35">
                  <c:v>2.6263809999128691</c:v>
                </c:pt>
                <c:pt idx="36">
                  <c:v>2.7845082762122728</c:v>
                </c:pt>
                <c:pt idx="37">
                  <c:v>2.8021043921227702</c:v>
                </c:pt>
                <c:pt idx="38">
                  <c:v>3.0094945009419658</c:v>
                </c:pt>
                <c:pt idx="39">
                  <c:v>2.800306120245625</c:v>
                </c:pt>
                <c:pt idx="40">
                  <c:v>2.7241773342940605</c:v>
                </c:pt>
                <c:pt idx="41">
                  <c:v>2.7324047744597801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8C-4AC2-ABD9-15BB04B751C5}"/>
            </c:ext>
          </c:extLst>
        </c:ser>
        <c:ser>
          <c:idx val="3"/>
          <c:order val="3"/>
          <c:tx>
            <c:v>AFFO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Quarterly!$B$49:$AQ$49</c:f>
              <c:numCache>
                <c:formatCode>0.00</c:formatCode>
                <c:ptCount val="42"/>
                <c:pt idx="0">
                  <c:v>1.8882679583078681</c:v>
                </c:pt>
                <c:pt idx="1">
                  <c:v>1.9308816742488031</c:v>
                </c:pt>
                <c:pt idx="2">
                  <c:v>1.9372742473887541</c:v>
                </c:pt>
                <c:pt idx="3">
                  <c:v>1.9429527015694443</c:v>
                </c:pt>
                <c:pt idx="4">
                  <c:v>2.031225748692068</c:v>
                </c:pt>
                <c:pt idx="5">
                  <c:v>1.9829395075458616</c:v>
                </c:pt>
                <c:pt idx="6">
                  <c:v>2.0529684366189125</c:v>
                </c:pt>
                <c:pt idx="7">
                  <c:v>2.0796915607984294</c:v>
                </c:pt>
                <c:pt idx="8">
                  <c:v>2.0804517189145928</c:v>
                </c:pt>
                <c:pt idx="9">
                  <c:v>2.1042142962620338</c:v>
                </c:pt>
                <c:pt idx="10">
                  <c:v>2.1516802143711908</c:v>
                </c:pt>
                <c:pt idx="11">
                  <c:v>2.162122452341257</c:v>
                </c:pt>
                <c:pt idx="12">
                  <c:v>2.1921355262530198</c:v>
                </c:pt>
                <c:pt idx="13">
                  <c:v>2.1386891802117161</c:v>
                </c:pt>
                <c:pt idx="14">
                  <c:v>2.1398661279797913</c:v>
                </c:pt>
                <c:pt idx="15">
                  <c:v>2.2270586124644023</c:v>
                </c:pt>
                <c:pt idx="16">
                  <c:v>2.2369282422671639</c:v>
                </c:pt>
                <c:pt idx="17">
                  <c:v>2.1295787865920657</c:v>
                </c:pt>
                <c:pt idx="18">
                  <c:v>1.9205181495835508</c:v>
                </c:pt>
                <c:pt idx="19">
                  <c:v>1.8532808954439564</c:v>
                </c:pt>
                <c:pt idx="20">
                  <c:v>1.7918357312818374</c:v>
                </c:pt>
                <c:pt idx="21">
                  <c:v>1.8417101550104615</c:v>
                </c:pt>
                <c:pt idx="22">
                  <c:v>1.8025196846449303</c:v>
                </c:pt>
                <c:pt idx="23">
                  <c:v>2.0989172094474093</c:v>
                </c:pt>
                <c:pt idx="24">
                  <c:v>2.0883210604508848</c:v>
                </c:pt>
                <c:pt idx="25">
                  <c:v>2.2443932652537568</c:v>
                </c:pt>
                <c:pt idx="26">
                  <c:v>2.2710569438451707</c:v>
                </c:pt>
                <c:pt idx="27">
                  <c:v>2.382259739871821</c:v>
                </c:pt>
                <c:pt idx="28">
                  <c:v>2.4097901635443288</c:v>
                </c:pt>
                <c:pt idx="29">
                  <c:v>2.4501471484955646</c:v>
                </c:pt>
                <c:pt idx="30">
                  <c:v>2.4365937550262191</c:v>
                </c:pt>
                <c:pt idx="31">
                  <c:v>2.452289623217951</c:v>
                </c:pt>
                <c:pt idx="32">
                  <c:v>2.5172694763225474</c:v>
                </c:pt>
                <c:pt idx="33">
                  <c:v>2.5532645701064145</c:v>
                </c:pt>
                <c:pt idx="34">
                  <c:v>2.524343044636093</c:v>
                </c:pt>
                <c:pt idx="35">
                  <c:v>2.5254595991563416</c:v>
                </c:pt>
                <c:pt idx="36">
                  <c:v>2.5912409225296891</c:v>
                </c:pt>
                <c:pt idx="37">
                  <c:v>2.5738786002927467</c:v>
                </c:pt>
                <c:pt idx="38">
                  <c:v>2.4209567645266827</c:v>
                </c:pt>
                <c:pt idx="39">
                  <c:v>2.4912307632000625</c:v>
                </c:pt>
                <c:pt idx="40">
                  <c:v>2.504389054556452</c:v>
                </c:pt>
                <c:pt idx="41">
                  <c:v>2.4368002460666043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C8C-4AC2-ABD9-15BB04B75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NOI, TEV, and Gross NOI Multiple, As Reported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TEV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Data'!$B$94:$K$94</c:f>
              <c:numCache>
                <c:formatCode>#,##0.0</c:formatCode>
                <c:ptCount val="10"/>
                <c:pt idx="0">
                  <c:v>31360.378268600001</c:v>
                </c:pt>
                <c:pt idx="1">
                  <c:v>31968.18609014</c:v>
                </c:pt>
                <c:pt idx="2">
                  <c:v>31148.959572200001</c:v>
                </c:pt>
                <c:pt idx="3">
                  <c:v>36790.503780499996</c:v>
                </c:pt>
                <c:pt idx="4">
                  <c:v>29949.804053529999</c:v>
                </c:pt>
                <c:pt idx="5">
                  <c:v>43405.380413340004</c:v>
                </c:pt>
                <c:pt idx="6">
                  <c:v>30916.628273280003</c:v>
                </c:pt>
                <c:pt idx="7">
                  <c:v>34571.827872319998</c:v>
                </c:pt>
                <c:pt idx="8">
                  <c:v>39368.866219339994</c:v>
                </c:pt>
                <c:pt idx="9">
                  <c:v>34918.763614119998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2B9-46CE-A354-1B12FF3364F6}"/>
            </c:ext>
          </c:extLst>
        </c:ser>
        <c:ser>
          <c:idx val="1"/>
          <c:order val="1"/>
          <c:tx>
            <c:v>Annual NOI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Data'!$B$84:$K$84</c:f>
              <c:numCache>
                <c:formatCode>#,##0.0</c:formatCode>
                <c:ptCount val="10"/>
                <c:pt idx="0">
                  <c:v>1420.6</c:v>
                </c:pt>
                <c:pt idx="1">
                  <c:v>1498.973</c:v>
                </c:pt>
                <c:pt idx="2">
                  <c:v>1579.2</c:v>
                </c:pt>
                <c:pt idx="3">
                  <c:v>1634.915</c:v>
                </c:pt>
                <c:pt idx="4">
                  <c:v>1568.4079999999999</c:v>
                </c:pt>
                <c:pt idx="5">
                  <c:v>1528.16</c:v>
                </c:pt>
                <c:pt idx="6">
                  <c:v>1777.4449999999999</c:v>
                </c:pt>
                <c:pt idx="7">
                  <c:v>1893.768</c:v>
                </c:pt>
                <c:pt idx="8">
                  <c:v>1991.393</c:v>
                </c:pt>
                <c:pt idx="9">
                  <c:v>2044.385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02B9-46CE-A354-1B12FF336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Gross NOI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Data'!$B$120:$K$120</c:f>
              <c:numCache>
                <c:formatCode>0.0\x</c:formatCode>
                <c:ptCount val="10"/>
                <c:pt idx="0">
                  <c:v>22.075445775446997</c:v>
                </c:pt>
                <c:pt idx="1">
                  <c:v>21.326725758329204</c:v>
                </c:pt>
                <c:pt idx="2">
                  <c:v>19.724518472771024</c:v>
                </c:pt>
                <c:pt idx="3">
                  <c:v>22.503007055718491</c:v>
                </c:pt>
                <c:pt idx="4">
                  <c:v>19.095671568577821</c:v>
                </c:pt>
                <c:pt idx="5">
                  <c:v>28.403688365969533</c:v>
                </c:pt>
                <c:pt idx="6">
                  <c:v>17.393859316760857</c:v>
                </c:pt>
                <c:pt idx="7">
                  <c:v>18.255577173296832</c:v>
                </c:pt>
                <c:pt idx="8">
                  <c:v>19.769511201124033</c:v>
                </c:pt>
                <c:pt idx="9">
                  <c:v>17.080326657708795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B9-46CE-A354-1B12FF336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Leveraged Cash Flow, Market Cap, and Leveraged Multiple, As Reported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Market cap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Data'!$B$92:$K$92</c:f>
              <c:numCache>
                <c:formatCode>#,##0.0</c:formatCode>
                <c:ptCount val="10"/>
                <c:pt idx="0">
                  <c:v>24329.4982686</c:v>
                </c:pt>
                <c:pt idx="1">
                  <c:v>24638.716090139998</c:v>
                </c:pt>
                <c:pt idx="2">
                  <c:v>24108.696572199999</c:v>
                </c:pt>
                <c:pt idx="3">
                  <c:v>29494.213780499998</c:v>
                </c:pt>
                <c:pt idx="4">
                  <c:v>22385.467053529999</c:v>
                </c:pt>
                <c:pt idx="5">
                  <c:v>35301.833413340006</c:v>
                </c:pt>
                <c:pt idx="6">
                  <c:v>22600.583273280001</c:v>
                </c:pt>
                <c:pt idx="7">
                  <c:v>26590.005872320002</c:v>
                </c:pt>
                <c:pt idx="8">
                  <c:v>31291.617219340002</c:v>
                </c:pt>
                <c:pt idx="9">
                  <c:v>25590.211614119999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3998-4B54-8A31-A20F52D03392}"/>
            </c:ext>
          </c:extLst>
        </c:ser>
        <c:ser>
          <c:idx val="1"/>
          <c:order val="1"/>
          <c:tx>
            <c:v>Leveraged CF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Data'!$B$90:$K$90</c:f>
              <c:numCache>
                <c:formatCode>#,##0.0</c:formatCode>
                <c:ptCount val="10"/>
                <c:pt idx="0">
                  <c:v>1233.0899999999999</c:v>
                </c:pt>
                <c:pt idx="1">
                  <c:v>1299.3119999999999</c:v>
                </c:pt>
                <c:pt idx="2">
                  <c:v>1358.2250000000001</c:v>
                </c:pt>
                <c:pt idx="3">
                  <c:v>1431.33</c:v>
                </c:pt>
                <c:pt idx="4">
                  <c:v>1354.2569999999998</c:v>
                </c:pt>
                <c:pt idx="5">
                  <c:v>1307.7450000000001</c:v>
                </c:pt>
                <c:pt idx="6">
                  <c:v>1547.3709999999999</c:v>
                </c:pt>
                <c:pt idx="7">
                  <c:v>1687.7760000000001</c:v>
                </c:pt>
                <c:pt idx="8">
                  <c:v>1764.8040000000001</c:v>
                </c:pt>
                <c:pt idx="9">
                  <c:v>1785.204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3998-4B54-8A31-A20F52D0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Leveraged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Data'!$B$121:$K$121</c:f>
              <c:numCache>
                <c:formatCode>0.0\x</c:formatCode>
                <c:ptCount val="10"/>
                <c:pt idx="0">
                  <c:v>19.730512994671923</c:v>
                </c:pt>
                <c:pt idx="1">
                  <c:v>18.962894278002512</c:v>
                </c:pt>
                <c:pt idx="2">
                  <c:v>17.750149328866716</c:v>
                </c:pt>
                <c:pt idx="3">
                  <c:v>20.606159153025509</c:v>
                </c:pt>
                <c:pt idx="4">
                  <c:v>16.529703781136078</c:v>
                </c:pt>
                <c:pt idx="5">
                  <c:v>26.994431952207812</c:v>
                </c:pt>
                <c:pt idx="6">
                  <c:v>14.605794779196458</c:v>
                </c:pt>
                <c:pt idx="7">
                  <c:v>15.754463786853233</c:v>
                </c:pt>
                <c:pt idx="8">
                  <c:v>17.730930584552166</c:v>
                </c:pt>
                <c:pt idx="9">
                  <c:v>14.334614763421994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98-4B54-8A31-A20F52D03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NOI to AFFO Bridge, Annual ($M; stacks to exactly NOI)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Data'!$B$88:$K$88</c:f>
              <c:numCache>
                <c:formatCode>#,##0.0</c:formatCode>
                <c:ptCount val="10"/>
                <c:pt idx="0">
                  <c:v>1058.3699999999999</c:v>
                </c:pt>
                <c:pt idx="1">
                  <c:v>1124.7950000000001</c:v>
                </c:pt>
                <c:pt idx="2">
                  <c:v>1175.258</c:v>
                </c:pt>
                <c:pt idx="3">
                  <c:v>1213.922</c:v>
                </c:pt>
                <c:pt idx="4">
                  <c:v>1143.433</c:v>
                </c:pt>
                <c:pt idx="5">
                  <c:v>1052.83</c:v>
                </c:pt>
                <c:pt idx="6">
                  <c:v>1257.825</c:v>
                </c:pt>
                <c:pt idx="7">
                  <c:v>1380.9190000000001</c:v>
                </c:pt>
                <c:pt idx="8">
                  <c:v>1441.729</c:v>
                </c:pt>
                <c:pt idx="9">
                  <c:v>1439.26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CE4-4715-8DD2-23A6CDAFFCF4}"/>
            </c:ext>
          </c:extLst>
        </c:ser>
        <c:ser>
          <c:idx val="1"/>
          <c:order val="1"/>
          <c:tx>
            <c:v>Recurring capex (Core 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Data'!$B$102:$K$102</c:f>
              <c:numCache>
                <c:formatCode>#,##0.0</c:formatCode>
                <c:ptCount val="10"/>
                <c:pt idx="0">
                  <c:v>66.971000000000004</c:v>
                </c:pt>
                <c:pt idx="1">
                  <c:v>65.18100000000004</c:v>
                </c:pt>
                <c:pt idx="2">
                  <c:v>69.02800000000002</c:v>
                </c:pt>
                <c:pt idx="3">
                  <c:v>89.285000000000082</c:v>
                </c:pt>
                <c:pt idx="4">
                  <c:v>77.163999999999987</c:v>
                </c:pt>
                <c:pt idx="5">
                  <c:v>100.64200000000005</c:v>
                </c:pt>
                <c:pt idx="6">
                  <c:v>112.17399999999998</c:v>
                </c:pt>
                <c:pt idx="7">
                  <c:v>124.67899999999986</c:v>
                </c:pt>
                <c:pt idx="8">
                  <c:v>126.66499999999996</c:v>
                </c:pt>
                <c:pt idx="9">
                  <c:v>166.31700000000001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CE4-4715-8DD2-23A6CDAFFCF4}"/>
            </c:ext>
          </c:extLst>
        </c:ser>
        <c:ser>
          <c:idx val="2"/>
          <c:order val="2"/>
          <c:tx>
            <c:v>Non-core adjustments (FFO to Core)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Data'!$B$101:$K$101</c:f>
              <c:numCache>
                <c:formatCode>#,##0.0</c:formatCode>
                <c:ptCount val="10"/>
                <c:pt idx="0">
                  <c:v>10.420000000000073</c:v>
                </c:pt>
                <c:pt idx="1">
                  <c:v>-22.758000000000038</c:v>
                </c:pt>
                <c:pt idx="2">
                  <c:v>-25.534000000000106</c:v>
                </c:pt>
                <c:pt idx="3">
                  <c:v>-22.517000000000053</c:v>
                </c:pt>
                <c:pt idx="4">
                  <c:v>-34.189000000000078</c:v>
                </c:pt>
                <c:pt idx="5">
                  <c:v>-17.79099999999994</c:v>
                </c:pt>
                <c:pt idx="6">
                  <c:v>-16.267000000000053</c:v>
                </c:pt>
                <c:pt idx="7">
                  <c:v>-43.336999999999989</c:v>
                </c:pt>
                <c:pt idx="8">
                  <c:v>-3.54099999999994</c:v>
                </c:pt>
                <c:pt idx="9">
                  <c:v>22.286000000000058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1CE4-4715-8DD2-23A6CDAFFCF4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Data'!$B$100:$K$100</c:f>
              <c:numCache>
                <c:formatCode>#,##0.0</c:formatCode>
                <c:ptCount val="10"/>
                <c:pt idx="0">
                  <c:v>170.52700000000004</c:v>
                </c:pt>
                <c:pt idx="1">
                  <c:v>212.53899999999999</c:v>
                </c:pt>
                <c:pt idx="2">
                  <c:v>252.07100000000014</c:v>
                </c:pt>
                <c:pt idx="3">
                  <c:v>232.55799999999999</c:v>
                </c:pt>
                <c:pt idx="4">
                  <c:v>236.78800000000001</c:v>
                </c:pt>
                <c:pt idx="5">
                  <c:v>261.14699999999993</c:v>
                </c:pt>
                <c:pt idx="6">
                  <c:v>263.67100000000005</c:v>
                </c:pt>
                <c:pt idx="7">
                  <c:v>266.0630000000001</c:v>
                </c:pt>
                <c:pt idx="8">
                  <c:v>273.15300000000002</c:v>
                </c:pt>
                <c:pt idx="9">
                  <c:v>290.68399999999997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1CE4-4715-8DD2-23A6CDAFFCF4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Data'!$B$99:$K$99</c:f>
              <c:numCache>
                <c:formatCode>#,##0.0</c:formatCode>
                <c:ptCount val="10"/>
                <c:pt idx="0">
                  <c:v>114.3119999999999</c:v>
                </c:pt>
                <c:pt idx="1">
                  <c:v>119.21599999999989</c:v>
                </c:pt>
                <c:pt idx="2">
                  <c:v>108.37699999999995</c:v>
                </c:pt>
                <c:pt idx="3">
                  <c:v>121.66699999999992</c:v>
                </c:pt>
                <c:pt idx="4">
                  <c:v>145.21199999999999</c:v>
                </c:pt>
                <c:pt idx="5">
                  <c:v>131.33200000000011</c:v>
                </c:pt>
                <c:pt idx="6">
                  <c:v>160.04199999999992</c:v>
                </c:pt>
                <c:pt idx="7">
                  <c:v>165.44399999999996</c:v>
                </c:pt>
                <c:pt idx="8">
                  <c:v>153.38699999999994</c:v>
                </c:pt>
                <c:pt idx="9">
                  <c:v>125.83799999999997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1CE4-4715-8DD2-23A6CDAFFC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NOI to AFFO Bridge per Share, Annual ($/sh; stacks to exactly NOI per share)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Data'!$B$107:$K$107</c:f>
              <c:numCache>
                <c:formatCode>0.00</c:formatCode>
                <c:ptCount val="10"/>
                <c:pt idx="0">
                  <c:v>7.6994079326475342</c:v>
                </c:pt>
                <c:pt idx="1">
                  <c:v>8.1468891807737052</c:v>
                </c:pt>
                <c:pt idx="2">
                  <c:v>8.4985770909891141</c:v>
                </c:pt>
                <c:pt idx="3">
                  <c:v>8.6977235844290011</c:v>
                </c:pt>
                <c:pt idx="4">
                  <c:v>8.1419042540939355</c:v>
                </c:pt>
                <c:pt idx="5">
                  <c:v>7.5354251738652023</c:v>
                </c:pt>
                <c:pt idx="6">
                  <c:v>8.986063451984819</c:v>
                </c:pt>
                <c:pt idx="7">
                  <c:v>9.749238065768461</c:v>
                </c:pt>
                <c:pt idx="8">
                  <c:v>10.120336377925954</c:v>
                </c:pt>
                <c:pt idx="9">
                  <c:v>10.07698985555237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D02-4516-9D57-2B1847C84386}"/>
            </c:ext>
          </c:extLst>
        </c:ser>
        <c:ser>
          <c:idx val="1"/>
          <c:order val="1"/>
          <c:tx>
            <c:v>Recurring capex (Core 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Data'!$B$108:$K$108</c:f>
              <c:numCache>
                <c:formatCode>0.00</c:formatCode>
                <c:ptCount val="10"/>
                <c:pt idx="0">
                  <c:v>0.48719922962417489</c:v>
                </c:pt>
                <c:pt idx="1">
                  <c:v>0.47210592480586344</c:v>
                </c:pt>
                <c:pt idx="2">
                  <c:v>0.49915829497590891</c:v>
                </c:pt>
                <c:pt idx="3">
                  <c:v>0.63972499899972501</c:v>
                </c:pt>
                <c:pt idx="4">
                  <c:v>0.54945230709880188</c:v>
                </c:pt>
                <c:pt idx="5">
                  <c:v>0.72032546598039771</c:v>
                </c:pt>
                <c:pt idx="6">
                  <c:v>0.8013854722739211</c:v>
                </c:pt>
                <c:pt idx="7">
                  <c:v>0.88022921894907991</c:v>
                </c:pt>
                <c:pt idx="8">
                  <c:v>0.88913548060002301</c:v>
                </c:pt>
                <c:pt idx="9">
                  <c:v>1.1644697426496278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D02-4516-9D57-2B1847C84386}"/>
            </c:ext>
          </c:extLst>
        </c:ser>
        <c:ser>
          <c:idx val="2"/>
          <c:order val="2"/>
          <c:tx>
            <c:v>Non-core adjustments (FFO to Core)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Data'!$B$109:$K$109</c:f>
              <c:numCache>
                <c:formatCode>0.00</c:formatCode>
                <c:ptCount val="10"/>
                <c:pt idx="0">
                  <c:v>7.5803197991428206E-2</c:v>
                </c:pt>
                <c:pt idx="1">
                  <c:v>-0.1648361736814693</c:v>
                </c:pt>
                <c:pt idx="2">
                  <c:v>-0.18464257843070794</c:v>
                </c:pt>
                <c:pt idx="3">
                  <c:v>-0.16133379405809292</c:v>
                </c:pt>
                <c:pt idx="4">
                  <c:v>-0.24344545289773709</c:v>
                </c:pt>
                <c:pt idx="5">
                  <c:v>-0.12733560904251909</c:v>
                </c:pt>
                <c:pt idx="6">
                  <c:v>-0.11621353858719417</c:v>
                </c:pt>
                <c:pt idx="7">
                  <c:v>-0.30595764853420632</c:v>
                </c:pt>
                <c:pt idx="8">
                  <c:v>-2.4856343400344445E-2</c:v>
                </c:pt>
                <c:pt idx="9">
                  <c:v>0.1560355987944087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6D02-4516-9D57-2B1847C84386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Data'!$B$110:$K$110</c:f>
              <c:numCache>
                <c:formatCode>0.00</c:formatCode>
                <c:ptCount val="10"/>
                <c:pt idx="0">
                  <c:v>1.2405462518123023</c:v>
                </c:pt>
                <c:pt idx="1">
                  <c:v>1.5394197872434199</c:v>
                </c:pt>
                <c:pt idx="2">
                  <c:v>1.8227868484219791</c:v>
                </c:pt>
                <c:pt idx="3">
                  <c:v>1.6662727929369758</c:v>
                </c:pt>
                <c:pt idx="4">
                  <c:v>1.6860675041899218</c:v>
                </c:pt>
                <c:pt idx="5">
                  <c:v>1.869108667001677</c:v>
                </c:pt>
                <c:pt idx="6">
                  <c:v>1.8836995102246255</c:v>
                </c:pt>
                <c:pt idx="7">
                  <c:v>1.8783951321493551</c:v>
                </c:pt>
                <c:pt idx="8">
                  <c:v>1.9174201549941827</c:v>
                </c:pt>
                <c:pt idx="9">
                  <c:v>2.0352262406871477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6D02-4516-9D57-2B1847C84386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Data'!$B$111:$K$111</c:f>
              <c:numCache>
                <c:formatCode>0.00</c:formatCode>
                <c:ptCount val="10"/>
                <c:pt idx="0">
                  <c:v>0.83159454594971904</c:v>
                </c:pt>
                <c:pt idx="1">
                  <c:v>0.86348138156296672</c:v>
                </c:pt>
                <c:pt idx="2">
                  <c:v>0.78370050609323816</c:v>
                </c:pt>
                <c:pt idx="3">
                  <c:v>0.87174129420730706</c:v>
                </c:pt>
                <c:pt idx="4">
                  <c:v>1.0339934220417712</c:v>
                </c:pt>
                <c:pt idx="5">
                  <c:v>0.93998314916374504</c:v>
                </c:pt>
                <c:pt idx="6">
                  <c:v>1.1433606161290748</c:v>
                </c:pt>
                <c:pt idx="7">
                  <c:v>1.1680286407479346</c:v>
                </c:pt>
                <c:pt idx="8">
                  <c:v>1.0767127775059859</c:v>
                </c:pt>
                <c:pt idx="9">
                  <c:v>0.88105571574489583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6D02-4516-9D57-2B1847C843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NOI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Quarterly!$B$26:$AQ$26</c:f>
              <c:numCache>
                <c:formatCode>0.00</c:formatCode>
                <c:ptCount val="42"/>
                <c:pt idx="0">
                  <c:v>2.6114285253426179</c:v>
                </c:pt>
                <c:pt idx="1">
                  <c:v>2.5304259056717706</c:v>
                </c:pt>
                <c:pt idx="2">
                  <c:v>2.5432519738510848</c:v>
                </c:pt>
                <c:pt idx="3">
                  <c:v>2.6494366652997043</c:v>
                </c:pt>
                <c:pt idx="4">
                  <c:v>2.6363682515133542</c:v>
                </c:pt>
                <c:pt idx="5">
                  <c:v>2.6568041427961644</c:v>
                </c:pt>
                <c:pt idx="6">
                  <c:v>2.7373225800802659</c:v>
                </c:pt>
                <c:pt idx="7">
                  <c:v>2.8261219398486528</c:v>
                </c:pt>
                <c:pt idx="8">
                  <c:v>2.7972792806708666</c:v>
                </c:pt>
                <c:pt idx="9">
                  <c:v>2.8469122130801856</c:v>
                </c:pt>
                <c:pt idx="10">
                  <c:v>2.8908411109227594</c:v>
                </c:pt>
                <c:pt idx="11">
                  <c:v>2.8844404640419636</c:v>
                </c:pt>
                <c:pt idx="12">
                  <c:v>2.8803404190069708</c:v>
                </c:pt>
                <c:pt idx="13">
                  <c:v>2.891277142739332</c:v>
                </c:pt>
                <c:pt idx="14">
                  <c:v>2.9252855043729804</c:v>
                </c:pt>
                <c:pt idx="15">
                  <c:v>3.0167389585337228</c:v>
                </c:pt>
                <c:pt idx="16">
                  <c:v>3.0156372656660326</c:v>
                </c:pt>
                <c:pt idx="17">
                  <c:v>2.8519130845536136</c:v>
                </c:pt>
                <c:pt idx="18">
                  <c:v>2.6861166591308301</c:v>
                </c:pt>
                <c:pt idx="19">
                  <c:v>2.6127323143298695</c:v>
                </c:pt>
                <c:pt idx="20">
                  <c:v>2.6130325671975303</c:v>
                </c:pt>
                <c:pt idx="21">
                  <c:v>2.6416921729946399</c:v>
                </c:pt>
                <c:pt idx="22">
                  <c:v>2.7386090620839862</c:v>
                </c:pt>
                <c:pt idx="23">
                  <c:v>2.9436681576723984</c:v>
                </c:pt>
                <c:pt idx="24">
                  <c:v>2.9883033874315759</c:v>
                </c:pt>
                <c:pt idx="25">
                  <c:v>3.1749645001712872</c:v>
                </c:pt>
                <c:pt idx="26">
                  <c:v>3.2086420507945599</c:v>
                </c:pt>
                <c:pt idx="27">
                  <c:v>3.3263498426084377</c:v>
                </c:pt>
                <c:pt idx="28">
                  <c:v>3.3211423114397474</c:v>
                </c:pt>
                <c:pt idx="29">
                  <c:v>3.3141454803198531</c:v>
                </c:pt>
                <c:pt idx="30">
                  <c:v>3.3219642408862304</c:v>
                </c:pt>
                <c:pt idx="31">
                  <c:v>3.412325079247835</c:v>
                </c:pt>
                <c:pt idx="32">
                  <c:v>3.4589471987095171</c:v>
                </c:pt>
                <c:pt idx="33">
                  <c:v>3.4864278894679201</c:v>
                </c:pt>
                <c:pt idx="34">
                  <c:v>3.4870303325328562</c:v>
                </c:pt>
                <c:pt idx="35">
                  <c:v>3.5461938666052291</c:v>
                </c:pt>
                <c:pt idx="36">
                  <c:v>3.5833906521905039</c:v>
                </c:pt>
                <c:pt idx="37">
                  <c:v>3.5846795570447445</c:v>
                </c:pt>
                <c:pt idx="38">
                  <c:v>3.5097682975087099</c:v>
                </c:pt>
                <c:pt idx="39">
                  <c:v>3.636611103576219</c:v>
                </c:pt>
                <c:pt idx="40">
                  <c:v>3.6750426910806242</c:v>
                </c:pt>
                <c:pt idx="41">
                  <c:v>3.731412288618738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B-4789-B76F-6EBCC21525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Implied cap rate (NOI x4 / TEV),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Implied cap rate (NOI x4 / TEV),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Quarterly!$B$27:$AQ$27</c:f>
              <c:numCache>
                <c:formatCode>0.00%</c:formatCode>
                <c:ptCount val="42"/>
                <c:pt idx="0">
                  <c:v>4.3962444159395965E-2</c:v>
                </c:pt>
                <c:pt idx="1">
                  <c:v>4.3977408763620746E-2</c:v>
                </c:pt>
                <c:pt idx="2">
                  <c:v>4.472217382082605E-2</c:v>
                </c:pt>
                <c:pt idx="3">
                  <c:v>4.6411353842076924E-2</c:v>
                </c:pt>
                <c:pt idx="4">
                  <c:v>4.498115764049207E-2</c:v>
                </c:pt>
                <c:pt idx="5">
                  <c:v>4.3769134950619612E-2</c:v>
                </c:pt>
                <c:pt idx="6">
                  <c:v>4.7597935470853031E-2</c:v>
                </c:pt>
                <c:pt idx="7">
                  <c:v>4.8835065361330081E-2</c:v>
                </c:pt>
                <c:pt idx="8">
                  <c:v>5.0988823746212608E-2</c:v>
                </c:pt>
                <c:pt idx="9">
                  <c:v>5.0240057554054217E-2</c:v>
                </c:pt>
                <c:pt idx="10">
                  <c:v>4.9070515608726682E-2</c:v>
                </c:pt>
                <c:pt idx="11">
                  <c:v>5.1307130843156114E-2</c:v>
                </c:pt>
                <c:pt idx="12">
                  <c:v>4.5860048215957488E-2</c:v>
                </c:pt>
                <c:pt idx="13">
                  <c:v>4.5207637030887558E-2</c:v>
                </c:pt>
                <c:pt idx="14">
                  <c:v>4.3655266158350955E-2</c:v>
                </c:pt>
                <c:pt idx="15">
                  <c:v>4.6131798006116317E-2</c:v>
                </c:pt>
                <c:pt idx="16">
                  <c:v>5.8938911476618124E-2</c:v>
                </c:pt>
                <c:pt idx="17">
                  <c:v>5.462104956038568E-2</c:v>
                </c:pt>
                <c:pt idx="18">
                  <c:v>5.2816702827345789E-2</c:v>
                </c:pt>
                <c:pt idx="19">
                  <c:v>4.8690193347954235E-2</c:v>
                </c:pt>
                <c:pt idx="20">
                  <c:v>4.3824242334750678E-2</c:v>
                </c:pt>
                <c:pt idx="21">
                  <c:v>4.023199583713797E-2</c:v>
                </c:pt>
                <c:pt idx="22">
                  <c:v>3.9497201776748134E-2</c:v>
                </c:pt>
                <c:pt idx="23">
                  <c:v>3.7912845654897893E-2</c:v>
                </c:pt>
                <c:pt idx="24">
                  <c:v>3.9111341437873592E-2</c:v>
                </c:pt>
                <c:pt idx="25">
                  <c:v>5.0502912307496386E-2</c:v>
                </c:pt>
                <c:pt idx="26">
                  <c:v>5.313896788756739E-2</c:v>
                </c:pt>
                <c:pt idx="27">
                  <c:v>6.0218388894722329E-2</c:v>
                </c:pt>
                <c:pt idx="28">
                  <c:v>5.8865562674815838E-2</c:v>
                </c:pt>
                <c:pt idx="29">
                  <c:v>5.3878979527780889E-2</c:v>
                </c:pt>
                <c:pt idx="30">
                  <c:v>5.8357056742056067E-2</c:v>
                </c:pt>
                <c:pt idx="31">
                  <c:v>5.6073057772966124E-2</c:v>
                </c:pt>
                <c:pt idx="32">
                  <c:v>5.7241947387775133E-2</c:v>
                </c:pt>
                <c:pt idx="33">
                  <c:v>5.2472451674424964E-2</c:v>
                </c:pt>
                <c:pt idx="34">
                  <c:v>4.9090182070706999E-2</c:v>
                </c:pt>
                <c:pt idx="35">
                  <c:v>5.1254749121376383E-2</c:v>
                </c:pt>
                <c:pt idx="36">
                  <c:v>5.2514759709725335E-2</c:v>
                </c:pt>
                <c:pt idx="37">
                  <c:v>5.4339341761296921E-2</c:v>
                </c:pt>
                <c:pt idx="38">
                  <c:v>5.5198857839792621E-2</c:v>
                </c:pt>
                <c:pt idx="39">
                  <c:v>5.8796315688753209E-2</c:v>
                </c:pt>
                <c:pt idx="40">
                  <c:v>6.3878476258453928E-2</c:v>
                </c:pt>
                <c:pt idx="41">
                  <c:v>5.9260717601478316E-2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5-46A0-9DF3-3B6C2AF2E1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Quarterly!$B$38:$AQ$38</c:f>
              <c:numCache>
                <c:formatCode>0.00</c:formatCode>
                <c:ptCount val="42"/>
                <c:pt idx="0">
                  <c:v>2.0714856194335018</c:v>
                </c:pt>
                <c:pt idx="1">
                  <c:v>1.9905741605909637</c:v>
                </c:pt>
                <c:pt idx="2">
                  <c:v>2.1054789738855706</c:v>
                </c:pt>
                <c:pt idx="3">
                  <c:v>2.0948371187423529</c:v>
                </c:pt>
                <c:pt idx="4">
                  <c:v>2.037333451842164</c:v>
                </c:pt>
                <c:pt idx="5">
                  <c:v>1.898313804828841</c:v>
                </c:pt>
                <c:pt idx="6">
                  <c:v>2.33912160917673</c:v>
                </c:pt>
                <c:pt idx="7">
                  <c:v>2.1787830490348936</c:v>
                </c:pt>
                <c:pt idx="8">
                  <c:v>2.1724944856495148</c:v>
                </c:pt>
                <c:pt idx="9">
                  <c:v>2.2122126967251963</c:v>
                </c:pt>
                <c:pt idx="10">
                  <c:v>2.2615317428191148</c:v>
                </c:pt>
                <c:pt idx="11">
                  <c:v>2.1668601478436882</c:v>
                </c:pt>
                <c:pt idx="12">
                  <c:v>2.3070152147195304</c:v>
                </c:pt>
                <c:pt idx="13">
                  <c:v>2.2389124812790389</c:v>
                </c:pt>
                <c:pt idx="14">
                  <c:v>2.2514907366018613</c:v>
                </c:pt>
                <c:pt idx="15">
                  <c:v>2.3786289421654847</c:v>
                </c:pt>
                <c:pt idx="16">
                  <c:v>2.2800102967886153</c:v>
                </c:pt>
                <c:pt idx="17">
                  <c:v>2.2105092179690282</c:v>
                </c:pt>
                <c:pt idx="18">
                  <c:v>2.0302165258470182</c:v>
                </c:pt>
                <c:pt idx="19">
                  <c:v>1.9255850477304806</c:v>
                </c:pt>
                <c:pt idx="20">
                  <c:v>1.9406472032841167</c:v>
                </c:pt>
                <c:pt idx="21">
                  <c:v>1.9657983806289638</c:v>
                </c:pt>
                <c:pt idx="22">
                  <c:v>1.9553989447015829</c:v>
                </c:pt>
                <c:pt idx="23">
                  <c:v>2.2660879228764435</c:v>
                </c:pt>
                <c:pt idx="24">
                  <c:v>2.2425831293091916</c:v>
                </c:pt>
                <c:pt idx="25">
                  <c:v>2.4067835519420737</c:v>
                </c:pt>
                <c:pt idx="26">
                  <c:v>2.4567237268053947</c:v>
                </c:pt>
                <c:pt idx="27">
                  <c:v>2.5651066655039698</c:v>
                </c:pt>
                <c:pt idx="28">
                  <c:v>2.5371256502733357</c:v>
                </c:pt>
                <c:pt idx="29">
                  <c:v>2.6723895143003773</c:v>
                </c:pt>
                <c:pt idx="30">
                  <c:v>2.4821358547135008</c:v>
                </c:pt>
                <c:pt idx="31">
                  <c:v>2.631226254775024</c:v>
                </c:pt>
                <c:pt idx="32">
                  <c:v>2.7267155667178575</c:v>
                </c:pt>
                <c:pt idx="33">
                  <c:v>2.751010384404744</c:v>
                </c:pt>
                <c:pt idx="34">
                  <c:v>2.8806311547355392</c:v>
                </c:pt>
                <c:pt idx="35">
                  <c:v>2.6263809999128691</c:v>
                </c:pt>
                <c:pt idx="36">
                  <c:v>2.7845082762122728</c:v>
                </c:pt>
                <c:pt idx="37">
                  <c:v>2.8021043921227702</c:v>
                </c:pt>
                <c:pt idx="38">
                  <c:v>3.0094945009419658</c:v>
                </c:pt>
                <c:pt idx="39">
                  <c:v>2.800306120245625</c:v>
                </c:pt>
                <c:pt idx="40">
                  <c:v>2.7241773342940605</c:v>
                </c:pt>
                <c:pt idx="41">
                  <c:v>2.7324047744597801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CC-4B51-AC92-2B5AD8E54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Quarterly!$B$39:$AQ$39</c:f>
              <c:numCache>
                <c:formatCode>0.00%</c:formatCode>
                <c:ptCount val="42"/>
                <c:pt idx="0">
                  <c:v>4.3564366339295522E-2</c:v>
                </c:pt>
                <c:pt idx="1">
                  <c:v>4.413934609658992E-2</c:v>
                </c:pt>
                <c:pt idx="2">
                  <c:v>4.7356702066701992E-2</c:v>
                </c:pt>
                <c:pt idx="3">
                  <c:v>4.7300866356022646E-2</c:v>
                </c:pt>
                <c:pt idx="4">
                  <c:v>4.4386349713336909E-2</c:v>
                </c:pt>
                <c:pt idx="5">
                  <c:v>3.9513218604961049E-2</c:v>
                </c:pt>
                <c:pt idx="6">
                  <c:v>5.2440793838733998E-2</c:v>
                </c:pt>
                <c:pt idx="7">
                  <c:v>4.8848899703713776E-2</c:v>
                </c:pt>
                <c:pt idx="8">
                  <c:v>5.2839462134245764E-2</c:v>
                </c:pt>
                <c:pt idx="9">
                  <c:v>5.1479729983715083E-2</c:v>
                </c:pt>
                <c:pt idx="10">
                  <c:v>4.9937217616762127E-2</c:v>
                </c:pt>
                <c:pt idx="11">
                  <c:v>4.9798567028869589E-2</c:v>
                </c:pt>
                <c:pt idx="12">
                  <c:v>4.5972504652409318E-2</c:v>
                </c:pt>
                <c:pt idx="13">
                  <c:v>4.4077418668747689E-2</c:v>
                </c:pt>
                <c:pt idx="14">
                  <c:v>4.1824004766671828E-2</c:v>
                </c:pt>
                <c:pt idx="15">
                  <c:v>4.5372035139065042E-2</c:v>
                </c:pt>
                <c:pt idx="16">
                  <c:v>6.1969431182676241E-2</c:v>
                </c:pt>
                <c:pt idx="17">
                  <c:v>5.7178200154398041E-2</c:v>
                </c:pt>
                <c:pt idx="18">
                  <c:v>5.4378372193572201E-2</c:v>
                </c:pt>
                <c:pt idx="19">
                  <c:v>4.8010597711911247E-2</c:v>
                </c:pt>
                <c:pt idx="20">
                  <c:v>4.2071371812565539E-2</c:v>
                </c:pt>
                <c:pt idx="21">
                  <c:v>3.7678822763504982E-2</c:v>
                </c:pt>
                <c:pt idx="22">
                  <c:v>3.5289639861064481E-2</c:v>
                </c:pt>
                <c:pt idx="23">
                  <c:v>3.5885631622414878E-2</c:v>
                </c:pt>
                <c:pt idx="24">
                  <c:v>3.6116811681107891E-2</c:v>
                </c:pt>
                <c:pt idx="25">
                  <c:v>4.9560536462127644E-2</c:v>
                </c:pt>
                <c:pt idx="26">
                  <c:v>5.3351945856026817E-2</c:v>
                </c:pt>
                <c:pt idx="27">
                  <c:v>6.3524186862406379E-2</c:v>
                </c:pt>
                <c:pt idx="28">
                  <c:v>6.038618708254994E-2</c:v>
                </c:pt>
                <c:pt idx="29">
                  <c:v>5.6477825631116967E-2</c:v>
                </c:pt>
                <c:pt idx="30">
                  <c:v>5.7811479089635513E-2</c:v>
                </c:pt>
                <c:pt idx="31">
                  <c:v>5.6216777155753107E-2</c:v>
                </c:pt>
                <c:pt idx="32">
                  <c:v>5.8778089388184039E-2</c:v>
                </c:pt>
                <c:pt idx="33">
                  <c:v>5.3187885048184912E-2</c:v>
                </c:pt>
                <c:pt idx="34">
                  <c:v>5.1154382326047312E-2</c:v>
                </c:pt>
                <c:pt idx="35">
                  <c:v>4.7758894393105773E-2</c:v>
                </c:pt>
                <c:pt idx="36">
                  <c:v>5.1896529237019338E-2</c:v>
                </c:pt>
                <c:pt idx="37">
                  <c:v>5.5078219009784178E-2</c:v>
                </c:pt>
                <c:pt idx="38">
                  <c:v>6.2318051476771052E-2</c:v>
                </c:pt>
                <c:pt idx="39">
                  <c:v>6.1779408091018145E-2</c:v>
                </c:pt>
                <c:pt idx="40">
                  <c:v>6.6707740050053518E-2</c:v>
                </c:pt>
                <c:pt idx="41">
                  <c:v>5.792367956881192E-2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BD-4ADC-BA99-914A0EB25C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 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 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Quarterly!$B$42:$AQ$42</c:f>
              <c:numCache>
                <c:formatCode>0.00</c:formatCode>
                <c:ptCount val="42"/>
                <c:pt idx="0">
                  <c:v>1.9728344350850169</c:v>
                </c:pt>
                <c:pt idx="1">
                  <c:v>2.0260374929205214</c:v>
                </c:pt>
                <c:pt idx="2">
                  <c:v>2.0705348037607401</c:v>
                </c:pt>
                <c:pt idx="3">
                  <c:v>2.1171176690472215</c:v>
                </c:pt>
                <c:pt idx="4">
                  <c:v>2.089503416249233</c:v>
                </c:pt>
                <c:pt idx="5">
                  <c:v>2.0871565706712438</c:v>
                </c:pt>
                <c:pt idx="6">
                  <c:v>2.1931926736400689</c:v>
                </c:pt>
                <c:pt idx="7">
                  <c:v>2.2487525333557437</c:v>
                </c:pt>
                <c:pt idx="8">
                  <c:v>2.1845028963142865</c:v>
                </c:pt>
                <c:pt idx="9">
                  <c:v>2.2256410501290707</c:v>
                </c:pt>
                <c:pt idx="10">
                  <c:v>2.2798222572628957</c:v>
                </c:pt>
                <c:pt idx="11">
                  <c:v>2.3076115924273513</c:v>
                </c:pt>
                <c:pt idx="12">
                  <c:v>2.304047603480694</c:v>
                </c:pt>
                <c:pt idx="13">
                  <c:v>2.267053505354899</c:v>
                </c:pt>
                <c:pt idx="14">
                  <c:v>2.3374812268516223</c:v>
                </c:pt>
                <c:pt idx="15">
                  <c:v>2.4284546069939243</c:v>
                </c:pt>
                <c:pt idx="16">
                  <c:v>2.3850125935629105</c:v>
                </c:pt>
                <c:pt idx="17">
                  <c:v>2.2258284462437197</c:v>
                </c:pt>
                <c:pt idx="18">
                  <c:v>2.0612114379162736</c:v>
                </c:pt>
                <c:pt idx="19">
                  <c:v>2.0179203721589829</c:v>
                </c:pt>
                <c:pt idx="20">
                  <c:v>1.9465517948442783</c:v>
                </c:pt>
                <c:pt idx="21">
                  <c:v>1.9831631418457025</c:v>
                </c:pt>
                <c:pt idx="22">
                  <c:v>2.0561734492242518</c:v>
                </c:pt>
                <c:pt idx="23">
                  <c:v>2.2693753086569388</c:v>
                </c:pt>
                <c:pt idx="24">
                  <c:v>2.2641225234465416</c:v>
                </c:pt>
                <c:pt idx="25">
                  <c:v>2.4298872219325389</c:v>
                </c:pt>
                <c:pt idx="26">
                  <c:v>2.5000650262367023</c:v>
                </c:pt>
                <c:pt idx="27">
                  <c:v>2.5933336596484327</c:v>
                </c:pt>
                <c:pt idx="28">
                  <c:v>2.5707770699854549</c:v>
                </c:pt>
                <c:pt idx="29">
                  <c:v>2.660927701665158</c:v>
                </c:pt>
                <c:pt idx="30">
                  <c:v>2.6563927552927415</c:v>
                </c:pt>
                <c:pt idx="31">
                  <c:v>2.7400295700341872</c:v>
                </c:pt>
                <c:pt idx="32">
                  <c:v>2.6982883294589532</c:v>
                </c:pt>
                <c:pt idx="33">
                  <c:v>2.7710469226791741</c:v>
                </c:pt>
                <c:pt idx="34">
                  <c:v>2.7413000992922343</c:v>
                </c:pt>
                <c:pt idx="35">
                  <c:v>2.79868036123779</c:v>
                </c:pt>
                <c:pt idx="36">
                  <c:v>2.830624907087727</c:v>
                </c:pt>
                <c:pt idx="37">
                  <c:v>2.8192162669222447</c:v>
                </c:pt>
                <c:pt idx="38">
                  <c:v>2.7463120404700718</c:v>
                </c:pt>
                <c:pt idx="39">
                  <c:v>2.8458511763914038</c:v>
                </c:pt>
                <c:pt idx="40">
                  <c:v>2.8313266950062332</c:v>
                </c:pt>
                <c:pt idx="41">
                  <c:v>2.8627395303897591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3E7-454C-B489-101FCBA75D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 FFO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 FFO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Quarterly!$B$43:$AQ$43</c:f>
              <c:numCache>
                <c:formatCode>0.00%</c:formatCode>
                <c:ptCount val="42"/>
                <c:pt idx="0">
                  <c:v>4.1489683177392579E-2</c:v>
                </c:pt>
                <c:pt idx="1">
                  <c:v>4.4925716346150488E-2</c:v>
                </c:pt>
                <c:pt idx="2">
                  <c:v>4.657073332795187E-2</c:v>
                </c:pt>
                <c:pt idx="3">
                  <c:v>4.7803955270611834E-2</c:v>
                </c:pt>
                <c:pt idx="4">
                  <c:v>4.552295024508133E-2</c:v>
                </c:pt>
                <c:pt idx="5">
                  <c:v>4.344396254714563E-2</c:v>
                </c:pt>
                <c:pt idx="6">
                  <c:v>4.9169211380788454E-2</c:v>
                </c:pt>
                <c:pt idx="7">
                  <c:v>5.0417634288565522E-2</c:v>
                </c:pt>
                <c:pt idx="8">
                  <c:v>5.3131530981741129E-2</c:v>
                </c:pt>
                <c:pt idx="9">
                  <c:v>5.1792217118600756E-2</c:v>
                </c:pt>
                <c:pt idx="10">
                  <c:v>5.0341093177209952E-2</c:v>
                </c:pt>
                <c:pt idx="11">
                  <c:v>5.3033302899795486E-2</c:v>
                </c:pt>
                <c:pt idx="12">
                  <c:v>4.5913368275408643E-2</c:v>
                </c:pt>
                <c:pt idx="13">
                  <c:v>4.4631430364305523E-2</c:v>
                </c:pt>
                <c:pt idx="14">
                  <c:v>4.3421376061888679E-2</c:v>
                </c:pt>
                <c:pt idx="15">
                  <c:v>4.6322453161543625E-2</c:v>
                </c:pt>
                <c:pt idx="16">
                  <c:v>6.4823336102817444E-2</c:v>
                </c:pt>
                <c:pt idx="17">
                  <c:v>5.7574455412408687E-2</c:v>
                </c:pt>
                <c:pt idx="18">
                  <c:v>5.5208555990793454E-2</c:v>
                </c:pt>
                <c:pt idx="19">
                  <c:v>5.0312793670983805E-2</c:v>
                </c:pt>
                <c:pt idx="20">
                  <c:v>4.2199377699729625E-2</c:v>
                </c:pt>
                <c:pt idx="21">
                  <c:v>3.8011656367735923E-2</c:v>
                </c:pt>
                <c:pt idx="22">
                  <c:v>3.7108345952431905E-2</c:v>
                </c:pt>
                <c:pt idx="23">
                  <c:v>3.5937690465290613E-2</c:v>
                </c:pt>
                <c:pt idx="24">
                  <c:v>3.6463703723421372E-2</c:v>
                </c:pt>
                <c:pt idx="25">
                  <c:v>5.003628771032255E-2</c:v>
                </c:pt>
                <c:pt idx="26">
                  <c:v>5.4293176095047559E-2</c:v>
                </c:pt>
                <c:pt idx="27">
                  <c:v>6.4223220892729874E-2</c:v>
                </c:pt>
                <c:pt idx="28">
                  <c:v>6.1187125312042241E-2</c:v>
                </c:pt>
                <c:pt idx="29">
                  <c:v>5.6235593631640678E-2</c:v>
                </c:pt>
                <c:pt idx="30">
                  <c:v>6.1870100274664989E-2</c:v>
                </c:pt>
                <c:pt idx="31">
                  <c:v>5.8541385963768552E-2</c:v>
                </c:pt>
                <c:pt idx="32">
                  <c:v>5.8165301346388303E-2</c:v>
                </c:pt>
                <c:pt idx="33">
                  <c:v>5.357527038869301E-2</c:v>
                </c:pt>
                <c:pt idx="34">
                  <c:v>4.8680134948585738E-2</c:v>
                </c:pt>
                <c:pt idx="35">
                  <c:v>5.0892037300318951E-2</c:v>
                </c:pt>
                <c:pt idx="36">
                  <c:v>5.2756032188756442E-2</c:v>
                </c:pt>
                <c:pt idx="37">
                  <c:v>5.5414570357194E-2</c:v>
                </c:pt>
                <c:pt idx="38">
                  <c:v>5.6868293015894231E-2</c:v>
                </c:pt>
                <c:pt idx="39">
                  <c:v>6.2784207741247669E-2</c:v>
                </c:pt>
                <c:pt idx="40">
                  <c:v>6.9331538292163652E-2</c:v>
                </c:pt>
                <c:pt idx="41">
                  <c:v>6.0686618906985193E-2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F2-4AA1-98EC-F4E750CFD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AFFO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AFFO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Quarterly!$B$49:$AQ$49</c:f>
              <c:numCache>
                <c:formatCode>0.00</c:formatCode>
                <c:ptCount val="42"/>
                <c:pt idx="0">
                  <c:v>1.8882679583078681</c:v>
                </c:pt>
                <c:pt idx="1">
                  <c:v>1.9308816742488031</c:v>
                </c:pt>
                <c:pt idx="2">
                  <c:v>1.9372742473887541</c:v>
                </c:pt>
                <c:pt idx="3">
                  <c:v>1.9429527015694443</c:v>
                </c:pt>
                <c:pt idx="4">
                  <c:v>2.031225748692068</c:v>
                </c:pt>
                <c:pt idx="5">
                  <c:v>1.9829395075458616</c:v>
                </c:pt>
                <c:pt idx="6">
                  <c:v>2.0529684366189125</c:v>
                </c:pt>
                <c:pt idx="7">
                  <c:v>2.0796915607984294</c:v>
                </c:pt>
                <c:pt idx="8">
                  <c:v>2.0804517189145928</c:v>
                </c:pt>
                <c:pt idx="9">
                  <c:v>2.1042142962620338</c:v>
                </c:pt>
                <c:pt idx="10">
                  <c:v>2.1516802143711908</c:v>
                </c:pt>
                <c:pt idx="11">
                  <c:v>2.162122452341257</c:v>
                </c:pt>
                <c:pt idx="12">
                  <c:v>2.1921355262530198</c:v>
                </c:pt>
                <c:pt idx="13">
                  <c:v>2.1386891802117161</c:v>
                </c:pt>
                <c:pt idx="14">
                  <c:v>2.1398661279797913</c:v>
                </c:pt>
                <c:pt idx="15">
                  <c:v>2.2270586124644023</c:v>
                </c:pt>
                <c:pt idx="16">
                  <c:v>2.2369282422671639</c:v>
                </c:pt>
                <c:pt idx="17">
                  <c:v>2.1295787865920657</c:v>
                </c:pt>
                <c:pt idx="18">
                  <c:v>1.9205181495835508</c:v>
                </c:pt>
                <c:pt idx="19">
                  <c:v>1.8532808954439564</c:v>
                </c:pt>
                <c:pt idx="20">
                  <c:v>1.7918357312818374</c:v>
                </c:pt>
                <c:pt idx="21">
                  <c:v>1.8417101550104615</c:v>
                </c:pt>
                <c:pt idx="22">
                  <c:v>1.8025196846449303</c:v>
                </c:pt>
                <c:pt idx="23">
                  <c:v>2.0989172094474093</c:v>
                </c:pt>
                <c:pt idx="24">
                  <c:v>2.0883210604508848</c:v>
                </c:pt>
                <c:pt idx="25">
                  <c:v>2.2443932652537568</c:v>
                </c:pt>
                <c:pt idx="26">
                  <c:v>2.2710569438451707</c:v>
                </c:pt>
                <c:pt idx="27">
                  <c:v>2.382259739871821</c:v>
                </c:pt>
                <c:pt idx="28">
                  <c:v>2.4097901635443288</c:v>
                </c:pt>
                <c:pt idx="29">
                  <c:v>2.4501471484955646</c:v>
                </c:pt>
                <c:pt idx="30">
                  <c:v>2.4365937550262191</c:v>
                </c:pt>
                <c:pt idx="31">
                  <c:v>2.452289623217951</c:v>
                </c:pt>
                <c:pt idx="32">
                  <c:v>2.5172694763225474</c:v>
                </c:pt>
                <c:pt idx="33">
                  <c:v>2.5532645701064145</c:v>
                </c:pt>
                <c:pt idx="34">
                  <c:v>2.524343044636093</c:v>
                </c:pt>
                <c:pt idx="35">
                  <c:v>2.5254595991563416</c:v>
                </c:pt>
                <c:pt idx="36">
                  <c:v>2.5912409225296891</c:v>
                </c:pt>
                <c:pt idx="37">
                  <c:v>2.5738786002927467</c:v>
                </c:pt>
                <c:pt idx="38">
                  <c:v>2.4209567645266827</c:v>
                </c:pt>
                <c:pt idx="39">
                  <c:v>2.4912307632000625</c:v>
                </c:pt>
                <c:pt idx="40">
                  <c:v>2.504389054556452</c:v>
                </c:pt>
                <c:pt idx="41">
                  <c:v>2.4368002460666043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FF-4920-B345-263064AB4B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Levered cash-on-cash (AFFO / market cap),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Levered cash-on-cash (AFFO / market cap),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Quarterly!$B$50:$AQ$50</c:f>
              <c:numCache>
                <c:formatCode>0.00%</c:formatCode>
                <c:ptCount val="42"/>
                <c:pt idx="0">
                  <c:v>3.9711208376611316E-2</c:v>
                </c:pt>
                <c:pt idx="1">
                  <c:v>4.2815714269057115E-2</c:v>
                </c:pt>
                <c:pt idx="2">
                  <c:v>4.3573419869292716E-2</c:v>
                </c:pt>
                <c:pt idx="3">
                  <c:v>4.3871356512999025E-2</c:v>
                </c:pt>
                <c:pt idx="4">
                  <c:v>4.4253284285230239E-2</c:v>
                </c:pt>
                <c:pt idx="5">
                  <c:v>4.1274694438171652E-2</c:v>
                </c:pt>
                <c:pt idx="6">
                  <c:v>4.6025522623448327E-2</c:v>
                </c:pt>
                <c:pt idx="7">
                  <c:v>4.662724198864255E-2</c:v>
                </c:pt>
                <c:pt idx="8">
                  <c:v>5.0600795790212642E-2</c:v>
                </c:pt>
                <c:pt idx="9">
                  <c:v>4.8966531997487558E-2</c:v>
                </c:pt>
                <c:pt idx="10">
                  <c:v>4.7511569734942111E-2</c:v>
                </c:pt>
                <c:pt idx="11">
                  <c:v>4.968968577630007E-2</c:v>
                </c:pt>
                <c:pt idx="12">
                  <c:v>4.3683266601963235E-2</c:v>
                </c:pt>
                <c:pt idx="13">
                  <c:v>4.2104324839289616E-2</c:v>
                </c:pt>
                <c:pt idx="14">
                  <c:v>3.975045052672254E-2</c:v>
                </c:pt>
                <c:pt idx="15">
                  <c:v>4.2480850976908006E-2</c:v>
                </c:pt>
                <c:pt idx="16">
                  <c:v>6.0798484535358133E-2</c:v>
                </c:pt>
                <c:pt idx="17">
                  <c:v>5.5084810827523693E-2</c:v>
                </c:pt>
                <c:pt idx="18">
                  <c:v>5.1440153999827258E-2</c:v>
                </c:pt>
                <c:pt idx="19">
                  <c:v>4.6207838819272117E-2</c:v>
                </c:pt>
                <c:pt idx="20">
                  <c:v>3.8845281692739417E-2</c:v>
                </c:pt>
                <c:pt idx="21">
                  <c:v>3.5300400690219204E-2</c:v>
                </c:pt>
                <c:pt idx="22">
                  <c:v>3.2530584454880537E-2</c:v>
                </c:pt>
                <c:pt idx="23">
                  <c:v>3.3238326290786005E-2</c:v>
                </c:pt>
                <c:pt idx="24">
                  <c:v>3.3632420347882351E-2</c:v>
                </c:pt>
                <c:pt idx="25">
                  <c:v>4.6216592334697694E-2</c:v>
                </c:pt>
                <c:pt idx="26">
                  <c:v>4.9319874995280323E-2</c:v>
                </c:pt>
                <c:pt idx="27">
                  <c:v>5.8996031200391798E-2</c:v>
                </c:pt>
                <c:pt idx="28">
                  <c:v>5.7355472177658663E-2</c:v>
                </c:pt>
                <c:pt idx="29">
                  <c:v>5.1780993258214496E-2</c:v>
                </c:pt>
                <c:pt idx="30">
                  <c:v>5.6750757075258389E-2</c:v>
                </c:pt>
                <c:pt idx="31">
                  <c:v>5.239375330024465E-2</c:v>
                </c:pt>
                <c:pt idx="32">
                  <c:v>5.4263191987983343E-2</c:v>
                </c:pt>
                <c:pt idx="33">
                  <c:v>4.9364678236868187E-2</c:v>
                </c:pt>
                <c:pt idx="34">
                  <c:v>4.4827401458576568E-2</c:v>
                </c:pt>
                <c:pt idx="35">
                  <c:v>4.5923709581421862E-2</c:v>
                </c:pt>
                <c:pt idx="36">
                  <c:v>4.829449114769712E-2</c:v>
                </c:pt>
                <c:pt idx="37">
                  <c:v>5.0592208359562588E-2</c:v>
                </c:pt>
                <c:pt idx="38">
                  <c:v>5.0131112792393913E-2</c:v>
                </c:pt>
                <c:pt idx="39">
                  <c:v>5.4960691924329876E-2</c:v>
                </c:pt>
                <c:pt idx="40">
                  <c:v>6.132571911983966E-2</c:v>
                </c:pt>
                <c:pt idx="41">
                  <c:v>5.1657220755028974E-2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F7-4DB6-9673-C3CB07D06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Quarterly!$B$70:$AQ$70</c:f>
              <c:numCache>
                <c:formatCode>0.00</c:formatCode>
                <c:ptCount val="42"/>
                <c:pt idx="0">
                  <c:v>2.0219525780779759</c:v>
                </c:pt>
                <c:pt idx="1">
                  <c:v>1.9480603627244055</c:v>
                </c:pt>
                <c:pt idx="2">
                  <c:v>2.2264563453791304</c:v>
                </c:pt>
                <c:pt idx="3">
                  <c:v>2.1220042649365403</c:v>
                </c:pt>
                <c:pt idx="4">
                  <c:v>2.1337842640874283</c:v>
                </c:pt>
                <c:pt idx="5">
                  <c:v>1.9460944333534087</c:v>
                </c:pt>
                <c:pt idx="6">
                  <c:v>2.568292869186144</c:v>
                </c:pt>
                <c:pt idx="7">
                  <c:v>2.4498650705802434</c:v>
                </c:pt>
                <c:pt idx="8">
                  <c:v>2.2866865812778672</c:v>
                </c:pt>
                <c:pt idx="9">
                  <c:v>2.2384254792587286</c:v>
                </c:pt>
                <c:pt idx="10">
                  <c:v>2.5741332624037301</c:v>
                </c:pt>
                <c:pt idx="11">
                  <c:v>2.3092798967887256</c:v>
                </c:pt>
                <c:pt idx="12">
                  <c:v>2.6078459996467247</c:v>
                </c:pt>
                <c:pt idx="13">
                  <c:v>1.978351953191557</c:v>
                </c:pt>
                <c:pt idx="14">
                  <c:v>2.6932270168820653</c:v>
                </c:pt>
                <c:pt idx="15">
                  <c:v>2.1925150091599135</c:v>
                </c:pt>
                <c:pt idx="16">
                  <c:v>2.4272564481777619</c:v>
                </c:pt>
                <c:pt idx="17">
                  <c:v>2.0407613684874093</c:v>
                </c:pt>
                <c:pt idx="18">
                  <c:v>2.3694749702287394</c:v>
                </c:pt>
                <c:pt idx="19">
                  <c:v>1.8444219179896744</c:v>
                </c:pt>
                <c:pt idx="20">
                  <c:v>2.3657419667834767</c:v>
                </c:pt>
                <c:pt idx="21">
                  <c:v>1.7077186449537121</c:v>
                </c:pt>
                <c:pt idx="22">
                  <c:v>2.4554070849514686</c:v>
                </c:pt>
                <c:pt idx="23">
                  <c:v>2.0826875287789188</c:v>
                </c:pt>
                <c:pt idx="24">
                  <c:v>2.4552766093281564</c:v>
                </c:pt>
                <c:pt idx="25">
                  <c:v>2.117905495742086</c:v>
                </c:pt>
                <c:pt idx="26">
                  <c:v>3.1460625579614869</c:v>
                </c:pt>
                <c:pt idx="27">
                  <c:v>2.4390922784364699</c:v>
                </c:pt>
                <c:pt idx="28">
                  <c:v>2.8289331650095795</c:v>
                </c:pt>
                <c:pt idx="29">
                  <c:v>2.4377354618850506</c:v>
                </c:pt>
                <c:pt idx="30">
                  <c:v>3.3141300995873371</c:v>
                </c:pt>
                <c:pt idx="31">
                  <c:v>2.4340092600726311</c:v>
                </c:pt>
                <c:pt idx="32">
                  <c:v>2.9032274054879612</c:v>
                </c:pt>
                <c:pt idx="33">
                  <c:v>2.6686660411633505</c:v>
                </c:pt>
                <c:pt idx="34">
                  <c:v>3.41131288179565</c:v>
                </c:pt>
                <c:pt idx="35">
                  <c:v>2.3041430736672828</c:v>
                </c:pt>
                <c:pt idx="36">
                  <c:v>2.9188928825131701</c:v>
                </c:pt>
                <c:pt idx="37">
                  <c:v>2.636652382438454</c:v>
                </c:pt>
                <c:pt idx="38">
                  <c:v>3.3229363395863571</c:v>
                </c:pt>
                <c:pt idx="39">
                  <c:v>2.8201101557925448</c:v>
                </c:pt>
                <c:pt idx="40">
                  <c:v>2.9751062520700358</c:v>
                </c:pt>
                <c:pt idx="41">
                  <c:v>2.5673465157192874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59-4BBE-B525-77A4F4D637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/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/ market cap,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Quarterly!$B$71:$AQ$71</c:f>
              <c:numCache>
                <c:formatCode>0.00%</c:formatCode>
                <c:ptCount val="42"/>
                <c:pt idx="0">
                  <c:v>4.2522661999536825E-2</c:v>
                </c:pt>
                <c:pt idx="1">
                  <c:v>4.3196637568033831E-2</c:v>
                </c:pt>
                <c:pt idx="2">
                  <c:v>5.007774056183379E-2</c:v>
                </c:pt>
                <c:pt idx="3">
                  <c:v>4.7914293309320691E-2</c:v>
                </c:pt>
                <c:pt idx="4">
                  <c:v>4.6487674598854646E-2</c:v>
                </c:pt>
                <c:pt idx="5">
                  <c:v>4.0507767775478147E-2</c:v>
                </c:pt>
                <c:pt idx="6">
                  <c:v>5.7578586911470553E-2</c:v>
                </c:pt>
                <c:pt idx="7">
                  <c:v>5.4926631255652565E-2</c:v>
                </c:pt>
                <c:pt idx="8">
                  <c:v>5.5616844978179911E-2</c:v>
                </c:pt>
                <c:pt idx="9">
                  <c:v>5.2089719687212259E-2</c:v>
                </c:pt>
                <c:pt idx="10">
                  <c:v>5.6839818104415789E-2</c:v>
                </c:pt>
                <c:pt idx="11">
                  <c:v>5.3071643706721641E-2</c:v>
                </c:pt>
                <c:pt idx="12">
                  <c:v>5.1967239568509439E-2</c:v>
                </c:pt>
                <c:pt idx="13">
                  <c:v>3.8947769528330678E-2</c:v>
                </c:pt>
                <c:pt idx="14">
                  <c:v>5.002975928820072E-2</c:v>
                </c:pt>
                <c:pt idx="15">
                  <c:v>4.1821936273913472E-2</c:v>
                </c:pt>
                <c:pt idx="16">
                  <c:v>6.597150093572772E-2</c:v>
                </c:pt>
                <c:pt idx="17">
                  <c:v>5.2787412532007486E-2</c:v>
                </c:pt>
                <c:pt idx="18">
                  <c:v>6.3465246289774721E-2</c:v>
                </c:pt>
                <c:pt idx="19">
                  <c:v>4.5986958000116547E-2</c:v>
                </c:pt>
                <c:pt idx="20">
                  <c:v>5.1287018953628027E-2</c:v>
                </c:pt>
                <c:pt idx="21">
                  <c:v>3.2732160524293681E-2</c:v>
                </c:pt>
                <c:pt idx="22">
                  <c:v>4.4313428712352804E-2</c:v>
                </c:pt>
                <c:pt idx="23">
                  <c:v>3.2981314046936439E-2</c:v>
                </c:pt>
                <c:pt idx="24">
                  <c:v>3.9542241161624289E-2</c:v>
                </c:pt>
                <c:pt idx="25">
                  <c:v>4.3611953580274615E-2</c:v>
                </c:pt>
                <c:pt idx="26">
                  <c:v>6.8322114294185068E-2</c:v>
                </c:pt>
                <c:pt idx="27">
                  <c:v>6.0403473958307821E-2</c:v>
                </c:pt>
                <c:pt idx="28">
                  <c:v>6.7331504581925009E-2</c:v>
                </c:pt>
                <c:pt idx="29">
                  <c:v>5.1518686783643484E-2</c:v>
                </c:pt>
                <c:pt idx="30">
                  <c:v>7.7189474777858091E-2</c:v>
                </c:pt>
                <c:pt idx="31">
                  <c:v>5.2003188977088582E-2</c:v>
                </c:pt>
                <c:pt idx="32">
                  <c:v>6.2583043877731434E-2</c:v>
                </c:pt>
                <c:pt idx="33">
                  <c:v>5.159584399755137E-2</c:v>
                </c:pt>
                <c:pt idx="34">
                  <c:v>6.0578253172841733E-2</c:v>
                </c:pt>
                <c:pt idx="35">
                  <c:v>4.1899223960854347E-2</c:v>
                </c:pt>
                <c:pt idx="36">
                  <c:v>5.4401134703441809E-2</c:v>
                </c:pt>
                <c:pt idx="37">
                  <c:v>5.182609105530131E-2</c:v>
                </c:pt>
                <c:pt idx="38">
                  <c:v>6.8808538377312364E-2</c:v>
                </c:pt>
                <c:pt idx="39">
                  <c:v>6.2216318036347577E-2</c:v>
                </c:pt>
                <c:pt idx="40">
                  <c:v>7.2852311039364209E-2</c:v>
                </c:pt>
                <c:pt idx="41">
                  <c:v>5.4424643928544965E-2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72-438C-83E4-87C7893448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per share, quarterly (as reported)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per share, quarterly (as reported)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Quarterly!$B$82:$AQ$82</c:f>
              <c:numCache>
                <c:formatCode>0.00</c:formatCode>
                <c:ptCount val="42"/>
                <c:pt idx="0">
                  <c:v>2.3797623817390452</c:v>
                </c:pt>
                <c:pt idx="1">
                  <c:v>2.3199596867622954</c:v>
                </c:pt>
                <c:pt idx="2">
                  <c:v>2.3515644741319837</c:v>
                </c:pt>
                <c:pt idx="3">
                  <c:v>2.4516386075834076</c:v>
                </c:pt>
                <c:pt idx="4">
                  <c:v>2.4168908472447299</c:v>
                </c:pt>
                <c:pt idx="5">
                  <c:v>2.4294444873736718</c:v>
                </c:pt>
                <c:pt idx="6">
                  <c:v>2.535980704844206</c:v>
                </c:pt>
                <c:pt idx="7">
                  <c:v>2.6107883743831946</c:v>
                </c:pt>
                <c:pt idx="8">
                  <c:v>2.5992961290718117</c:v>
                </c:pt>
                <c:pt idx="9">
                  <c:v>2.6511954092395609</c:v>
                </c:pt>
                <c:pt idx="10">
                  <c:v>2.6904262328948985</c:v>
                </c:pt>
                <c:pt idx="11">
                  <c:v>2.694845978783083</c:v>
                </c:pt>
                <c:pt idx="12">
                  <c:v>2.684269191986663</c:v>
                </c:pt>
                <c:pt idx="13">
                  <c:v>2.6249867039212091</c:v>
                </c:pt>
                <c:pt idx="14">
                  <c:v>2.7269696680951556</c:v>
                </c:pt>
                <c:pt idx="15">
                  <c:v>2.8057479155578866</c:v>
                </c:pt>
                <c:pt idx="16">
                  <c:v>2.770868686160644</c:v>
                </c:pt>
                <c:pt idx="17">
                  <c:v>2.6132287078358845</c:v>
                </c:pt>
                <c:pt idx="18">
                  <c:v>2.4380720163296954</c:v>
                </c:pt>
                <c:pt idx="19">
                  <c:v>2.3098942216606972</c:v>
                </c:pt>
                <c:pt idx="20">
                  <c:v>2.3628326656021348</c:v>
                </c:pt>
                <c:pt idx="21">
                  <c:v>2.3909951461088554</c:v>
                </c:pt>
                <c:pt idx="22">
                  <c:v>2.5157057623487145</c:v>
                </c:pt>
                <c:pt idx="23">
                  <c:v>2.7274296382240526</c:v>
                </c:pt>
                <c:pt idx="24">
                  <c:v>2.698482445022286</c:v>
                </c:pt>
                <c:pt idx="25">
                  <c:v>2.8399005425953709</c:v>
                </c:pt>
                <c:pt idx="26">
                  <c:v>2.9513660399623354</c:v>
                </c:pt>
                <c:pt idx="27">
                  <c:v>3.0651287249856032</c:v>
                </c:pt>
                <c:pt idx="28">
                  <c:v>3.03291275962281</c:v>
                </c:pt>
                <c:pt idx="29">
                  <c:v>3.1205541280513285</c:v>
                </c:pt>
                <c:pt idx="30">
                  <c:v>2.956319409023886</c:v>
                </c:pt>
                <c:pt idx="31">
                  <c:v>3.09187734421928</c:v>
                </c:pt>
                <c:pt idx="32">
                  <c:v>3.1790060598952676</c:v>
                </c:pt>
                <c:pt idx="33">
                  <c:v>3.227069544401425</c:v>
                </c:pt>
                <c:pt idx="34">
                  <c:v>3.3835968285649978</c:v>
                </c:pt>
                <c:pt idx="35">
                  <c:v>3.1124182417176725</c:v>
                </c:pt>
                <c:pt idx="36">
                  <c:v>3.2606724909447249</c:v>
                </c:pt>
                <c:pt idx="37">
                  <c:v>3.3049576297557803</c:v>
                </c:pt>
                <c:pt idx="38">
                  <c:v>3.524879552187965</c:v>
                </c:pt>
                <c:pt idx="39">
                  <c:v>3.3412267298532781</c:v>
                </c:pt>
                <c:pt idx="40">
                  <c:v>3.2847372254959861</c:v>
                </c:pt>
                <c:pt idx="41">
                  <c:v>3.2844203384291477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2F4-487A-B9B6-5AEEA7EF3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/ TEV,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/ TEV, quarterly (annualized x4)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Quarterly!$B$4:$AQ$4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Quarterly!$B$83:$AQ$83</c:f>
              <c:numCache>
                <c:formatCode>0.00%</c:formatCode>
                <c:ptCount val="42"/>
                <c:pt idx="0">
                  <c:v>4.0062429357934581E-2</c:v>
                </c:pt>
                <c:pt idx="1">
                  <c:v>4.0319621780342728E-2</c:v>
                </c:pt>
                <c:pt idx="2">
                  <c:v>4.1351417887140043E-2</c:v>
                </c:pt>
                <c:pt idx="3">
                  <c:v>4.2946437784191785E-2</c:v>
                </c:pt>
                <c:pt idx="4">
                  <c:v>4.123648057792087E-2</c:v>
                </c:pt>
                <c:pt idx="5">
                  <c:v>4.0023531245696096E-2</c:v>
                </c:pt>
                <c:pt idx="6">
                  <c:v>4.4096902141859885E-2</c:v>
                </c:pt>
                <c:pt idx="7">
                  <c:v>4.511412586621507E-2</c:v>
                </c:pt>
                <c:pt idx="8">
                  <c:v>4.7379985654371147E-2</c:v>
                </c:pt>
                <c:pt idx="9">
                  <c:v>4.6786202024518934E-2</c:v>
                </c:pt>
                <c:pt idx="10">
                  <c:v>4.5668577894706817E-2</c:v>
                </c:pt>
                <c:pt idx="11">
                  <c:v>4.7934709334172348E-2</c:v>
                </c:pt>
                <c:pt idx="12">
                  <c:v>4.2738251963827925E-2</c:v>
                </c:pt>
                <c:pt idx="13">
                  <c:v>4.1043954025570484E-2</c:v>
                </c:pt>
                <c:pt idx="14">
                  <c:v>4.0695715508275151E-2</c:v>
                </c:pt>
                <c:pt idx="15">
                  <c:v>4.2905335156844152E-2</c:v>
                </c:pt>
                <c:pt idx="16">
                  <c:v>5.4155049105644455E-2</c:v>
                </c:pt>
                <c:pt idx="17">
                  <c:v>5.0049665095480277E-2</c:v>
                </c:pt>
                <c:pt idx="18">
                  <c:v>4.7939438788120542E-2</c:v>
                </c:pt>
                <c:pt idx="19">
                  <c:v>4.3046582173431887E-2</c:v>
                </c:pt>
                <c:pt idx="20">
                  <c:v>3.9628037030119849E-2</c:v>
                </c:pt>
                <c:pt idx="21">
                  <c:v>3.6413972736203337E-2</c:v>
                </c:pt>
                <c:pt idx="22">
                  <c:v>3.6282410469642978E-2</c:v>
                </c:pt>
                <c:pt idx="23">
                  <c:v>3.5127811074447346E-2</c:v>
                </c:pt>
                <c:pt idx="24">
                  <c:v>3.531812355976563E-2</c:v>
                </c:pt>
                <c:pt idx="25">
                  <c:v>4.5173181639343633E-2</c:v>
                </c:pt>
                <c:pt idx="26">
                  <c:v>4.8878168003557404E-2</c:v>
                </c:pt>
                <c:pt idx="27">
                  <c:v>5.5489386957815252E-2</c:v>
                </c:pt>
                <c:pt idx="28">
                  <c:v>5.3756840085972986E-2</c:v>
                </c:pt>
                <c:pt idx="29">
                  <c:v>5.0731711380510365E-2</c:v>
                </c:pt>
                <c:pt idx="30">
                  <c:v>5.1933761771626806E-2</c:v>
                </c:pt>
                <c:pt idx="31">
                  <c:v>5.0807297934096073E-2</c:v>
                </c:pt>
                <c:pt idx="32">
                  <c:v>5.2609215224168358E-2</c:v>
                </c:pt>
                <c:pt idx="33">
                  <c:v>4.8568981228650894E-2</c:v>
                </c:pt>
                <c:pt idx="34">
                  <c:v>4.7634052052387028E-2</c:v>
                </c:pt>
                <c:pt idx="35">
                  <c:v>4.4985193179173009E-2</c:v>
                </c:pt>
                <c:pt idx="36">
                  <c:v>4.7785309773412478E-2</c:v>
                </c:pt>
                <c:pt idx="37">
                  <c:v>5.0099100712355106E-2</c:v>
                </c:pt>
                <c:pt idx="38">
                  <c:v>5.5436515692994265E-2</c:v>
                </c:pt>
                <c:pt idx="39">
                  <c:v>5.4020574650658813E-2</c:v>
                </c:pt>
                <c:pt idx="40">
                  <c:v>5.7094305158236873E-2</c:v>
                </c:pt>
                <c:pt idx="41">
                  <c:v>5.2161779804892755E-2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38-4142-A7F0-B501FAF3F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 CAGR, Q1 2016 to Q2 2026 (as reported): whole company vs per share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CHARTS!$B$6</c:f>
              <c:strCache>
                <c:ptCount val="1"/>
                <c:pt idx="0">
                  <c:v>Whole company</c:v>
                </c:pt>
              </c:strCache>
            </c:strRef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CHARTS!$A$7:$A$10</c:f>
              <c:strCache>
                <c:ptCount val="4"/>
                <c:pt idx="0">
                  <c:v>AFFO</c:v>
                </c:pt>
                <c:pt idx="1">
                  <c:v>EBITDAre</c:v>
                </c:pt>
                <c:pt idx="2">
                  <c:v>EBITDA</c:v>
                </c:pt>
                <c:pt idx="3">
                  <c:v>FFO</c:v>
                </c:pt>
              </c:strCache>
            </c:strRef>
          </c:cat>
          <c:val>
            <c:numRef>
              <c:f>CHARTS!$B$7:$B$10</c:f>
              <c:numCache>
                <c:formatCode>0.0%</c:formatCode>
                <c:ptCount val="4"/>
                <c:pt idx="0">
                  <c:v>2.8387219993185386E-2</c:v>
                </c:pt>
                <c:pt idx="1">
                  <c:v>3.5147912347243127E-2</c:v>
                </c:pt>
                <c:pt idx="2">
                  <c:v>1.1643266299581345E-2</c:v>
                </c:pt>
                <c:pt idx="3">
                  <c:v>3.0585823858869876E-2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6AB7-470E-8E07-5A53B4EBF1F5}"/>
            </c:ext>
          </c:extLst>
        </c:ser>
        <c:ser>
          <c:idx val="1"/>
          <c:order val="1"/>
          <c:tx>
            <c:strRef>
              <c:f>CHARTS!$C$6</c:f>
              <c:strCache>
                <c:ptCount val="1"/>
                <c:pt idx="0">
                  <c:v>Per share</c:v>
                </c:pt>
              </c:strCache>
            </c:strRef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CHARTS!$A$7:$A$10</c:f>
              <c:strCache>
                <c:ptCount val="4"/>
                <c:pt idx="0">
                  <c:v>AFFO</c:v>
                </c:pt>
                <c:pt idx="1">
                  <c:v>EBITDAre</c:v>
                </c:pt>
                <c:pt idx="2">
                  <c:v>EBITDA</c:v>
                </c:pt>
                <c:pt idx="3">
                  <c:v>FFO</c:v>
                </c:pt>
              </c:strCache>
            </c:strRef>
          </c:cat>
          <c:val>
            <c:numRef>
              <c:f>CHARTS!$C$7:$C$10</c:f>
              <c:numCache>
                <c:formatCode>0.0%</c:formatCode>
                <c:ptCount val="4"/>
                <c:pt idx="0">
                  <c:v>2.519267214273313E-2</c:v>
                </c:pt>
                <c:pt idx="1">
                  <c:v>3.1932363306959477E-2</c:v>
                </c:pt>
                <c:pt idx="2">
                  <c:v>8.5007313098881543E-3</c:v>
                </c:pt>
                <c:pt idx="3">
                  <c:v>2.7384446338506674E-2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6AB7-470E-8E07-5A53B4EBF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AVB: Construction in Progress + Land Held for Development per Share, and as % of TEV, Year End (2016-2026)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Construction in progress incl. land ($/share)</c:v>
          </c:tx>
          <c:spPr>
            <a:solidFill>
              <a:srgbClr val="1F4E79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Data'!$B$175:$L$175</c:f>
              <c:numCache>
                <c:formatCode>\$0.00</c:formatCode>
                <c:ptCount val="11"/>
                <c:pt idx="0">
                  <c:v>13.7052852310705</c:v>
                </c:pt>
                <c:pt idx="1">
                  <c:v>9.45897432915612</c:v>
                </c:pt>
                <c:pt idx="2">
                  <c:v>12.7648283961922</c:v>
                </c:pt>
                <c:pt idx="3">
                  <c:v>9.26949898494176</c:v>
                </c:pt>
                <c:pt idx="4">
                  <c:v>7.09335206499346</c:v>
                </c:pt>
                <c:pt idx="5">
                  <c:v>5.7749307012752</c:v>
                </c:pt>
                <c:pt idx="6">
                  <c:v>7.66516258741044</c:v>
                </c:pt>
                <c:pt idx="7">
                  <c:v>8.93441947477359</c:v>
                </c:pt>
                <c:pt idx="8">
                  <c:v>7.32965567750345</c:v>
                </c:pt>
                <c:pt idx="9">
                  <c:v>10.335753585721</c:v>
                </c:pt>
                <c:pt idx="10">
                  <c:v>11.6831101330452</c:v>
                </c:pt>
              </c:numCache>
            </c:numRef>
          </c:val>
        </c:ser>
        <c:ser>
          <c:idx val="1"/>
          <c:order val="1"/>
          <c:tx>
            <c:v>Land held for development ($/share)</c:v>
          </c:tx>
          <c:spPr>
            <a:solidFill>
              <a:srgbClr val="BFBFBF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Data'!$B$176:$L$176</c:f>
              <c:numCache>
                <c:formatCode>\$0.00</c:formatCode>
                <c:ptCount val="11"/>
                <c:pt idx="0">
                  <c:v>0.6137613190845</c:v>
                </c:pt>
                <c:pt idx="1">
                  <c:v>0.495026656233965</c:v>
                </c:pt>
                <c:pt idx="2">
                  <c:v>0.611568674226943</c:v>
                </c:pt>
                <c:pt idx="3">
                  <c:v>0</c:v>
                </c:pt>
                <c:pt idx="4">
                  <c:v>0.789355031893944</c:v>
                </c:pt>
                <c:pt idx="5">
                  <c:v>1.05571412406917</c:v>
                </c:pt>
                <c:pt idx="6">
                  <c:v>1.2807204898212</c:v>
                </c:pt>
                <c:pt idx="7">
                  <c:v>1.40159381005614</c:v>
                </c:pt>
                <c:pt idx="8">
                  <c:v>1.06796277436711</c:v>
                </c:pt>
                <c:pt idx="9">
                  <c:v>0.876792038625413</c:v>
                </c:pt>
                <c:pt idx="10">
                  <c:v>0.710563549737716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lineChart>
        <c:grouping val="standard"/>
        <c:varyColors val="0"/>
        <c:ser>
          <c:idx val="2"/>
          <c:order val="2"/>
          <c:tx>
            <c:v>Under construction + land as % of TEV (right axis)</c:v>
          </c:tx>
          <c:spPr>
            <a:ln w="28575">
              <a:solidFill>
                <a:srgbClr val="A31F34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A31F34"/>
              </a:solidFill>
              <a:ln>
                <a:solidFill>
                  <a:srgbClr val="A31F34"/>
                </a:solidFill>
                <a:prstDash val="solid"/>
              </a:ln>
            </c:spPr>
          </c:marker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A31F34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Data'!$B$178:$L$178</c:f>
              <c:numCache>
                <c:formatCode>0.0%</c:formatCode>
                <c:ptCount val="11"/>
                <c:pt idx="0">
                  <c:v>0.0627082678390088</c:v>
                </c:pt>
                <c:pt idx="1">
                  <c:v>0.0430010009364901</c:v>
                </c:pt>
                <c:pt idx="2">
                  <c:v>0.0594833350919893</c:v>
                </c:pt>
                <c:pt idx="3">
                  <c:v>0.0354371608439628</c:v>
                </c:pt>
                <c:pt idx="4">
                  <c:v>0.0367250148960611</c:v>
                </c:pt>
                <c:pt idx="5">
                  <c:v>0.0219937480309838</c:v>
                </c:pt>
                <c:pt idx="6">
                  <c:v>0.0404878238640866</c:v>
                </c:pt>
                <c:pt idx="7">
                  <c:v>0.0424616541948984</c:v>
                </c:pt>
                <c:pt idx="8">
                  <c:v>0.0303436475245293</c:v>
                </c:pt>
                <c:pt idx="9">
                  <c:v>0.0453207913512743</c:v>
                </c:pt>
                <c:pt idx="10">
                  <c:v>0.0492077757261276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33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$ per share (bars)</a:t>
                </a:r>
              </a:p>
            </c:rich>
          </c:tx>
          <c:overlay val="0"/>
        </c:title>
        <c:numFmt formatCode="\$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0.077"/>
          <c:min val="-0.056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solidFill>
                      <a:srgbClr val="A31F34"/>
                    </a:solidFill>
                  </a:defRPr>
                </a:pPr>
                <a:r>
                  <a:rPr lang="en-US" sz="900" b="0">
                    <a:solidFill>
                      <a:srgbClr val="A31F34"/>
                    </a:solidFill>
                  </a:rPr>
                  <a:t>% of TEV (line)</a:t>
                </a:r>
              </a:p>
            </c:rich>
          </c:tx>
          <c:overlay val="0"/>
        </c:title>
        <c:numFmt formatCode="0%;;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Operating Metrics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Stabilized'!$B$26:$AQ$26</c:f>
              <c:numCache>
                <c:formatCode>0.00</c:formatCode>
                <c:ptCount val="42"/>
                <c:pt idx="0">
                  <c:v>2.8354171313135264</c:v>
                </c:pt>
                <c:pt idx="1">
                  <c:v>2.7585717054363741</c:v>
                </c:pt>
                <c:pt idx="2">
                  <c:v>2.7647220010762803</c:v>
                </c:pt>
                <c:pt idx="3">
                  <c:v>2.8820902036518858</c:v>
                </c:pt>
                <c:pt idx="4">
                  <c:v>2.8502843813655323</c:v>
                </c:pt>
                <c:pt idx="5">
                  <c:v>2.8525844056978902</c:v>
                </c:pt>
                <c:pt idx="6">
                  <c:v>2.9328588382075833</c:v>
                </c:pt>
                <c:pt idx="7">
                  <c:v>2.9929317812845868</c:v>
                </c:pt>
                <c:pt idx="8">
                  <c:v>2.9967211483467011</c:v>
                </c:pt>
                <c:pt idx="9">
                  <c:v>3.0602098534069309</c:v>
                </c:pt>
                <c:pt idx="10">
                  <c:v>3.1102975415204073</c:v>
                </c:pt>
                <c:pt idx="11">
                  <c:v>3.1246735285245402</c:v>
                </c:pt>
                <c:pt idx="12">
                  <c:v>3.0983969342968716</c:v>
                </c:pt>
                <c:pt idx="13">
                  <c:v>3.1056840061606401</c:v>
                </c:pt>
                <c:pt idx="14">
                  <c:v>3.0713243941451567</c:v>
                </c:pt>
                <c:pt idx="15">
                  <c:v>3.1569678640379388</c:v>
                </c:pt>
                <c:pt idx="16">
                  <c:v>3.219532654774365</c:v>
                </c:pt>
                <c:pt idx="17">
                  <c:v>3.0348661393519132</c:v>
                </c:pt>
                <c:pt idx="18">
                  <c:v>2.8552752258712655</c:v>
                </c:pt>
                <c:pt idx="19">
                  <c:v>2.747642423108938</c:v>
                </c:pt>
                <c:pt idx="20">
                  <c:v>2.7188662685070191</c:v>
                </c:pt>
                <c:pt idx="21">
                  <c:v>2.7233682945249349</c:v>
                </c:pt>
                <c:pt idx="22">
                  <c:v>2.8162949223293476</c:v>
                </c:pt>
                <c:pt idx="23">
                  <c:v>3.0253827901808563</c:v>
                </c:pt>
                <c:pt idx="24">
                  <c:v>3.0744482437397584</c:v>
                </c:pt>
                <c:pt idx="25">
                  <c:v>3.2956142724953765</c:v>
                </c:pt>
                <c:pt idx="26">
                  <c:v>3.3627410046284956</c:v>
                </c:pt>
                <c:pt idx="27">
                  <c:v>3.5212607467046624</c:v>
                </c:pt>
                <c:pt idx="28">
                  <c:v>3.5295160947778519</c:v>
                </c:pt>
                <c:pt idx="29">
                  <c:v>3.4958381942711605</c:v>
                </c:pt>
                <c:pt idx="30">
                  <c:v>3.5394382741970492</c:v>
                </c:pt>
                <c:pt idx="31">
                  <c:v>3.6114182045691523</c:v>
                </c:pt>
                <c:pt idx="32">
                  <c:v>3.6559842390644777</c:v>
                </c:pt>
                <c:pt idx="33">
                  <c:v>3.6470851232484596</c:v>
                </c:pt>
                <c:pt idx="34">
                  <c:v>3.6275356438460133</c:v>
                </c:pt>
                <c:pt idx="35">
                  <c:v>3.6864849826434312</c:v>
                </c:pt>
                <c:pt idx="36">
                  <c:v>3.7476394201940515</c:v>
                </c:pt>
                <c:pt idx="37">
                  <c:v>3.7791093972475429</c:v>
                </c:pt>
                <c:pt idx="38">
                  <c:v>3.7182536008099958</c:v>
                </c:pt>
                <c:pt idx="39">
                  <c:v>3.8748004349500507</c:v>
                </c:pt>
                <c:pt idx="40">
                  <c:v>3.9703451297387558</c:v>
                </c:pt>
                <c:pt idx="41">
                  <c:v>3.995753255801278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79-4186-B92A-7D7A6F3B2ACF}"/>
            </c:ext>
          </c:extLst>
        </c:ser>
        <c:ser>
          <c:idx val="1"/>
          <c:order val="1"/>
          <c:tx>
            <c:v>EBITDAre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Stabilized'!$B$82:$AQ$82</c:f>
              <c:numCache>
                <c:formatCode>0.00</c:formatCode>
                <c:ptCount val="42"/>
                <c:pt idx="0">
                  <c:v>2.5838804164678733</c:v>
                </c:pt>
                <c:pt idx="1">
                  <c:v>2.5291296359679447</c:v>
                </c:pt>
                <c:pt idx="2">
                  <c:v>2.5563420791284703</c:v>
                </c:pt>
                <c:pt idx="3">
                  <c:v>2.6669230128630383</c:v>
                </c:pt>
                <c:pt idx="4">
                  <c:v>2.6129984797884629</c:v>
                </c:pt>
                <c:pt idx="5">
                  <c:v>2.608470585978961</c:v>
                </c:pt>
                <c:pt idx="6">
                  <c:v>2.7171344283099192</c:v>
                </c:pt>
                <c:pt idx="7">
                  <c:v>2.7648883049675637</c:v>
                </c:pt>
                <c:pt idx="8">
                  <c:v>2.7846220914120181</c:v>
                </c:pt>
                <c:pt idx="9">
                  <c:v>2.8498294669522388</c:v>
                </c:pt>
                <c:pt idx="10">
                  <c:v>2.8946682908988834</c:v>
                </c:pt>
                <c:pt idx="11">
                  <c:v>2.9192885061509108</c:v>
                </c:pt>
                <c:pt idx="12">
                  <c:v>2.8874821116270595</c:v>
                </c:pt>
                <c:pt idx="13">
                  <c:v>2.8196464123907843</c:v>
                </c:pt>
                <c:pt idx="14">
                  <c:v>2.863108045759724</c:v>
                </c:pt>
                <c:pt idx="15">
                  <c:v>2.9361691965263441</c:v>
                </c:pt>
                <c:pt idx="16">
                  <c:v>2.9582146098117232</c:v>
                </c:pt>
                <c:pt idx="17">
                  <c:v>2.7808699229818297</c:v>
                </c:pt>
                <c:pt idx="18">
                  <c:v>2.5916099375105821</c:v>
                </c:pt>
                <c:pt idx="19">
                  <c:v>2.4291670912934649</c:v>
                </c:pt>
                <c:pt idx="20">
                  <c:v>2.4585327076585703</c:v>
                </c:pt>
                <c:pt idx="21">
                  <c:v>2.4649201901122049</c:v>
                </c:pt>
                <c:pt idx="22">
                  <c:v>2.5870685460983429</c:v>
                </c:pt>
                <c:pt idx="23">
                  <c:v>2.8031416066398069</c:v>
                </c:pt>
                <c:pt idx="24">
                  <c:v>2.7762725326868445</c:v>
                </c:pt>
                <c:pt idx="25">
                  <c:v>2.9478177661954157</c:v>
                </c:pt>
                <c:pt idx="26">
                  <c:v>3.0931089991143477</c:v>
                </c:pt>
                <c:pt idx="27">
                  <c:v>3.2447331079358239</c:v>
                </c:pt>
                <c:pt idx="28">
                  <c:v>3.2232025596353382</c:v>
                </c:pt>
                <c:pt idx="29">
                  <c:v>3.291633506408274</c:v>
                </c:pt>
                <c:pt idx="30">
                  <c:v>3.1498563224326714</c:v>
                </c:pt>
                <c:pt idx="31">
                  <c:v>3.2722738507873119</c:v>
                </c:pt>
                <c:pt idx="32">
                  <c:v>3.3600964059826386</c:v>
                </c:pt>
                <c:pt idx="33">
                  <c:v>3.3757753494998584</c:v>
                </c:pt>
                <c:pt idx="34">
                  <c:v>3.5199344225687796</c:v>
                </c:pt>
                <c:pt idx="35">
                  <c:v>3.2355487430758036</c:v>
                </c:pt>
                <c:pt idx="36">
                  <c:v>3.4101291066149551</c:v>
                </c:pt>
                <c:pt idx="37">
                  <c:v>3.4842156006858764</c:v>
                </c:pt>
                <c:pt idx="38">
                  <c:v>3.7342624858306337</c:v>
                </c:pt>
                <c:pt idx="39">
                  <c:v>3.5600690910751029</c:v>
                </c:pt>
                <c:pt idx="40">
                  <c:v>3.5486772649938372</c:v>
                </c:pt>
                <c:pt idx="41">
                  <c:v>3.5170954709902169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79-4186-B92A-7D7A6F3B2ACF}"/>
            </c:ext>
          </c:extLst>
        </c:ser>
        <c:ser>
          <c:idx val="2"/>
          <c:order val="2"/>
          <c:tx>
            <c:v>FFO</c:v>
          </c:tx>
          <c:spPr>
            <a:ln>
              <a:solidFill>
                <a:srgbClr val="2E7D32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2E7D32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Stabilized'!$B$38:$AQ$38</c:f>
              <c:numCache>
                <c:formatCode>0.00</c:formatCode>
                <c:ptCount val="42"/>
                <c:pt idx="0">
                  <c:v>2.2491620029465516</c:v>
                </c:pt>
                <c:pt idx="1">
                  <c:v>2.1700463723008006</c:v>
                </c:pt>
                <c:pt idx="2">
                  <c:v>2.288827100796655</c:v>
                </c:pt>
                <c:pt idx="3">
                  <c:v>2.2787899092846269</c:v>
                </c:pt>
                <c:pt idx="4">
                  <c:v>2.2026436231303674</c:v>
                </c:pt>
                <c:pt idx="5">
                  <c:v>2.0382008103452578</c:v>
                </c:pt>
                <c:pt idx="6">
                  <c:v>2.5062130181657851</c:v>
                </c:pt>
                <c:pt idx="7">
                  <c:v>2.3073841719405368</c:v>
                </c:pt>
                <c:pt idx="8">
                  <c:v>2.3273901232525915</c:v>
                </c:pt>
                <c:pt idx="9">
                  <c:v>2.3779570937404548</c:v>
                </c:pt>
                <c:pt idx="10">
                  <c:v>2.4332145385587736</c:v>
                </c:pt>
                <c:pt idx="11">
                  <c:v>2.3473289285694339</c:v>
                </c:pt>
                <c:pt idx="12">
                  <c:v>2.4816680769725128</c:v>
                </c:pt>
                <c:pt idx="13">
                  <c:v>2.4049422940181406</c:v>
                </c:pt>
                <c:pt idx="14">
                  <c:v>2.3638918020753503</c:v>
                </c:pt>
                <c:pt idx="15">
                  <c:v>2.489196193009966</c:v>
                </c:pt>
                <c:pt idx="16">
                  <c:v>2.434167957568167</c:v>
                </c:pt>
                <c:pt idx="17">
                  <c:v>2.3523155781549785</c:v>
                </c:pt>
                <c:pt idx="18">
                  <c:v>2.15806969131458</c:v>
                </c:pt>
                <c:pt idx="19">
                  <c:v>2.0250138666829103</c:v>
                </c:pt>
                <c:pt idx="20">
                  <c:v>2.0192477837122977</c:v>
                </c:pt>
                <c:pt idx="21">
                  <c:v>2.0265771454985653</c:v>
                </c:pt>
                <c:pt idx="22">
                  <c:v>2.0108675587674472</c:v>
                </c:pt>
                <c:pt idx="23">
                  <c:v>2.328993295333956</c:v>
                </c:pt>
                <c:pt idx="24">
                  <c:v>2.3072308495661158</c:v>
                </c:pt>
                <c:pt idx="25">
                  <c:v>2.4982421769312695</c:v>
                </c:pt>
                <c:pt idx="26">
                  <c:v>2.574710884664269</c:v>
                </c:pt>
                <c:pt idx="27">
                  <c:v>2.7154117395140354</c:v>
                </c:pt>
                <c:pt idx="28">
                  <c:v>2.6963089736529411</c:v>
                </c:pt>
                <c:pt idx="29">
                  <c:v>2.8188989860394966</c:v>
                </c:pt>
                <c:pt idx="30">
                  <c:v>2.6446301070315013</c:v>
                </c:pt>
                <c:pt idx="31">
                  <c:v>2.7847459360259492</c:v>
                </c:pt>
                <c:pt idx="32">
                  <c:v>2.8820414315811114</c:v>
                </c:pt>
                <c:pt idx="33">
                  <c:v>2.8777790233876814</c:v>
                </c:pt>
                <c:pt idx="34">
                  <c:v>2.9967024069407087</c:v>
                </c:pt>
                <c:pt idx="35">
                  <c:v>2.7302833626937373</c:v>
                </c:pt>
                <c:pt idx="36">
                  <c:v>2.9121393659412065</c:v>
                </c:pt>
                <c:pt idx="37">
                  <c:v>2.9540880493847714</c:v>
                </c:pt>
                <c:pt idx="38">
                  <c:v>3.18826281857074</c:v>
                </c:pt>
                <c:pt idx="39">
                  <c:v>2.9837194749943436</c:v>
                </c:pt>
                <c:pt idx="40">
                  <c:v>2.9430744404709954</c:v>
                </c:pt>
                <c:pt idx="41">
                  <c:v>2.925973982295095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79-4186-B92A-7D7A6F3B2ACF}"/>
            </c:ext>
          </c:extLst>
        </c:ser>
        <c:ser>
          <c:idx val="3"/>
          <c:order val="3"/>
          <c:tx>
            <c:v>AFFO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Stabilized'!$B$49:$AQ$49</c:f>
              <c:numCache>
                <c:formatCode>0.00</c:formatCode>
                <c:ptCount val="42"/>
                <c:pt idx="0">
                  <c:v>2.0502293153108981</c:v>
                </c:pt>
                <c:pt idx="1">
                  <c:v>2.1049719500537223</c:v>
                </c:pt>
                <c:pt idx="2">
                  <c:v>2.1059748656221009</c:v>
                </c:pt>
                <c:pt idx="3">
                  <c:v>2.113568148540292</c:v>
                </c:pt>
                <c:pt idx="4">
                  <c:v>2.1960403381436278</c:v>
                </c:pt>
                <c:pt idx="5">
                  <c:v>2.1290625927413567</c:v>
                </c:pt>
                <c:pt idx="6">
                  <c:v>2.1996189516408502</c:v>
                </c:pt>
                <c:pt idx="7">
                  <c:v>2.2024438789489382</c:v>
                </c:pt>
                <c:pt idx="8">
                  <c:v>2.2287848436393487</c:v>
                </c:pt>
                <c:pt idx="9">
                  <c:v>2.2618671884279271</c:v>
                </c:pt>
                <c:pt idx="10">
                  <c:v>2.3150236986773058</c:v>
                </c:pt>
                <c:pt idx="11">
                  <c:v>2.3421966500886668</c:v>
                </c:pt>
                <c:pt idx="12">
                  <c:v>2.3580914079757518</c:v>
                </c:pt>
                <c:pt idx="13">
                  <c:v>2.2972867882320358</c:v>
                </c:pt>
                <c:pt idx="14">
                  <c:v>2.2466945634005717</c:v>
                </c:pt>
                <c:pt idx="15">
                  <c:v>2.3305803278041388</c:v>
                </c:pt>
                <c:pt idx="16">
                  <c:v>2.3881730088567381</c:v>
                </c:pt>
                <c:pt idx="17">
                  <c:v>2.2661933792845557</c:v>
                </c:pt>
                <c:pt idx="18">
                  <c:v>2.0414630446901052</c:v>
                </c:pt>
                <c:pt idx="19">
                  <c:v>1.9489762431193425</c:v>
                </c:pt>
                <c:pt idx="20">
                  <c:v>1.8644091120964272</c:v>
                </c:pt>
                <c:pt idx="21">
                  <c:v>1.8986523468305219</c:v>
                </c:pt>
                <c:pt idx="22">
                  <c:v>1.8536515874234456</c:v>
                </c:pt>
                <c:pt idx="23">
                  <c:v>2.1571820135112243</c:v>
                </c:pt>
                <c:pt idx="24">
                  <c:v>2.1485218146428862</c:v>
                </c:pt>
                <c:pt idx="25">
                  <c:v>2.3296810019966325</c:v>
                </c:pt>
                <c:pt idx="26">
                  <c:v>2.3801272276610841</c:v>
                </c:pt>
                <c:pt idx="27">
                  <c:v>2.5218507094513587</c:v>
                </c:pt>
                <c:pt idx="28">
                  <c:v>2.5609842547156281</c:v>
                </c:pt>
                <c:pt idx="29">
                  <c:v>2.5844725387458598</c:v>
                </c:pt>
                <c:pt idx="30">
                  <c:v>2.5961065712461009</c:v>
                </c:pt>
                <c:pt idx="31">
                  <c:v>2.5953691932884313</c:v>
                </c:pt>
                <c:pt idx="32">
                  <c:v>2.6606643588970851</c:v>
                </c:pt>
                <c:pt idx="33">
                  <c:v>2.6709209324199219</c:v>
                </c:pt>
                <c:pt idx="34">
                  <c:v>2.6260581349921233</c:v>
                </c:pt>
                <c:pt idx="35">
                  <c:v>2.6253694064039088</c:v>
                </c:pt>
                <c:pt idx="36">
                  <c:v>2.7100133842666492</c:v>
                </c:pt>
                <c:pt idx="37">
                  <c:v>2.7134834930014526</c:v>
                </c:pt>
                <c:pt idx="38">
                  <c:v>2.564765091044964</c:v>
                </c:pt>
                <c:pt idx="39">
                  <c:v>2.6544004211271948</c:v>
                </c:pt>
                <c:pt idx="40">
                  <c:v>2.7056254094304117</c:v>
                </c:pt>
                <c:pt idx="41">
                  <c:v>2.6094282174758812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179-4186-B92A-7D7A6F3B2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NOI, Stabilized TEV, and Gross NOI Multiple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Stabilized TEV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Data'!$B$96:$K$96</c:f>
              <c:numCache>
                <c:formatCode>#,##0.0</c:formatCode>
                <c:ptCount val="10"/>
                <c:pt idx="0">
                  <c:v>29393.823268600001</c:v>
                </c:pt>
                <c:pt idx="1">
                  <c:v>30593.522090139999</c:v>
                </c:pt>
                <c:pt idx="2">
                  <c:v>29296.1155722</c:v>
                </c:pt>
                <c:pt idx="3">
                  <c:v>35486.752780499992</c:v>
                </c:pt>
                <c:pt idx="4">
                  <c:v>28849.89705353</c:v>
                </c:pt>
                <c:pt idx="5">
                  <c:v>42450.73341334</c:v>
                </c:pt>
                <c:pt idx="6">
                  <c:v>29664.881273280003</c:v>
                </c:pt>
                <c:pt idx="7">
                  <c:v>33103.850872319999</c:v>
                </c:pt>
                <c:pt idx="8">
                  <c:v>38174.271219339993</c:v>
                </c:pt>
                <c:pt idx="9">
                  <c:v>33336.217614119996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1ED5-46EB-978F-AC3EA8DFD52C}"/>
            </c:ext>
          </c:extLst>
        </c:ser>
        <c:ser>
          <c:idx val="1"/>
          <c:order val="1"/>
          <c:tx>
            <c:v>Annual NOI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Data'!$B$84:$K$84</c:f>
              <c:numCache>
                <c:formatCode>#,##0.0</c:formatCode>
                <c:ptCount val="10"/>
                <c:pt idx="0">
                  <c:v>1420.6</c:v>
                </c:pt>
                <c:pt idx="1">
                  <c:v>1498.973</c:v>
                </c:pt>
                <c:pt idx="2">
                  <c:v>1579.2</c:v>
                </c:pt>
                <c:pt idx="3">
                  <c:v>1634.915</c:v>
                </c:pt>
                <c:pt idx="4">
                  <c:v>1568.4079999999999</c:v>
                </c:pt>
                <c:pt idx="5">
                  <c:v>1528.16</c:v>
                </c:pt>
                <c:pt idx="6">
                  <c:v>1777.4449999999999</c:v>
                </c:pt>
                <c:pt idx="7">
                  <c:v>1893.768</c:v>
                </c:pt>
                <c:pt idx="8">
                  <c:v>1991.393</c:v>
                </c:pt>
                <c:pt idx="9">
                  <c:v>2044.385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1ED5-46EB-978F-AC3EA8DF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Gross NOI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Data'!$B$97:$K$97</c:f>
              <c:numCache>
                <c:formatCode>0.0\x</c:formatCode>
                <c:ptCount val="10"/>
                <c:pt idx="0">
                  <c:v>20.69113280909475</c:v>
                </c:pt>
                <c:pt idx="1">
                  <c:v>20.409655204023021</c:v>
                </c:pt>
                <c:pt idx="2">
                  <c:v>18.551238330927053</c:v>
                </c:pt>
                <c:pt idx="3">
                  <c:v>21.705564375212163</c:v>
                </c:pt>
                <c:pt idx="4">
                  <c:v>18.394382745771509</c:v>
                </c:pt>
                <c:pt idx="5">
                  <c:v>27.77898480089781</c:v>
                </c:pt>
                <c:pt idx="6">
                  <c:v>16.689619804427142</c:v>
                </c:pt>
                <c:pt idx="7">
                  <c:v>17.480415168236025</c:v>
                </c:pt>
                <c:pt idx="8">
                  <c:v>19.169632121504893</c:v>
                </c:pt>
                <c:pt idx="9">
                  <c:v>16.306232737043167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5-46EB-978F-AC3EA8DFD5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Leveraged Cash Flow, Stabilized Market Cap, and Leveraged Multiple (2016-2025)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Stabilized market cap ($M)</c:v>
          </c:tx>
          <c:spPr>
            <a:solidFill>
              <a:srgbClr val="BFBFBF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Data'!$B$95:$K$95</c:f>
              <c:numCache>
                <c:formatCode>#,##0.0</c:formatCode>
                <c:ptCount val="10"/>
                <c:pt idx="0">
                  <c:v>22362.943268600004</c:v>
                </c:pt>
                <c:pt idx="1">
                  <c:v>23264.052090140001</c:v>
                </c:pt>
                <c:pt idx="2">
                  <c:v>22255.852572200001</c:v>
                </c:pt>
                <c:pt idx="3">
                  <c:v>28190.462780499998</c:v>
                </c:pt>
                <c:pt idx="4">
                  <c:v>21285.56005353</c:v>
                </c:pt>
                <c:pt idx="5">
                  <c:v>34347.186413340001</c:v>
                </c:pt>
                <c:pt idx="6">
                  <c:v>21348.836273280001</c:v>
                </c:pt>
                <c:pt idx="7">
                  <c:v>25122.028872319999</c:v>
                </c:pt>
                <c:pt idx="8">
                  <c:v>30097.02221934</c:v>
                </c:pt>
                <c:pt idx="9">
                  <c:v>24007.66561412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1DC-475E-B8C1-A665558E686D}"/>
            </c:ext>
          </c:extLst>
        </c:ser>
        <c:ser>
          <c:idx val="1"/>
          <c:order val="1"/>
          <c:tx>
            <c:v>Leveraged CF ($M)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Data'!$B$90:$K$90</c:f>
              <c:numCache>
                <c:formatCode>#,##0.0</c:formatCode>
                <c:ptCount val="10"/>
                <c:pt idx="0">
                  <c:v>1233.0899999999999</c:v>
                </c:pt>
                <c:pt idx="1">
                  <c:v>1299.3119999999999</c:v>
                </c:pt>
                <c:pt idx="2">
                  <c:v>1358.2250000000001</c:v>
                </c:pt>
                <c:pt idx="3">
                  <c:v>1431.33</c:v>
                </c:pt>
                <c:pt idx="4">
                  <c:v>1354.2569999999998</c:v>
                </c:pt>
                <c:pt idx="5">
                  <c:v>1307.7450000000001</c:v>
                </c:pt>
                <c:pt idx="6">
                  <c:v>1547.3709999999999</c:v>
                </c:pt>
                <c:pt idx="7">
                  <c:v>1687.7760000000001</c:v>
                </c:pt>
                <c:pt idx="8">
                  <c:v>1764.8040000000001</c:v>
                </c:pt>
                <c:pt idx="9">
                  <c:v>1785.204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1DC-475E-B8C1-A665558E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lineChart>
        <c:grouping val="standard"/>
        <c:varyColors val="1"/>
        <c:ser>
          <c:idx val="2"/>
          <c:order val="2"/>
          <c:tx>
            <c:v>Leveraged multiple (x)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Data'!$B$98:$K$98</c:f>
              <c:numCache>
                <c:formatCode>0.0\x</c:formatCode>
                <c:ptCount val="10"/>
                <c:pt idx="0">
                  <c:v>18.135694287197207</c:v>
                </c:pt>
                <c:pt idx="1">
                  <c:v>17.904900508992455</c:v>
                </c:pt>
                <c:pt idx="2">
                  <c:v>16.385983597857496</c:v>
                </c:pt>
                <c:pt idx="3">
                  <c:v>19.695292336847547</c:v>
                </c:pt>
                <c:pt idx="4">
                  <c:v>15.717518944727628</c:v>
                </c:pt>
                <c:pt idx="5">
                  <c:v>26.264437190232041</c:v>
                </c:pt>
                <c:pt idx="6">
                  <c:v>13.796843984590639</c:v>
                </c:pt>
                <c:pt idx="7">
                  <c:v>14.884693746279126</c:v>
                </c:pt>
                <c:pt idx="8">
                  <c:v>17.054031053499425</c:v>
                </c:pt>
                <c:pt idx="9">
                  <c:v>13.44813568316002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DC-475E-B8C1-A665558E6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0.0&quot;x&quot;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NOI to AFFO Bridge (Stabilized), Annual ($M; stacks to exactly NOI)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Data'!$B$88:$K$88</c:f>
              <c:numCache>
                <c:formatCode>#,##0.0</c:formatCode>
                <c:ptCount val="10"/>
                <c:pt idx="0">
                  <c:v>1058.3699999999999</c:v>
                </c:pt>
                <c:pt idx="1">
                  <c:v>1124.7950000000001</c:v>
                </c:pt>
                <c:pt idx="2">
                  <c:v>1175.258</c:v>
                </c:pt>
                <c:pt idx="3">
                  <c:v>1213.922</c:v>
                </c:pt>
                <c:pt idx="4">
                  <c:v>1143.433</c:v>
                </c:pt>
                <c:pt idx="5">
                  <c:v>1052.83</c:v>
                </c:pt>
                <c:pt idx="6">
                  <c:v>1257.825</c:v>
                </c:pt>
                <c:pt idx="7">
                  <c:v>1380.9190000000001</c:v>
                </c:pt>
                <c:pt idx="8">
                  <c:v>1441.729</c:v>
                </c:pt>
                <c:pt idx="9">
                  <c:v>1439.26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2F73-4A97-A4EC-BA42D3530566}"/>
            </c:ext>
          </c:extLst>
        </c:ser>
        <c:ser>
          <c:idx val="1"/>
          <c:order val="1"/>
          <c:tx>
            <c:v>Recurring capex (Core 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Data'!$B$102:$K$102</c:f>
              <c:numCache>
                <c:formatCode>#,##0.0</c:formatCode>
                <c:ptCount val="10"/>
                <c:pt idx="0">
                  <c:v>66.971000000000004</c:v>
                </c:pt>
                <c:pt idx="1">
                  <c:v>65.18100000000004</c:v>
                </c:pt>
                <c:pt idx="2">
                  <c:v>69.02800000000002</c:v>
                </c:pt>
                <c:pt idx="3">
                  <c:v>89.285000000000082</c:v>
                </c:pt>
                <c:pt idx="4">
                  <c:v>77.163999999999987</c:v>
                </c:pt>
                <c:pt idx="5">
                  <c:v>100.64200000000005</c:v>
                </c:pt>
                <c:pt idx="6">
                  <c:v>112.17399999999998</c:v>
                </c:pt>
                <c:pt idx="7">
                  <c:v>124.67899999999986</c:v>
                </c:pt>
                <c:pt idx="8">
                  <c:v>126.66499999999996</c:v>
                </c:pt>
                <c:pt idx="9">
                  <c:v>166.31700000000001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F73-4A97-A4EC-BA42D3530566}"/>
            </c:ext>
          </c:extLst>
        </c:ser>
        <c:ser>
          <c:idx val="2"/>
          <c:order val="2"/>
          <c:tx>
            <c:v>Non-core adjustments (FFO to Core)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Data'!$B$101:$K$101</c:f>
              <c:numCache>
                <c:formatCode>#,##0.0</c:formatCode>
                <c:ptCount val="10"/>
                <c:pt idx="0">
                  <c:v>10.420000000000073</c:v>
                </c:pt>
                <c:pt idx="1">
                  <c:v>-22.758000000000038</c:v>
                </c:pt>
                <c:pt idx="2">
                  <c:v>-25.534000000000106</c:v>
                </c:pt>
                <c:pt idx="3">
                  <c:v>-22.517000000000053</c:v>
                </c:pt>
                <c:pt idx="4">
                  <c:v>-34.189000000000078</c:v>
                </c:pt>
                <c:pt idx="5">
                  <c:v>-17.79099999999994</c:v>
                </c:pt>
                <c:pt idx="6">
                  <c:v>-16.267000000000053</c:v>
                </c:pt>
                <c:pt idx="7">
                  <c:v>-43.336999999999989</c:v>
                </c:pt>
                <c:pt idx="8">
                  <c:v>-3.54099999999994</c:v>
                </c:pt>
                <c:pt idx="9">
                  <c:v>22.286000000000058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2F73-4A97-A4EC-BA42D3530566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Data'!$B$100:$K$100</c:f>
              <c:numCache>
                <c:formatCode>#,##0.0</c:formatCode>
                <c:ptCount val="10"/>
                <c:pt idx="0">
                  <c:v>170.52700000000004</c:v>
                </c:pt>
                <c:pt idx="1">
                  <c:v>212.53899999999999</c:v>
                </c:pt>
                <c:pt idx="2">
                  <c:v>252.07100000000014</c:v>
                </c:pt>
                <c:pt idx="3">
                  <c:v>232.55799999999999</c:v>
                </c:pt>
                <c:pt idx="4">
                  <c:v>236.78800000000001</c:v>
                </c:pt>
                <c:pt idx="5">
                  <c:v>261.14699999999993</c:v>
                </c:pt>
                <c:pt idx="6">
                  <c:v>263.67100000000005</c:v>
                </c:pt>
                <c:pt idx="7">
                  <c:v>266.0630000000001</c:v>
                </c:pt>
                <c:pt idx="8">
                  <c:v>273.15300000000002</c:v>
                </c:pt>
                <c:pt idx="9">
                  <c:v>290.68399999999997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2F73-4A97-A4EC-BA42D3530566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Data'!$B$99:$K$99</c:f>
              <c:numCache>
                <c:formatCode>#,##0.0</c:formatCode>
                <c:ptCount val="10"/>
                <c:pt idx="0">
                  <c:v>114.3119999999999</c:v>
                </c:pt>
                <c:pt idx="1">
                  <c:v>119.21599999999989</c:v>
                </c:pt>
                <c:pt idx="2">
                  <c:v>108.37699999999995</c:v>
                </c:pt>
                <c:pt idx="3">
                  <c:v>121.66699999999992</c:v>
                </c:pt>
                <c:pt idx="4">
                  <c:v>145.21199999999999</c:v>
                </c:pt>
                <c:pt idx="5">
                  <c:v>131.33200000000011</c:v>
                </c:pt>
                <c:pt idx="6">
                  <c:v>160.04199999999992</c:v>
                </c:pt>
                <c:pt idx="7">
                  <c:v>165.44399999999996</c:v>
                </c:pt>
                <c:pt idx="8">
                  <c:v>153.38699999999994</c:v>
                </c:pt>
                <c:pt idx="9">
                  <c:v>125.83799999999997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2F73-4A97-A4EC-BA42D3530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AVB: NOI to AFFO Bridge per Stabilized Share, Annual ($/stab sh)</a:t>
            </a:r>
          </a:p>
        </c:rich>
      </c:tx>
      <c:overlay val="1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v>AFFO (retained cash earnings)</c:v>
          </c:tx>
          <c:spPr>
            <a:solidFill>
              <a:srgbClr val="E651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Data'!$B$123:$K$123</c:f>
              <c:numCache>
                <c:formatCode>0.00</c:formatCode>
                <c:ptCount val="10"/>
                <c:pt idx="0">
                  <c:v>8.3746817085495699</c:v>
                </c:pt>
                <c:pt idx="1">
                  <c:v>8.7273534531806085</c:v>
                </c:pt>
                <c:pt idx="2">
                  <c:v>9.1473696500890718</c:v>
                </c:pt>
                <c:pt idx="3">
                  <c:v>9.2314407593071603</c:v>
                </c:pt>
                <c:pt idx="4">
                  <c:v>8.6432777074888758</c:v>
                </c:pt>
                <c:pt idx="5">
                  <c:v>7.7754839329866705</c:v>
                </c:pt>
                <c:pt idx="6">
                  <c:v>9.3746706730568654</c:v>
                </c:pt>
                <c:pt idx="7">
                  <c:v>10.337308671848785</c:v>
                </c:pt>
                <c:pt idx="8">
                  <c:v>10.58254193054028</c:v>
                </c:pt>
                <c:pt idx="9">
                  <c:v>10.643209848450008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A43-4736-8E3D-6147C46AFDD5}"/>
            </c:ext>
          </c:extLst>
        </c:ser>
        <c:ser>
          <c:idx val="1"/>
          <c:order val="1"/>
          <c:tx>
            <c:v>Recurring capex (Core FFO to AFFO)</c:v>
          </c:tx>
          <c:spPr>
            <a:solidFill>
              <a:srgbClr val="2E7D32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Data'!$B$124:$K$124</c:f>
              <c:numCache>
                <c:formatCode>0.00</c:formatCode>
                <c:ptCount val="10"/>
                <c:pt idx="0">
                  <c:v>0.5299288610819215</c:v>
                </c:pt>
                <c:pt idx="1">
                  <c:v>0.5057433802886443</c:v>
                </c:pt>
                <c:pt idx="2">
                  <c:v>0.53726469609766425</c:v>
                </c:pt>
                <c:pt idx="3">
                  <c:v>0.67898035309907934</c:v>
                </c:pt>
                <c:pt idx="4">
                  <c:v>0.58328724203400761</c:v>
                </c:pt>
                <c:pt idx="5">
                  <c:v>0.74327313429864739</c:v>
                </c:pt>
                <c:pt idx="6">
                  <c:v>0.83604182464132981</c:v>
                </c:pt>
                <c:pt idx="7">
                  <c:v>0.93332433538638637</c:v>
                </c:pt>
                <c:pt idx="8">
                  <c:v>0.92974315813296704</c:v>
                </c:pt>
                <c:pt idx="9">
                  <c:v>1.2299005963930492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7A43-4736-8E3D-6147C46AFDD5}"/>
            </c:ext>
          </c:extLst>
        </c:ser>
        <c:ser>
          <c:idx val="2"/>
          <c:order val="2"/>
          <c:tx>
            <c:v>Non-core adjustments (FFO to Core)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Data'!$B$125:$K$125</c:f>
              <c:numCache>
                <c:formatCode>0.00</c:formatCode>
                <c:ptCount val="10"/>
                <c:pt idx="0">
                  <c:v>8.2451489935549127E-2</c:v>
                </c:pt>
                <c:pt idx="1">
                  <c:v>-0.17658071905323602</c:v>
                </c:pt>
                <c:pt idx="2">
                  <c:v>-0.19873843585440418</c:v>
                </c:pt>
                <c:pt idx="3">
                  <c:v>-0.17123369670977195</c:v>
                </c:pt>
                <c:pt idx="4">
                  <c:v>-0.25843667406952386</c:v>
                </c:pt>
                <c:pt idx="5">
                  <c:v>-0.13139218549221185</c:v>
                </c:pt>
                <c:pt idx="6">
                  <c:v>-0.12123925652504644</c:v>
                </c:pt>
                <c:pt idx="7">
                  <c:v>-0.32441290612404539</c:v>
                </c:pt>
                <c:pt idx="8">
                  <c:v>-2.5991556649025232E-2</c:v>
                </c:pt>
                <c:pt idx="9">
                  <c:v>0.16480314514580929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7A43-4736-8E3D-6147C46AFDD5}"/>
            </c:ext>
          </c:extLst>
        </c:ser>
        <c:ser>
          <c:idx val="3"/>
          <c:order val="3"/>
          <c:tx>
            <c:v>Interest and other (EBITDAre to FFO)</c:v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Data'!$B$126:$K$126</c:f>
              <c:numCache>
                <c:formatCode>0.00</c:formatCode>
                <c:ptCount val="10"/>
                <c:pt idx="0">
                  <c:v>1.3493479101957095</c:v>
                </c:pt>
                <c:pt idx="1">
                  <c:v>1.6491031482052758</c:v>
                </c:pt>
                <c:pt idx="2">
                  <c:v>1.9619407951850607</c:v>
                </c:pt>
                <c:pt idx="3">
                  <c:v>1.7685200532678003</c:v>
                </c:pt>
                <c:pt idx="4">
                  <c:v>1.789894503482824</c:v>
                </c:pt>
                <c:pt idx="5">
                  <c:v>1.9286535363236892</c:v>
                </c:pt>
                <c:pt idx="6">
                  <c:v>1.9651611241910263</c:v>
                </c:pt>
                <c:pt idx="7">
                  <c:v>1.9916992648794785</c:v>
                </c:pt>
                <c:pt idx="8">
                  <c:v>2.0049905883511183</c:v>
                </c:pt>
                <c:pt idx="9">
                  <c:v>2.1495843777961183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7A43-4736-8E3D-6147C46AFDD5}"/>
            </c:ext>
          </c:extLst>
        </c:ser>
        <c:ser>
          <c:idx val="4"/>
          <c:order val="4"/>
          <c:tx>
            <c:v>G&amp;A and corporate (NOI to EBITDAre)</c:v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Data'!$B$127:$K$127</c:f>
              <c:numCache>
                <c:formatCode>0.00</c:formatCode>
                <c:ptCount val="10"/>
                <c:pt idx="0">
                  <c:v>0.90452924352326469</c:v>
                </c:pt>
                <c:pt idx="1">
                  <c:v>0.92500426235392097</c:v>
                </c:pt>
                <c:pt idx="2">
                  <c:v>0.84352923406409741</c:v>
                </c:pt>
                <c:pt idx="3">
                  <c:v>0.92523383122031189</c:v>
                </c:pt>
                <c:pt idx="4">
                  <c:v>1.0976661006459274</c:v>
                </c:pt>
                <c:pt idx="5">
                  <c:v>0.96992853156445613</c:v>
                </c:pt>
                <c:pt idx="6">
                  <c:v>1.1928058703375797</c:v>
                </c:pt>
                <c:pt idx="7">
                  <c:v>1.2384837169344112</c:v>
                </c:pt>
                <c:pt idx="8">
                  <c:v>1.1258872916475853</c:v>
                </c:pt>
                <c:pt idx="9">
                  <c:v>0.93056170595253929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4-7A43-4736-8E3D-6147C46AF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NOI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NOI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Stabilized'!$B$26:$AQ$26</c:f>
              <c:numCache>
                <c:formatCode>0.00</c:formatCode>
                <c:ptCount val="42"/>
                <c:pt idx="0">
                  <c:v>2.8354171313135264</c:v>
                </c:pt>
                <c:pt idx="1">
                  <c:v>2.7585717054363741</c:v>
                </c:pt>
                <c:pt idx="2">
                  <c:v>2.7647220010762803</c:v>
                </c:pt>
                <c:pt idx="3">
                  <c:v>2.8820902036518858</c:v>
                </c:pt>
                <c:pt idx="4">
                  <c:v>2.8502843813655323</c:v>
                </c:pt>
                <c:pt idx="5">
                  <c:v>2.8525844056978902</c:v>
                </c:pt>
                <c:pt idx="6">
                  <c:v>2.9328588382075833</c:v>
                </c:pt>
                <c:pt idx="7">
                  <c:v>2.9929317812845868</c:v>
                </c:pt>
                <c:pt idx="8">
                  <c:v>2.9967211483467011</c:v>
                </c:pt>
                <c:pt idx="9">
                  <c:v>3.0602098534069309</c:v>
                </c:pt>
                <c:pt idx="10">
                  <c:v>3.1102975415204073</c:v>
                </c:pt>
                <c:pt idx="11">
                  <c:v>3.1246735285245402</c:v>
                </c:pt>
                <c:pt idx="12">
                  <c:v>3.0983969342968716</c:v>
                </c:pt>
                <c:pt idx="13">
                  <c:v>3.1056840061606401</c:v>
                </c:pt>
                <c:pt idx="14">
                  <c:v>3.0713243941451567</c:v>
                </c:pt>
                <c:pt idx="15">
                  <c:v>3.1569678640379388</c:v>
                </c:pt>
                <c:pt idx="16">
                  <c:v>3.219532654774365</c:v>
                </c:pt>
                <c:pt idx="17">
                  <c:v>3.0348661393519132</c:v>
                </c:pt>
                <c:pt idx="18">
                  <c:v>2.8552752258712655</c:v>
                </c:pt>
                <c:pt idx="19">
                  <c:v>2.747642423108938</c:v>
                </c:pt>
                <c:pt idx="20">
                  <c:v>2.7188662685070191</c:v>
                </c:pt>
                <c:pt idx="21">
                  <c:v>2.7233682945249349</c:v>
                </c:pt>
                <c:pt idx="22">
                  <c:v>2.8162949223293476</c:v>
                </c:pt>
                <c:pt idx="23">
                  <c:v>3.0253827901808563</c:v>
                </c:pt>
                <c:pt idx="24">
                  <c:v>3.0744482437397584</c:v>
                </c:pt>
                <c:pt idx="25">
                  <c:v>3.2956142724953765</c:v>
                </c:pt>
                <c:pt idx="26">
                  <c:v>3.3627410046284956</c:v>
                </c:pt>
                <c:pt idx="27">
                  <c:v>3.5212607467046624</c:v>
                </c:pt>
                <c:pt idx="28">
                  <c:v>3.5295160947778519</c:v>
                </c:pt>
                <c:pt idx="29">
                  <c:v>3.4958381942711605</c:v>
                </c:pt>
                <c:pt idx="30">
                  <c:v>3.5394382741970492</c:v>
                </c:pt>
                <c:pt idx="31">
                  <c:v>3.6114182045691523</c:v>
                </c:pt>
                <c:pt idx="32">
                  <c:v>3.6559842390644777</c:v>
                </c:pt>
                <c:pt idx="33">
                  <c:v>3.6470851232484596</c:v>
                </c:pt>
                <c:pt idx="34">
                  <c:v>3.6275356438460133</c:v>
                </c:pt>
                <c:pt idx="35">
                  <c:v>3.6864849826434312</c:v>
                </c:pt>
                <c:pt idx="36">
                  <c:v>3.7476394201940515</c:v>
                </c:pt>
                <c:pt idx="37">
                  <c:v>3.7791093972475429</c:v>
                </c:pt>
                <c:pt idx="38">
                  <c:v>3.7182536008099958</c:v>
                </c:pt>
                <c:pt idx="39">
                  <c:v>3.8748004349500507</c:v>
                </c:pt>
                <c:pt idx="40">
                  <c:v>3.9703451297387558</c:v>
                </c:pt>
                <c:pt idx="41">
                  <c:v>3.995753255801278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F3-4D46-A1E1-FA945B17E9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Implied cap rate (NOI x4 / stabilized TEV),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Implied cap rate (NOI x4 / stabilized TEV),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Stabilized'!$B$27:$AQ$27</c:f>
              <c:numCache>
                <c:formatCode>0.00%</c:formatCode>
                <c:ptCount val="42"/>
                <c:pt idx="0">
                  <c:v>4.6928774043173159E-2</c:v>
                </c:pt>
                <c:pt idx="1">
                  <c:v>4.7024825840432903E-2</c:v>
                </c:pt>
                <c:pt idx="2">
                  <c:v>4.77089341114076E-2</c:v>
                </c:pt>
                <c:pt idx="3">
                  <c:v>4.9510725164110425E-2</c:v>
                </c:pt>
                <c:pt idx="4">
                  <c:v>4.7791719575145247E-2</c:v>
                </c:pt>
                <c:pt idx="5">
                  <c:v>4.6282820513757816E-2</c:v>
                </c:pt>
                <c:pt idx="6">
                  <c:v>5.0192177470514077E-2</c:v>
                </c:pt>
                <c:pt idx="7">
                  <c:v>5.1026232021919735E-2</c:v>
                </c:pt>
                <c:pt idx="8">
                  <c:v>5.3666014103507839E-2</c:v>
                </c:pt>
                <c:pt idx="9">
                  <c:v>5.3043865403454883E-2</c:v>
                </c:pt>
                <c:pt idx="10">
                  <c:v>5.1884103199682584E-2</c:v>
                </c:pt>
                <c:pt idx="11">
                  <c:v>5.4553774908484454E-2</c:v>
                </c:pt>
                <c:pt idx="12">
                  <c:v>4.8595695694185023E-2</c:v>
                </c:pt>
                <c:pt idx="13">
                  <c:v>4.7830460227659626E-2</c:v>
                </c:pt>
                <c:pt idx="14">
                  <c:v>4.538849114471942E-2</c:v>
                </c:pt>
                <c:pt idx="15">
                  <c:v>4.7837410899689653E-2</c:v>
                </c:pt>
                <c:pt idx="16">
                  <c:v>6.1750757290947762E-2</c:v>
                </c:pt>
                <c:pt idx="17">
                  <c:v>5.7173115742319758E-2</c:v>
                </c:pt>
                <c:pt idx="18">
                  <c:v>5.5212943621637561E-2</c:v>
                </c:pt>
                <c:pt idx="19">
                  <c:v>5.0544678073625539E-2</c:v>
                </c:pt>
                <c:pt idx="20">
                  <c:v>4.518511368007485E-2</c:v>
                </c:pt>
                <c:pt idx="21">
                  <c:v>4.121407077139002E-2</c:v>
                </c:pt>
                <c:pt idx="22">
                  <c:v>4.0387345632777481E-2</c:v>
                </c:pt>
                <c:pt idx="23">
                  <c:v>3.8764138786812376E-2</c:v>
                </c:pt>
                <c:pt idx="24">
                  <c:v>4.0022454283256244E-2</c:v>
                </c:pt>
                <c:pt idx="25">
                  <c:v>5.1972341981075608E-2</c:v>
                </c:pt>
                <c:pt idx="26">
                  <c:v>5.5062557690451396E-2</c:v>
                </c:pt>
                <c:pt idx="27">
                  <c:v>6.275718615716272E-2</c:v>
                </c:pt>
                <c:pt idx="28">
                  <c:v>6.1572496570500797E-2</c:v>
                </c:pt>
                <c:pt idx="29">
                  <c:v>5.6122268136983504E-2</c:v>
                </c:pt>
                <c:pt idx="30">
                  <c:v>6.119157372186141E-2</c:v>
                </c:pt>
                <c:pt idx="31">
                  <c:v>5.8554695496788468E-2</c:v>
                </c:pt>
                <c:pt idx="32">
                  <c:v>5.9712336388552577E-2</c:v>
                </c:pt>
                <c:pt idx="33">
                  <c:v>5.4334997783846768E-2</c:v>
                </c:pt>
                <c:pt idx="34">
                  <c:v>5.0644443040129522E-2</c:v>
                </c:pt>
                <c:pt idx="35">
                  <c:v>5.2852043012747263E-2</c:v>
                </c:pt>
                <c:pt idx="36">
                  <c:v>5.4388666090044419E-2</c:v>
                </c:pt>
                <c:pt idx="37">
                  <c:v>5.6585220976887868E-2</c:v>
                </c:pt>
                <c:pt idx="38">
                  <c:v>5.7648806660133882E-2</c:v>
                </c:pt>
                <c:pt idx="39">
                  <c:v>6.1563199753616814E-2</c:v>
                </c:pt>
                <c:pt idx="40">
                  <c:v>6.7431287438024179E-2</c:v>
                </c:pt>
                <c:pt idx="41">
                  <c:v>6.235927931052955E-2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94-44B8-B480-545C630BC5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Stabilized'!$B$38:$AQ$38</c:f>
              <c:numCache>
                <c:formatCode>0.00</c:formatCode>
                <c:ptCount val="42"/>
                <c:pt idx="0">
                  <c:v>2.2491620029465516</c:v>
                </c:pt>
                <c:pt idx="1">
                  <c:v>2.1700463723008006</c:v>
                </c:pt>
                <c:pt idx="2">
                  <c:v>2.288827100796655</c:v>
                </c:pt>
                <c:pt idx="3">
                  <c:v>2.2787899092846269</c:v>
                </c:pt>
                <c:pt idx="4">
                  <c:v>2.2026436231303674</c:v>
                </c:pt>
                <c:pt idx="5">
                  <c:v>2.0382008103452578</c:v>
                </c:pt>
                <c:pt idx="6">
                  <c:v>2.5062130181657851</c:v>
                </c:pt>
                <c:pt idx="7">
                  <c:v>2.3073841719405368</c:v>
                </c:pt>
                <c:pt idx="8">
                  <c:v>2.3273901232525915</c:v>
                </c:pt>
                <c:pt idx="9">
                  <c:v>2.3779570937404548</c:v>
                </c:pt>
                <c:pt idx="10">
                  <c:v>2.4332145385587736</c:v>
                </c:pt>
                <c:pt idx="11">
                  <c:v>2.3473289285694339</c:v>
                </c:pt>
                <c:pt idx="12">
                  <c:v>2.4816680769725128</c:v>
                </c:pt>
                <c:pt idx="13">
                  <c:v>2.4049422940181406</c:v>
                </c:pt>
                <c:pt idx="14">
                  <c:v>2.3638918020753503</c:v>
                </c:pt>
                <c:pt idx="15">
                  <c:v>2.489196193009966</c:v>
                </c:pt>
                <c:pt idx="16">
                  <c:v>2.434167957568167</c:v>
                </c:pt>
                <c:pt idx="17">
                  <c:v>2.3523155781549785</c:v>
                </c:pt>
                <c:pt idx="18">
                  <c:v>2.15806969131458</c:v>
                </c:pt>
                <c:pt idx="19">
                  <c:v>2.0250138666829103</c:v>
                </c:pt>
                <c:pt idx="20">
                  <c:v>2.0192477837122977</c:v>
                </c:pt>
                <c:pt idx="21">
                  <c:v>2.0265771454985653</c:v>
                </c:pt>
                <c:pt idx="22">
                  <c:v>2.0108675587674472</c:v>
                </c:pt>
                <c:pt idx="23">
                  <c:v>2.328993295333956</c:v>
                </c:pt>
                <c:pt idx="24">
                  <c:v>2.3072308495661158</c:v>
                </c:pt>
                <c:pt idx="25">
                  <c:v>2.4982421769312695</c:v>
                </c:pt>
                <c:pt idx="26">
                  <c:v>2.574710884664269</c:v>
                </c:pt>
                <c:pt idx="27">
                  <c:v>2.7154117395140354</c:v>
                </c:pt>
                <c:pt idx="28">
                  <c:v>2.6963089736529411</c:v>
                </c:pt>
                <c:pt idx="29">
                  <c:v>2.8188989860394966</c:v>
                </c:pt>
                <c:pt idx="30">
                  <c:v>2.6446301070315013</c:v>
                </c:pt>
                <c:pt idx="31">
                  <c:v>2.7847459360259492</c:v>
                </c:pt>
                <c:pt idx="32">
                  <c:v>2.8820414315811114</c:v>
                </c:pt>
                <c:pt idx="33">
                  <c:v>2.8777790233876814</c:v>
                </c:pt>
                <c:pt idx="34">
                  <c:v>2.9967024069407087</c:v>
                </c:pt>
                <c:pt idx="35">
                  <c:v>2.7302833626937373</c:v>
                </c:pt>
                <c:pt idx="36">
                  <c:v>2.9121393659412065</c:v>
                </c:pt>
                <c:pt idx="37">
                  <c:v>2.9540880493847714</c:v>
                </c:pt>
                <c:pt idx="38">
                  <c:v>3.18826281857074</c:v>
                </c:pt>
                <c:pt idx="39">
                  <c:v>2.9837194749943436</c:v>
                </c:pt>
                <c:pt idx="40">
                  <c:v>2.9430744404709954</c:v>
                </c:pt>
                <c:pt idx="41">
                  <c:v>2.925973982295095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4DA-45B1-A824-AA07D4F437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FFO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FFO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Stabilized'!$B$39:$AQ$39</c:f>
              <c:numCache>
                <c:formatCode>0.00%</c:formatCode>
                <c:ptCount val="42"/>
                <c:pt idx="0">
                  <c:v>4.7300988495195609E-2</c:v>
                </c:pt>
                <c:pt idx="1">
                  <c:v>4.811899489552194E-2</c:v>
                </c:pt>
                <c:pt idx="2">
                  <c:v>5.1480591560878426E-2</c:v>
                </c:pt>
                <c:pt idx="3">
                  <c:v>5.1454471561606027E-2</c:v>
                </c:pt>
                <c:pt idx="4">
                  <c:v>4.7987878499572277E-2</c:v>
                </c:pt>
                <c:pt idx="5">
                  <c:v>4.242495312161644E-2</c:v>
                </c:pt>
                <c:pt idx="6">
                  <c:v>5.6186818028601856E-2</c:v>
                </c:pt>
                <c:pt idx="7">
                  <c:v>5.1732171334354281E-2</c:v>
                </c:pt>
                <c:pt idx="8">
                  <c:v>5.6606837486381893E-2</c:v>
                </c:pt>
                <c:pt idx="9">
                  <c:v>5.5336717522612253E-2</c:v>
                </c:pt>
                <c:pt idx="10">
                  <c:v>5.3728170876263276E-2</c:v>
                </c:pt>
                <c:pt idx="11">
                  <c:v>5.3946082816878689E-2</c:v>
                </c:pt>
                <c:pt idx="12">
                  <c:v>4.9452858605540037E-2</c:v>
                </c:pt>
                <c:pt idx="13">
                  <c:v>4.7346043784194131E-2</c:v>
                </c:pt>
                <c:pt idx="14">
                  <c:v>4.3911982576981388E-2</c:v>
                </c:pt>
                <c:pt idx="15">
                  <c:v>4.7481090949164827E-2</c:v>
                </c:pt>
                <c:pt idx="16">
                  <c:v>6.6159351975760478E-2</c:v>
                </c:pt>
                <c:pt idx="17">
                  <c:v>6.0846238441670426E-2</c:v>
                </c:pt>
                <c:pt idx="18">
                  <c:v>5.7802857675494305E-2</c:v>
                </c:pt>
                <c:pt idx="19">
                  <c:v>5.0489655717332424E-2</c:v>
                </c:pt>
                <c:pt idx="20">
                  <c:v>4.3775357080099685E-2</c:v>
                </c:pt>
                <c:pt idx="21">
                  <c:v>3.8843780641114871E-2</c:v>
                </c:pt>
                <c:pt idx="22">
                  <c:v>3.6290697685750717E-2</c:v>
                </c:pt>
                <c:pt idx="23">
                  <c:v>3.6881797305260797E-2</c:v>
                </c:pt>
                <c:pt idx="24">
                  <c:v>3.7157963515176806E-2</c:v>
                </c:pt>
                <c:pt idx="25">
                  <c:v>5.1443854351223062E-2</c:v>
                </c:pt>
                <c:pt idx="26">
                  <c:v>5.5914238224969187E-2</c:v>
                </c:pt>
                <c:pt idx="27">
                  <c:v>6.7246452192026629E-2</c:v>
                </c:pt>
                <c:pt idx="28">
                  <c:v>6.4174913094203062E-2</c:v>
                </c:pt>
                <c:pt idx="29">
                  <c:v>5.9574131897067603E-2</c:v>
                </c:pt>
                <c:pt idx="30">
                  <c:v>6.1596136183335308E-2</c:v>
                </c:pt>
                <c:pt idx="31">
                  <c:v>5.9496761799507518E-2</c:v>
                </c:pt>
                <c:pt idx="32">
                  <c:v>6.2126351187348813E-2</c:v>
                </c:pt>
                <c:pt idx="33">
                  <c:v>5.5638823014890648E-2</c:v>
                </c:pt>
                <c:pt idx="34">
                  <c:v>5.3215581033353318E-2</c:v>
                </c:pt>
                <c:pt idx="35">
                  <c:v>4.9648285906146061E-2</c:v>
                </c:pt>
                <c:pt idx="36">
                  <c:v>5.4275265416852229E-2</c:v>
                </c:pt>
                <c:pt idx="37">
                  <c:v>5.8065612764319832E-2</c:v>
                </c:pt>
                <c:pt idx="38">
                  <c:v>6.6019833691996474E-2</c:v>
                </c:pt>
                <c:pt idx="39">
                  <c:v>6.5825811593278771E-2</c:v>
                </c:pt>
                <c:pt idx="40">
                  <c:v>7.2067938548417393E-2</c:v>
                </c:pt>
                <c:pt idx="41">
                  <c:v>6.2027112879221899E-2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A4-4D85-A290-F653CFE234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 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 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Stabilized'!$B$42:$AQ$42</c:f>
              <c:numCache>
                <c:formatCode>0.00</c:formatCode>
                <c:ptCount val="42"/>
                <c:pt idx="0">
                  <c:v>2.1420492654499879</c:v>
                </c:pt>
                <c:pt idx="1">
                  <c:v>2.2087071151131195</c:v>
                </c:pt>
                <c:pt idx="2">
                  <c:v>2.2508399422505123</c:v>
                </c:pt>
                <c:pt idx="3">
                  <c:v>2.3030269694139247</c:v>
                </c:pt>
                <c:pt idx="4">
                  <c:v>2.2590466823921025</c:v>
                </c:pt>
                <c:pt idx="5">
                  <c:v>2.240959425590396</c:v>
                </c:pt>
                <c:pt idx="6">
                  <c:v>2.3498598826407893</c:v>
                </c:pt>
                <c:pt idx="7">
                  <c:v>2.3814835554070477</c:v>
                </c:pt>
                <c:pt idx="8">
                  <c:v>2.3402547158035802</c:v>
                </c:pt>
                <c:pt idx="9">
                  <c:v>2.3923915322920761</c:v>
                </c:pt>
                <c:pt idx="10">
                  <c:v>2.4528935661928712</c:v>
                </c:pt>
                <c:pt idx="11">
                  <c:v>2.4998029763006415</c:v>
                </c:pt>
                <c:pt idx="12">
                  <c:v>2.4784758023705526</c:v>
                </c:pt>
                <c:pt idx="13">
                  <c:v>2.4351701566804436</c:v>
                </c:pt>
                <c:pt idx="14">
                  <c:v>2.4541751914996595</c:v>
                </c:pt>
                <c:pt idx="15">
                  <c:v>2.5413379344167741</c:v>
                </c:pt>
                <c:pt idx="16">
                  <c:v>2.5462697435289821</c:v>
                </c:pt>
                <c:pt idx="17">
                  <c:v>2.3686175501272904</c:v>
                </c:pt>
                <c:pt idx="18">
                  <c:v>2.19101651224232</c:v>
                </c:pt>
                <c:pt idx="19">
                  <c:v>2.1221169848094035</c:v>
                </c:pt>
                <c:pt idx="20">
                  <c:v>2.0253915245227891</c:v>
                </c:pt>
                <c:pt idx="21">
                  <c:v>2.0444787922623719</c:v>
                </c:pt>
                <c:pt idx="22">
                  <c:v>2.1145007239814255</c:v>
                </c:pt>
                <c:pt idx="23">
                  <c:v>2.3323719371618656</c:v>
                </c:pt>
                <c:pt idx="24">
                  <c:v>2.3293911672752592</c:v>
                </c:pt>
                <c:pt idx="25">
                  <c:v>2.5222237945410071</c:v>
                </c:pt>
                <c:pt idx="26">
                  <c:v>2.6201337029420038</c:v>
                </c:pt>
                <c:pt idx="27">
                  <c:v>2.7452927235299609</c:v>
                </c:pt>
                <c:pt idx="28">
                  <c:v>2.7320717372890946</c:v>
                </c:pt>
                <c:pt idx="29">
                  <c:v>2.8068087978978724</c:v>
                </c:pt>
                <c:pt idx="30">
                  <c:v>2.8302948218595492</c:v>
                </c:pt>
                <c:pt idx="31">
                  <c:v>2.8998974131914927</c:v>
                </c:pt>
                <c:pt idx="32">
                  <c:v>2.8519948522585143</c:v>
                </c:pt>
                <c:pt idx="33">
                  <c:v>2.8987388604985607</c:v>
                </c:pt>
                <c:pt idx="34">
                  <c:v>2.8517571894587177</c:v>
                </c:pt>
                <c:pt idx="35">
                  <c:v>2.9093990658776221</c:v>
                </c:pt>
                <c:pt idx="36">
                  <c:v>2.9603698048105329</c:v>
                </c:pt>
                <c:pt idx="37">
                  <c:v>2.9721280570981889</c:v>
                </c:pt>
                <c:pt idx="38">
                  <c:v>2.9094469400370295</c:v>
                </c:pt>
                <c:pt idx="39">
                  <c:v>3.0322476234097575</c:v>
                </c:pt>
                <c:pt idx="40">
                  <c:v>3.0588336243005321</c:v>
                </c:pt>
                <c:pt idx="41">
                  <c:v>3.0655419220105049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FF-41E2-B1A8-99005FD2A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Core FFO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Core FFO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Stabilized'!$B$43:$AQ$43</c:f>
              <c:numCache>
                <c:formatCode>0.00%</c:formatCode>
                <c:ptCount val="42"/>
                <c:pt idx="0">
                  <c:v>4.5048354688748425E-2</c:v>
                </c:pt>
                <c:pt idx="1">
                  <c:v>4.8976265094808354E-2</c:v>
                </c:pt>
                <c:pt idx="2">
                  <c:v>5.0626179537798299E-2</c:v>
                </c:pt>
                <c:pt idx="3">
                  <c:v>5.2001737948945519E-2</c:v>
                </c:pt>
                <c:pt idx="4">
                  <c:v>4.9216703320089379E-2</c:v>
                </c:pt>
                <c:pt idx="5">
                  <c:v>4.6645354125834336E-2</c:v>
                </c:pt>
                <c:pt idx="6">
                  <c:v>5.2681535313099201E-2</c:v>
                </c:pt>
                <c:pt idx="7">
                  <c:v>5.339349936454342E-2</c:v>
                </c:pt>
                <c:pt idx="8">
                  <c:v>5.6919730409913175E-2</c:v>
                </c:pt>
                <c:pt idx="9">
                  <c:v>5.5672616959499127E-2</c:v>
                </c:pt>
                <c:pt idx="10">
                  <c:v>5.4162706402271506E-2</c:v>
                </c:pt>
                <c:pt idx="11">
                  <c:v>5.7450226401623485E-2</c:v>
                </c:pt>
                <c:pt idx="12">
                  <c:v>4.9389245302058543E-2</c:v>
                </c:pt>
                <c:pt idx="13">
                  <c:v>4.7941139023140934E-2</c:v>
                </c:pt>
                <c:pt idx="14">
                  <c:v>4.5589099363760918E-2</c:v>
                </c:pt>
                <c:pt idx="15">
                  <c:v>4.8475687828646148E-2</c:v>
                </c:pt>
                <c:pt idx="16">
                  <c:v>6.9206217123842687E-2</c:v>
                </c:pt>
                <c:pt idx="17">
                  <c:v>6.1267913867751954E-2</c:v>
                </c:pt>
                <c:pt idx="18">
                  <c:v>5.8685322411740189E-2</c:v>
                </c:pt>
                <c:pt idx="19">
                  <c:v>5.2910727041311563E-2</c:v>
                </c:pt>
                <c:pt idx="20">
                  <c:v>4.3908547493854852E-2</c:v>
                </c:pt>
                <c:pt idx="21">
                  <c:v>3.9186904830367957E-2</c:v>
                </c:pt>
                <c:pt idx="22">
                  <c:v>3.8160994838141594E-2</c:v>
                </c:pt>
                <c:pt idx="23">
                  <c:v>3.6935301273397454E-2</c:v>
                </c:pt>
                <c:pt idx="24">
                  <c:v>3.7514855534489015E-2</c:v>
                </c:pt>
                <c:pt idx="25">
                  <c:v>5.1937684314872744E-2</c:v>
                </c:pt>
                <c:pt idx="26">
                  <c:v>5.690067219592819E-2</c:v>
                </c:pt>
                <c:pt idx="27">
                  <c:v>6.7986446843238249E-2</c:v>
                </c:pt>
                <c:pt idx="28">
                  <c:v>6.5026103469929666E-2</c:v>
                </c:pt>
                <c:pt idx="29">
                  <c:v>5.9318619916476405E-2</c:v>
                </c:pt>
                <c:pt idx="30">
                  <c:v>6.5920457013148928E-2</c:v>
                </c:pt>
                <c:pt idx="31">
                  <c:v>6.1957000602317971E-2</c:v>
                </c:pt>
                <c:pt idx="32">
                  <c:v>6.1478656009021651E-2</c:v>
                </c:pt>
                <c:pt idx="33">
                  <c:v>5.6044059364852065E-2</c:v>
                </c:pt>
                <c:pt idx="34">
                  <c:v>5.064163710470531E-2</c:v>
                </c:pt>
                <c:pt idx="35">
                  <c:v>5.2905379204030045E-2</c:v>
                </c:pt>
                <c:pt idx="36">
                  <c:v>5.5174164659594314E-2</c:v>
                </c:pt>
                <c:pt idx="37">
                  <c:v>5.8420207510529509E-2</c:v>
                </c:pt>
                <c:pt idx="38">
                  <c:v>6.024635171169497E-2</c:v>
                </c:pt>
                <c:pt idx="39">
                  <c:v>6.6896423217908715E-2</c:v>
                </c:pt>
                <c:pt idx="40">
                  <c:v>7.4902568088167296E-2</c:v>
                </c:pt>
                <c:pt idx="41">
                  <c:v>6.4985784556902959E-2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277-4C6C-AB47-A10459E8C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AFFO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AFFO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Stabilized'!$B$49:$AQ$49</c:f>
              <c:numCache>
                <c:formatCode>0.00</c:formatCode>
                <c:ptCount val="42"/>
                <c:pt idx="0">
                  <c:v>2.0502293153108981</c:v>
                </c:pt>
                <c:pt idx="1">
                  <c:v>2.1049719500537223</c:v>
                </c:pt>
                <c:pt idx="2">
                  <c:v>2.1059748656221009</c:v>
                </c:pt>
                <c:pt idx="3">
                  <c:v>2.113568148540292</c:v>
                </c:pt>
                <c:pt idx="4">
                  <c:v>2.1960403381436278</c:v>
                </c:pt>
                <c:pt idx="5">
                  <c:v>2.1290625927413567</c:v>
                </c:pt>
                <c:pt idx="6">
                  <c:v>2.1996189516408502</c:v>
                </c:pt>
                <c:pt idx="7">
                  <c:v>2.2024438789489382</c:v>
                </c:pt>
                <c:pt idx="8">
                  <c:v>2.2287848436393487</c:v>
                </c:pt>
                <c:pt idx="9">
                  <c:v>2.2618671884279271</c:v>
                </c:pt>
                <c:pt idx="10">
                  <c:v>2.3150236986773058</c:v>
                </c:pt>
                <c:pt idx="11">
                  <c:v>2.3421966500886668</c:v>
                </c:pt>
                <c:pt idx="12">
                  <c:v>2.3580914079757518</c:v>
                </c:pt>
                <c:pt idx="13">
                  <c:v>2.2972867882320358</c:v>
                </c:pt>
                <c:pt idx="14">
                  <c:v>2.2466945634005717</c:v>
                </c:pt>
                <c:pt idx="15">
                  <c:v>2.3305803278041388</c:v>
                </c:pt>
                <c:pt idx="16">
                  <c:v>2.3881730088567381</c:v>
                </c:pt>
                <c:pt idx="17">
                  <c:v>2.2661933792845557</c:v>
                </c:pt>
                <c:pt idx="18">
                  <c:v>2.0414630446901052</c:v>
                </c:pt>
                <c:pt idx="19">
                  <c:v>1.9489762431193425</c:v>
                </c:pt>
                <c:pt idx="20">
                  <c:v>1.8644091120964272</c:v>
                </c:pt>
                <c:pt idx="21">
                  <c:v>1.8986523468305219</c:v>
                </c:pt>
                <c:pt idx="22">
                  <c:v>1.8536515874234456</c:v>
                </c:pt>
                <c:pt idx="23">
                  <c:v>2.1571820135112243</c:v>
                </c:pt>
                <c:pt idx="24">
                  <c:v>2.1485218146428862</c:v>
                </c:pt>
                <c:pt idx="25">
                  <c:v>2.3296810019966325</c:v>
                </c:pt>
                <c:pt idx="26">
                  <c:v>2.3801272276610841</c:v>
                </c:pt>
                <c:pt idx="27">
                  <c:v>2.5218507094513587</c:v>
                </c:pt>
                <c:pt idx="28">
                  <c:v>2.5609842547156281</c:v>
                </c:pt>
                <c:pt idx="29">
                  <c:v>2.5844725387458598</c:v>
                </c:pt>
                <c:pt idx="30">
                  <c:v>2.5961065712461009</c:v>
                </c:pt>
                <c:pt idx="31">
                  <c:v>2.5953691932884313</c:v>
                </c:pt>
                <c:pt idx="32">
                  <c:v>2.6606643588970851</c:v>
                </c:pt>
                <c:pt idx="33">
                  <c:v>2.6709209324199219</c:v>
                </c:pt>
                <c:pt idx="34">
                  <c:v>2.6260581349921233</c:v>
                </c:pt>
                <c:pt idx="35">
                  <c:v>2.6253694064039088</c:v>
                </c:pt>
                <c:pt idx="36">
                  <c:v>2.7100133842666492</c:v>
                </c:pt>
                <c:pt idx="37">
                  <c:v>2.7134834930014526</c:v>
                </c:pt>
                <c:pt idx="38">
                  <c:v>2.564765091044964</c:v>
                </c:pt>
                <c:pt idx="39">
                  <c:v>2.6544004211271948</c:v>
                </c:pt>
                <c:pt idx="40">
                  <c:v>2.7056254094304117</c:v>
                </c:pt>
                <c:pt idx="41">
                  <c:v>2.6094282174758812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74-4E88-B686-539C5B90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Levered cash-on-cash (AFFO / stabilized market cap),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Levered cash-on-cash (AFFO / stabilized market cap),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Stabilized'!$B$50:$AQ$50</c:f>
              <c:numCache>
                <c:formatCode>0.00%</c:formatCode>
                <c:ptCount val="42"/>
                <c:pt idx="0">
                  <c:v>4.3117335758378506E-2</c:v>
                </c:pt>
                <c:pt idx="1">
                  <c:v>4.667602306233655E-2</c:v>
                </c:pt>
                <c:pt idx="2">
                  <c:v>4.736785572699282E-2</c:v>
                </c:pt>
                <c:pt idx="3">
                  <c:v>4.772380803929533E-2</c:v>
                </c:pt>
                <c:pt idx="4">
                  <c:v>4.7844016081560518E-2</c:v>
                </c:pt>
                <c:pt idx="5">
                  <c:v>4.4316232351383815E-2</c:v>
                </c:pt>
                <c:pt idx="6">
                  <c:v>4.931328218004373E-2</c:v>
                </c:pt>
                <c:pt idx="7">
                  <c:v>4.9379381849648296E-2</c:v>
                </c:pt>
                <c:pt idx="8">
                  <c:v>5.4208557549297057E-2</c:v>
                </c:pt>
                <c:pt idx="9">
                  <c:v>5.263522458381354E-2</c:v>
                </c:pt>
                <c:pt idx="10">
                  <c:v>5.1118381422628881E-2</c:v>
                </c:pt>
                <c:pt idx="11">
                  <c:v>5.3828133297067898E-2</c:v>
                </c:pt>
                <c:pt idx="12">
                  <c:v>4.6990313515184616E-2</c:v>
                </c:pt>
                <c:pt idx="13">
                  <c:v>4.5226632310897449E-2</c:v>
                </c:pt>
                <c:pt idx="14">
                  <c:v>4.1734910386858719E-2</c:v>
                </c:pt>
                <c:pt idx="15">
                  <c:v>4.4455514121204368E-2</c:v>
                </c:pt>
                <c:pt idx="16">
                  <c:v>6.4909234459651785E-2</c:v>
                </c:pt>
                <c:pt idx="17">
                  <c:v>5.8618556111861252E-2</c:v>
                </c:pt>
                <c:pt idx="18">
                  <c:v>5.4679604786128433E-2</c:v>
                </c:pt>
                <c:pt idx="19">
                  <c:v>4.8593810213036027E-2</c:v>
                </c:pt>
                <c:pt idx="20">
                  <c:v>4.0418603047995827E-2</c:v>
                </c:pt>
                <c:pt idx="21">
                  <c:v>3.6391822259437864E-2</c:v>
                </c:pt>
                <c:pt idx="22">
                  <c:v>3.3453376419842008E-2</c:v>
                </c:pt>
                <c:pt idx="23">
                  <c:v>3.4161004212537704E-2</c:v>
                </c:pt>
                <c:pt idx="24">
                  <c:v>3.4601953772885392E-2</c:v>
                </c:pt>
                <c:pt idx="25">
                  <c:v>4.797283916595383E-2</c:v>
                </c:pt>
                <c:pt idx="26">
                  <c:v>5.1688522235975538E-2</c:v>
                </c:pt>
                <c:pt idx="27">
                  <c:v>6.2452964572841968E-2</c:v>
                </c:pt>
                <c:pt idx="28">
                  <c:v>6.0954046286222266E-2</c:v>
                </c:pt>
                <c:pt idx="29">
                  <c:v>5.4619803217538114E-2</c:v>
                </c:pt>
                <c:pt idx="30">
                  <c:v>6.0465973477258676E-2</c:v>
                </c:pt>
                <c:pt idx="31">
                  <c:v>5.5450682475984003E-2</c:v>
                </c:pt>
                <c:pt idx="32">
                  <c:v>5.7354265119575018E-2</c:v>
                </c:pt>
                <c:pt idx="33">
                  <c:v>5.1639439942383333E-2</c:v>
                </c:pt>
                <c:pt idx="34">
                  <c:v>4.6633662774554906E-2</c:v>
                </c:pt>
                <c:pt idx="35">
                  <c:v>4.7740499275426812E-2</c:v>
                </c:pt>
                <c:pt idx="36">
                  <c:v>5.0508123833131101E-2</c:v>
                </c:pt>
                <c:pt idx="37">
                  <c:v>5.3336284874721425E-2</c:v>
                </c:pt>
                <c:pt idx="38">
                  <c:v>5.3108973257647955E-2</c:v>
                </c:pt>
                <c:pt idx="39">
                  <c:v>5.8560485822672655E-2</c:v>
                </c:pt>
                <c:pt idx="40">
                  <c:v>6.6253453552014979E-2</c:v>
                </c:pt>
                <c:pt idx="41">
                  <c:v>5.5316725157154724E-2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1A-462C-A089-CC96DACCB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Stabilized'!$B$70:$AQ$70</c:f>
              <c:numCache>
                <c:formatCode>0.00</c:formatCode>
                <c:ptCount val="42"/>
                <c:pt idx="0">
                  <c:v>2.1953803915937797</c:v>
                </c:pt>
                <c:pt idx="1">
                  <c:v>2.1236994867340431</c:v>
                </c:pt>
                <c:pt idx="2">
                  <c:v>2.4203393552014587</c:v>
                </c:pt>
                <c:pt idx="3">
                  <c:v>2.3083426692856244</c:v>
                </c:pt>
                <c:pt idx="4">
                  <c:v>2.3069204985459653</c:v>
                </c:pt>
                <c:pt idx="5">
                  <c:v>2.0895023999611855</c:v>
                </c:pt>
                <c:pt idx="6">
                  <c:v>2.7517547604043155</c:v>
                </c:pt>
                <c:pt idx="7">
                  <c:v>2.5944666173856894</c:v>
                </c:pt>
                <c:pt idx="8">
                  <c:v>2.4497239460882732</c:v>
                </c:pt>
                <c:pt idx="9">
                  <c:v>2.4061338021847027</c:v>
                </c:pt>
                <c:pt idx="10">
                  <c:v>2.7695470108506246</c:v>
                </c:pt>
                <c:pt idx="11">
                  <c:v>2.5016102268022533</c:v>
                </c:pt>
                <c:pt idx="12">
                  <c:v>2.8052732923872554</c:v>
                </c:pt>
                <c:pt idx="13">
                  <c:v>2.1250595208463614</c:v>
                </c:pt>
                <c:pt idx="14">
                  <c:v>2.8276808617672646</c:v>
                </c:pt>
                <c:pt idx="15">
                  <c:v>2.294431013249806</c:v>
                </c:pt>
                <c:pt idx="16">
                  <c:v>2.5913698193718293</c:v>
                </c:pt>
                <c:pt idx="17">
                  <c:v>2.1716782356602984</c:v>
                </c:pt>
                <c:pt idx="18">
                  <c:v>2.5186929829791334</c:v>
                </c:pt>
                <c:pt idx="19">
                  <c:v>1.9396598266823246</c:v>
                </c:pt>
                <c:pt idx="20">
                  <c:v>2.4615598420870408</c:v>
                </c:pt>
                <c:pt idx="21">
                  <c:v>1.760518072915326</c:v>
                </c:pt>
                <c:pt idx="22">
                  <c:v>2.5250593819105158</c:v>
                </c:pt>
                <c:pt idx="23">
                  <c:v>2.1405018057043064</c:v>
                </c:pt>
                <c:pt idx="24">
                  <c:v>2.526055718168644</c:v>
                </c:pt>
                <c:pt idx="25">
                  <c:v>2.1983866525712203</c:v>
                </c:pt>
                <c:pt idx="26">
                  <c:v>3.2971560552114929</c:v>
                </c:pt>
                <c:pt idx="27">
                  <c:v>2.5820134093032618</c:v>
                </c:pt>
                <c:pt idx="28">
                  <c:v>3.0064249588340184</c:v>
                </c:pt>
                <c:pt idx="29">
                  <c:v>2.5713804013107309</c:v>
                </c:pt>
                <c:pt idx="30">
                  <c:v>3.5310912669603387</c:v>
                </c:pt>
                <c:pt idx="31">
                  <c:v>2.5760222568987441</c:v>
                </c:pt>
                <c:pt idx="32">
                  <c:v>3.0686081709613919</c:v>
                </c:pt>
                <c:pt idx="33">
                  <c:v>2.7916401905362775</c:v>
                </c:pt>
                <c:pt idx="34">
                  <c:v>3.5487672577933282</c:v>
                </c:pt>
                <c:pt idx="35">
                  <c:v>2.3952973690825883</c:v>
                </c:pt>
                <c:pt idx="36">
                  <c:v>3.0526836428351141</c:v>
                </c:pt>
                <c:pt idx="37">
                  <c:v>2.7796620694215961</c:v>
                </c:pt>
                <c:pt idx="38">
                  <c:v>3.5203235548909331</c:v>
                </c:pt>
                <c:pt idx="39">
                  <c:v>3.0048206275139266</c:v>
                </c:pt>
                <c:pt idx="40">
                  <c:v>3.2141663679254524</c:v>
                </c:pt>
                <c:pt idx="41">
                  <c:v>2.7492226549837535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F4-402F-8774-CE32C019E7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CFO / stabilized market cap,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CFO / stabilized market cap,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Stabilized'!$B$71:$AQ$71</c:f>
              <c:numCache>
                <c:formatCode>0.00%</c:formatCode>
                <c:ptCount val="42"/>
                <c:pt idx="0">
                  <c:v>4.6169934628680957E-2</c:v>
                </c:pt>
                <c:pt idx="1">
                  <c:v>4.7091290797362233E-2</c:v>
                </c:pt>
                <c:pt idx="2">
                  <c:v>5.4438581988336905E-2</c:v>
                </c:pt>
                <c:pt idx="3">
                  <c:v>5.2121765041730155E-2</c:v>
                </c:pt>
                <c:pt idx="4">
                  <c:v>5.0259705850674623E-2</c:v>
                </c:pt>
                <c:pt idx="5">
                  <c:v>4.3492790757374944E-2</c:v>
                </c:pt>
                <c:pt idx="6">
                  <c:v>6.1691621127773037E-2</c:v>
                </c:pt>
                <c:pt idx="7">
                  <c:v>5.8168636676995449E-2</c:v>
                </c:pt>
                <c:pt idx="8">
                  <c:v>5.9582243611535281E-2</c:v>
                </c:pt>
                <c:pt idx="9">
                  <c:v>5.5992409149681843E-2</c:v>
                </c:pt>
                <c:pt idx="10">
                  <c:v>6.115477804804028E-2</c:v>
                </c:pt>
                <c:pt idx="11">
                  <c:v>5.7491760455093445E-2</c:v>
                </c:pt>
                <c:pt idx="12">
                  <c:v>5.5901425644143986E-2</c:v>
                </c:pt>
                <c:pt idx="13">
                  <c:v>4.1835998047964597E-2</c:v>
                </c:pt>
                <c:pt idx="14">
                  <c:v>5.2527392593085309E-2</c:v>
                </c:pt>
                <c:pt idx="15">
                  <c:v>4.376597068669158E-2</c:v>
                </c:pt>
                <c:pt idx="16">
                  <c:v>7.0432012485474746E-2</c:v>
                </c:pt>
                <c:pt idx="17">
                  <c:v>5.6173777435600064E-2</c:v>
                </c:pt>
                <c:pt idx="18">
                  <c:v>6.7461978920024993E-2</c:v>
                </c:pt>
                <c:pt idx="19">
                  <c:v>4.8361524071116983E-2</c:v>
                </c:pt>
                <c:pt idx="20">
                  <c:v>5.3364258676213569E-2</c:v>
                </c:pt>
                <c:pt idx="21">
                  <c:v>3.374417696900333E-2</c:v>
                </c:pt>
                <c:pt idx="22">
                  <c:v>4.5570463488729757E-2</c:v>
                </c:pt>
                <c:pt idx="23">
                  <c:v>3.389685744810652E-2</c:v>
                </c:pt>
                <c:pt idx="24">
                  <c:v>4.0682139037220982E-2</c:v>
                </c:pt>
                <c:pt idx="25">
                  <c:v>4.5269223218969798E-2</c:v>
                </c:pt>
                <c:pt idx="26">
                  <c:v>7.1603367288375963E-2</c:v>
                </c:pt>
                <c:pt idx="27">
                  <c:v>6.3942877892601821E-2</c:v>
                </c:pt>
                <c:pt idx="28">
                  <c:v>7.1555990927859553E-2</c:v>
                </c:pt>
                <c:pt idx="29">
                  <c:v>5.4343116210931068E-2</c:v>
                </c:pt>
                <c:pt idx="30">
                  <c:v>8.2242721950863837E-2</c:v>
                </c:pt>
                <c:pt idx="31">
                  <c:v>5.5037330560810685E-2</c:v>
                </c:pt>
                <c:pt idx="32">
                  <c:v>6.6148052833830392E-2</c:v>
                </c:pt>
                <c:pt idx="33">
                  <c:v>5.3973419508652476E-2</c:v>
                </c:pt>
                <c:pt idx="34">
                  <c:v>6.301917438922669E-2</c:v>
                </c:pt>
                <c:pt idx="35">
                  <c:v>4.3556800819795211E-2</c:v>
                </c:pt>
                <c:pt idx="36">
                  <c:v>5.6894672310783968E-2</c:v>
                </c:pt>
                <c:pt idx="37">
                  <c:v>5.4637092273643169E-2</c:v>
                </c:pt>
                <c:pt idx="38">
                  <c:v>7.289586488359337E-2</c:v>
                </c:pt>
                <c:pt idx="39">
                  <c:v>6.6291338095282704E-2</c:v>
                </c:pt>
                <c:pt idx="40">
                  <c:v>7.8706247148465316E-2</c:v>
                </c:pt>
                <c:pt idx="41">
                  <c:v>5.8280198314351654E-2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8D-4EED-B9A6-7948C5C08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per stabilized share, quarterly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per stabilized share, quarterly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Stabilized'!$B$82:$AQ$82</c:f>
              <c:numCache>
                <c:formatCode>0.00</c:formatCode>
                <c:ptCount val="42"/>
                <c:pt idx="0">
                  <c:v>2.5838804164678733</c:v>
                </c:pt>
                <c:pt idx="1">
                  <c:v>2.5291296359679447</c:v>
                </c:pt>
                <c:pt idx="2">
                  <c:v>2.5563420791284703</c:v>
                </c:pt>
                <c:pt idx="3">
                  <c:v>2.6669230128630383</c:v>
                </c:pt>
                <c:pt idx="4">
                  <c:v>2.6129984797884629</c:v>
                </c:pt>
                <c:pt idx="5">
                  <c:v>2.608470585978961</c:v>
                </c:pt>
                <c:pt idx="6">
                  <c:v>2.7171344283099192</c:v>
                </c:pt>
                <c:pt idx="7">
                  <c:v>2.7648883049675637</c:v>
                </c:pt>
                <c:pt idx="8">
                  <c:v>2.7846220914120181</c:v>
                </c:pt>
                <c:pt idx="9">
                  <c:v>2.8498294669522388</c:v>
                </c:pt>
                <c:pt idx="10">
                  <c:v>2.8946682908988834</c:v>
                </c:pt>
                <c:pt idx="11">
                  <c:v>2.9192885061509108</c:v>
                </c:pt>
                <c:pt idx="12">
                  <c:v>2.8874821116270595</c:v>
                </c:pt>
                <c:pt idx="13">
                  <c:v>2.8196464123907843</c:v>
                </c:pt>
                <c:pt idx="14">
                  <c:v>2.863108045759724</c:v>
                </c:pt>
                <c:pt idx="15">
                  <c:v>2.9361691965263441</c:v>
                </c:pt>
                <c:pt idx="16">
                  <c:v>2.9582146098117232</c:v>
                </c:pt>
                <c:pt idx="17">
                  <c:v>2.7808699229818297</c:v>
                </c:pt>
                <c:pt idx="18">
                  <c:v>2.5916099375105821</c:v>
                </c:pt>
                <c:pt idx="19">
                  <c:v>2.4291670912934649</c:v>
                </c:pt>
                <c:pt idx="20">
                  <c:v>2.4585327076585703</c:v>
                </c:pt>
                <c:pt idx="21">
                  <c:v>2.4649201901122049</c:v>
                </c:pt>
                <c:pt idx="22">
                  <c:v>2.5870685460983429</c:v>
                </c:pt>
                <c:pt idx="23">
                  <c:v>2.8031416066398069</c:v>
                </c:pt>
                <c:pt idx="24">
                  <c:v>2.7762725326868445</c:v>
                </c:pt>
                <c:pt idx="25">
                  <c:v>2.9478177661954157</c:v>
                </c:pt>
                <c:pt idx="26">
                  <c:v>3.0931089991143477</c:v>
                </c:pt>
                <c:pt idx="27">
                  <c:v>3.2447331079358239</c:v>
                </c:pt>
                <c:pt idx="28">
                  <c:v>3.2232025596353382</c:v>
                </c:pt>
                <c:pt idx="29">
                  <c:v>3.291633506408274</c:v>
                </c:pt>
                <c:pt idx="30">
                  <c:v>3.1498563224326714</c:v>
                </c:pt>
                <c:pt idx="31">
                  <c:v>3.2722738507873119</c:v>
                </c:pt>
                <c:pt idx="32">
                  <c:v>3.3600964059826386</c:v>
                </c:pt>
                <c:pt idx="33">
                  <c:v>3.3757753494998584</c:v>
                </c:pt>
                <c:pt idx="34">
                  <c:v>3.5199344225687796</c:v>
                </c:pt>
                <c:pt idx="35">
                  <c:v>3.2355487430758036</c:v>
                </c:pt>
                <c:pt idx="36">
                  <c:v>3.4101291066149551</c:v>
                </c:pt>
                <c:pt idx="37">
                  <c:v>3.4842156006858764</c:v>
                </c:pt>
                <c:pt idx="38">
                  <c:v>3.7342624858306337</c:v>
                </c:pt>
                <c:pt idx="39">
                  <c:v>3.5600690910751029</c:v>
                </c:pt>
                <c:pt idx="40">
                  <c:v>3.5486772649938372</c:v>
                </c:pt>
                <c:pt idx="41">
                  <c:v>3.5170954709902169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9E-43DB-8D1C-D458C5FB4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EBITDAre / stabilized TEV, quarterly (annualized x4)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EBITDAre / stabilized TEV, quarterly (annualized x4)</c:v>
          </c:tx>
          <c:spPr>
            <a:ln>
              <a:solidFill>
                <a:srgbClr val="C000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C00000"/>
              </a:solidFill>
              <a:ln>
                <a:prstDash val="solid"/>
              </a:ln>
            </c:spPr>
          </c:marker>
          <c:cat>
            <c:strRef>
              <c:f>'Quarterly Stabilized'!$B$4:$AQ$4</c:f>
              <c:strCache>
                <c:ptCount val="42"/>
                <c:pt idx="0">
                  <c:v>Q1 16</c:v>
                </c:pt>
                <c:pt idx="1">
                  <c:v>Q2 16</c:v>
                </c:pt>
                <c:pt idx="2">
                  <c:v>Q3 16</c:v>
                </c:pt>
                <c:pt idx="3">
                  <c:v>Q4 16</c:v>
                </c:pt>
                <c:pt idx="4">
                  <c:v>Q1 17</c:v>
                </c:pt>
                <c:pt idx="5">
                  <c:v>Q2 17</c:v>
                </c:pt>
                <c:pt idx="6">
                  <c:v>Q3 17</c:v>
                </c:pt>
                <c:pt idx="7">
                  <c:v>Q4 17</c:v>
                </c:pt>
                <c:pt idx="8">
                  <c:v>Q1 18</c:v>
                </c:pt>
                <c:pt idx="9">
                  <c:v>Q2 18</c:v>
                </c:pt>
                <c:pt idx="10">
                  <c:v>Q3 18</c:v>
                </c:pt>
                <c:pt idx="11">
                  <c:v>Q4 18</c:v>
                </c:pt>
                <c:pt idx="12">
                  <c:v>Q1 19</c:v>
                </c:pt>
                <c:pt idx="13">
                  <c:v>Q2 19</c:v>
                </c:pt>
                <c:pt idx="14">
                  <c:v>Q3 19</c:v>
                </c:pt>
                <c:pt idx="15">
                  <c:v>Q4 19</c:v>
                </c:pt>
                <c:pt idx="16">
                  <c:v>Q1 20</c:v>
                </c:pt>
                <c:pt idx="17">
                  <c:v>Q2 20</c:v>
                </c:pt>
                <c:pt idx="18">
                  <c:v>Q3 20</c:v>
                </c:pt>
                <c:pt idx="19">
                  <c:v>Q4 20</c:v>
                </c:pt>
                <c:pt idx="20">
                  <c:v>Q1 21</c:v>
                </c:pt>
                <c:pt idx="21">
                  <c:v>Q2 21</c:v>
                </c:pt>
                <c:pt idx="22">
                  <c:v>Q3 21</c:v>
                </c:pt>
                <c:pt idx="23">
                  <c:v>Q4 21</c:v>
                </c:pt>
                <c:pt idx="24">
                  <c:v>Q1 22</c:v>
                </c:pt>
                <c:pt idx="25">
                  <c:v>Q2 22</c:v>
                </c:pt>
                <c:pt idx="26">
                  <c:v>Q3 22</c:v>
                </c:pt>
                <c:pt idx="27">
                  <c:v>Q4 22</c:v>
                </c:pt>
                <c:pt idx="28">
                  <c:v>Q1 23</c:v>
                </c:pt>
                <c:pt idx="29">
                  <c:v>Q2 23</c:v>
                </c:pt>
                <c:pt idx="30">
                  <c:v>Q3 23</c:v>
                </c:pt>
                <c:pt idx="31">
                  <c:v>Q4 23</c:v>
                </c:pt>
                <c:pt idx="32">
                  <c:v>Q1 24</c:v>
                </c:pt>
                <c:pt idx="33">
                  <c:v>Q2 24</c:v>
                </c:pt>
                <c:pt idx="34">
                  <c:v>Q3 24</c:v>
                </c:pt>
                <c:pt idx="35">
                  <c:v>Q4 24</c:v>
                </c:pt>
                <c:pt idx="36">
                  <c:v>Q1 25</c:v>
                </c:pt>
                <c:pt idx="37">
                  <c:v>Q2 25</c:v>
                </c:pt>
                <c:pt idx="38">
                  <c:v>Q3 25</c:v>
                </c:pt>
                <c:pt idx="39">
                  <c:v>Q4 25</c:v>
                </c:pt>
                <c:pt idx="40">
                  <c:v>Q1 26</c:v>
                </c:pt>
                <c:pt idx="41">
                  <c:v>Q2 26</c:v>
                </c:pt>
              </c:strCache>
            </c:strRef>
          </c:cat>
          <c:val>
            <c:numRef>
              <c:f>'Quarterly Stabilized'!$B$83:$AQ$83</c:f>
              <c:numCache>
                <c:formatCode>0.00%</c:formatCode>
                <c:ptCount val="42"/>
                <c:pt idx="0">
                  <c:v>4.2765608939813106E-2</c:v>
                </c:pt>
                <c:pt idx="1">
                  <c:v>4.3113572297174135E-2</c:v>
                </c:pt>
                <c:pt idx="2">
                  <c:v>4.4113063003036426E-2</c:v>
                </c:pt>
                <c:pt idx="3">
                  <c:v>4.5814420435694267E-2</c:v>
                </c:pt>
                <c:pt idx="4">
                  <c:v>4.3813063500878775E-2</c:v>
                </c:pt>
                <c:pt idx="5">
                  <c:v>4.2322104721996739E-2</c:v>
                </c:pt>
                <c:pt idx="6">
                  <c:v>4.6500326459736202E-2</c:v>
                </c:pt>
                <c:pt idx="7">
                  <c:v>4.7138338750712848E-2</c:v>
                </c:pt>
                <c:pt idx="8">
                  <c:v>4.9867692398774928E-2</c:v>
                </c:pt>
                <c:pt idx="9">
                  <c:v>4.9397256367736057E-2</c:v>
                </c:pt>
                <c:pt idx="10">
                  <c:v>4.8287106403469809E-2</c:v>
                </c:pt>
                <c:pt idx="11">
                  <c:v>5.0967951244712525E-2</c:v>
                </c:pt>
                <c:pt idx="12">
                  <c:v>4.5287677787763631E-2</c:v>
                </c:pt>
                <c:pt idx="13">
                  <c:v>4.3425211746073798E-2</c:v>
                </c:pt>
                <c:pt idx="14">
                  <c:v>4.2311438814169877E-2</c:v>
                </c:pt>
                <c:pt idx="15">
                  <c:v>4.4491657303596291E-2</c:v>
                </c:pt>
                <c:pt idx="16">
                  <c:v>5.6738667369665707E-2</c:v>
                </c:pt>
                <c:pt idx="17">
                  <c:v>5.2388141904976419E-2</c:v>
                </c:pt>
                <c:pt idx="18">
                  <c:v>5.011440300834203E-2</c:v>
                </c:pt>
                <c:pt idx="19">
                  <c:v>4.4686116207780471E-2</c:v>
                </c:pt>
                <c:pt idx="20">
                  <c:v>4.0858603885190664E-2</c:v>
                </c:pt>
                <c:pt idx="21">
                  <c:v>3.7302848595743759E-2</c:v>
                </c:pt>
                <c:pt idx="22">
                  <c:v>3.7100102946797157E-2</c:v>
                </c:pt>
                <c:pt idx="23">
                  <c:v>3.5916569179788971E-2</c:v>
                </c:pt>
                <c:pt idx="24">
                  <c:v>3.6140872022669385E-2</c:v>
                </c:pt>
                <c:pt idx="25">
                  <c:v>4.6487537792641802E-2</c:v>
                </c:pt>
                <c:pt idx="26">
                  <c:v>5.0647520124852415E-2</c:v>
                </c:pt>
                <c:pt idx="27">
                  <c:v>5.7828810284953507E-2</c:v>
                </c:pt>
                <c:pt idx="28">
                  <c:v>5.6228849286963624E-2</c:v>
                </c:pt>
                <c:pt idx="29">
                  <c:v>5.2843961301772754E-2</c:v>
                </c:pt>
                <c:pt idx="30">
                  <c:v>5.44562866860945E-2</c:v>
                </c:pt>
                <c:pt idx="31">
                  <c:v>5.3055887759698959E-2</c:v>
                </c:pt>
                <c:pt idx="32">
                  <c:v>5.487966954237828E-2</c:v>
                </c:pt>
                <c:pt idx="33">
                  <c:v>5.0292970944002723E-2</c:v>
                </c:pt>
                <c:pt idx="34">
                  <c:v>4.9142209993496902E-2</c:v>
                </c:pt>
                <c:pt idx="35">
                  <c:v>4.6387103743539895E-2</c:v>
                </c:pt>
                <c:pt idx="36">
                  <c:v>4.9490453191470211E-2</c:v>
                </c:pt>
                <c:pt idx="37">
                  <c:v>5.2169728095070589E-2</c:v>
                </c:pt>
                <c:pt idx="38">
                  <c:v>5.7897012731177026E-2</c:v>
                </c:pt>
                <c:pt idx="39">
                  <c:v>5.6562718072823502E-2</c:v>
                </c:pt>
                <c:pt idx="40">
                  <c:v>6.0269792388634495E-2</c:v>
                </c:pt>
                <c:pt idx="41">
                  <c:v>5.488915976452003E-2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04-4A0D-AFA7-C84CA76A42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tickLblSkip val="4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AVB CAGR, Q1 2016 to Q2 2026 (stabilized): whole company vs per share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'CHARTS STAB'!$B$6</c:f>
              <c:strCache>
                <c:ptCount val="1"/>
                <c:pt idx="0">
                  <c:v>Whole company</c:v>
                </c:pt>
              </c:strCache>
            </c:strRef>
          </c:tx>
          <c:spPr>
            <a:solidFill>
              <a:srgbClr val="1F4E79"/>
            </a:solidFill>
            <a:ln>
              <a:prstDash val="solid"/>
            </a:ln>
          </c:spPr>
          <c:invertIfNegative val="1"/>
          <c:cat>
            <c:strRef>
              <c:f>'CHARTS STAB'!$A$7:$A$10</c:f>
              <c:strCache>
                <c:ptCount val="4"/>
                <c:pt idx="0">
                  <c:v>NOI</c:v>
                </c:pt>
                <c:pt idx="1">
                  <c:v>EBITDAre</c:v>
                </c:pt>
                <c:pt idx="2">
                  <c:v>FFO</c:v>
                </c:pt>
                <c:pt idx="3">
                  <c:v>AFFO</c:v>
                </c:pt>
              </c:strCache>
            </c:strRef>
          </c:cat>
          <c:val>
            <c:numRef>
              <c:f>'CHARTS STAB'!$B$7:$B$10</c:f>
              <c:numCache>
                <c:formatCode>0.0%</c:formatCode>
                <c:ptCount val="4"/>
                <c:pt idx="0">
                  <c:v>3.865819062714948E-2</c:v>
                </c:pt>
                <c:pt idx="1">
                  <c:v>3.5147912347243127E-2</c:v>
                </c:pt>
                <c:pt idx="2">
                  <c:v>3.0585823858869876E-2</c:v>
                </c:pt>
                <c:pt idx="3">
                  <c:v>2.8387219993185386E-2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F5F1-4564-86E4-74E5935C86C3}"/>
            </c:ext>
          </c:extLst>
        </c:ser>
        <c:ser>
          <c:idx val="1"/>
          <c:order val="1"/>
          <c:tx>
            <c:strRef>
              <c:f>'CHARTS STAB'!$C$6</c:f>
              <c:strCache>
                <c:ptCount val="1"/>
                <c:pt idx="0">
                  <c:v>Per stab. share</c:v>
                </c:pt>
              </c:strCache>
            </c:strRef>
          </c:tx>
          <c:spPr>
            <a:solidFill>
              <a:srgbClr val="C00000"/>
            </a:solidFill>
            <a:ln>
              <a:prstDash val="solid"/>
            </a:ln>
          </c:spPr>
          <c:invertIfNegative val="1"/>
          <c:cat>
            <c:strRef>
              <c:f>'CHARTS STAB'!$A$7:$A$10</c:f>
              <c:strCache>
                <c:ptCount val="4"/>
                <c:pt idx="0">
                  <c:v>NOI</c:v>
                </c:pt>
                <c:pt idx="1">
                  <c:v>EBITDAre</c:v>
                </c:pt>
                <c:pt idx="2">
                  <c:v>FFO</c:v>
                </c:pt>
                <c:pt idx="3">
                  <c:v>AFFO</c:v>
                </c:pt>
              </c:strCache>
            </c:strRef>
          </c:cat>
          <c:val>
            <c:numRef>
              <c:f>'CHARTS STAB'!$C$7:$C$10</c:f>
              <c:numCache>
                <c:formatCode>0.0%</c:formatCode>
                <c:ptCount val="4"/>
                <c:pt idx="0">
                  <c:v>3.4033955460736731E-2</c:v>
                </c:pt>
                <c:pt idx="1">
                  <c:v>3.0539305375372416E-2</c:v>
                </c:pt>
                <c:pt idx="2">
                  <c:v>2.5997527871123305E-2</c:v>
                </c:pt>
                <c:pt idx="3">
                  <c:v>2.3808712462704662E-2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F5F1-4564-86E4-74E5935C8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0.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0"/>
  <c:chart>
    <c:title>
      <c:tx>
        <c:rich>
          <a:bodyPr/>
          <a:lstStyle/>
          <a:p>
            <a:pPr>
              <a:defRPr/>
            </a:pPr>
            <a:r>
              <a:t>AVB: Stabilized CFO vs AFFO per Stabilized Share, Annual (delta bars)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v>CFO less AFFO ($/stab sh)</c:v>
          </c:tx>
          <c:spPr>
            <a:solidFill>
              <a:srgbClr val="8C8C8C"/>
            </a:solidFill>
            <a:ln>
              <a:prstDash val="solid"/>
            </a:ln>
          </c:spPr>
          <c:invertIfNegative val="1"/>
          <c:cat>
            <c:strRef>
              <c:f>'Quarterly Data'!$B$83:$K$83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'Quarterly Data'!$B$131:$K$131</c:f>
              <c:numCache>
                <c:formatCode>0.00</c:formatCode>
                <c:ptCount val="10"/>
                <c:pt idx="0">
                  <c:v>0.67349098986317557</c:v>
                </c:pt>
                <c:pt idx="1">
                  <c:v>1.0200217281033694</c:v>
                </c:pt>
                <c:pt idx="2">
                  <c:v>0.97954994781797744</c:v>
                </c:pt>
                <c:pt idx="3">
                  <c:v>0.8204038579048536</c:v>
                </c:pt>
                <c:pt idx="4">
                  <c:v>0.57586424592601126</c:v>
                </c:pt>
                <c:pt idx="5">
                  <c:v>1.1103086485806983</c:v>
                </c:pt>
                <c:pt idx="6">
                  <c:v>1.2231026415783948</c:v>
                </c:pt>
                <c:pt idx="7">
                  <c:v>1.3407849093356212</c:v>
                </c:pt>
                <c:pt idx="8">
                  <c:v>1.2195625940917729</c:v>
                </c:pt>
                <c:pt idx="9">
                  <c:v>1.7144747907354407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7131-4D3D-996C-78C6CF801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lineChart>
        <c:grouping val="standard"/>
        <c:varyColors val="1"/>
        <c:ser>
          <c:idx val="1"/>
          <c:order val="1"/>
          <c:tx>
            <c:v>CFO per stab share</c:v>
          </c:tx>
          <c:spPr>
            <a:ln>
              <a:solidFill>
                <a:srgbClr val="1F4E79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1F4E79"/>
              </a:solidFill>
              <a:ln>
                <a:prstDash val="solid"/>
              </a:ln>
            </c:spPr>
          </c:marker>
          <c:val>
            <c:numRef>
              <c:f>'Quarterly Data'!$B$130:$K$130</c:f>
              <c:numCache>
                <c:formatCode>0.00</c:formatCode>
                <c:ptCount val="10"/>
                <c:pt idx="0">
                  <c:v>9.0481726984127455</c:v>
                </c:pt>
                <c:pt idx="1">
                  <c:v>9.747375181283978</c:v>
                </c:pt>
                <c:pt idx="2">
                  <c:v>10.126919597907049</c:v>
                </c:pt>
                <c:pt idx="3">
                  <c:v>10.051844617212014</c:v>
                </c:pt>
                <c:pt idx="4">
                  <c:v>9.2191419534148871</c:v>
                </c:pt>
                <c:pt idx="5">
                  <c:v>8.8857925815673688</c:v>
                </c:pt>
                <c:pt idx="6">
                  <c:v>10.59777331463526</c:v>
                </c:pt>
                <c:pt idx="7">
                  <c:v>11.678093581184406</c:v>
                </c:pt>
                <c:pt idx="8">
                  <c:v>11.802104524632053</c:v>
                </c:pt>
                <c:pt idx="9">
                  <c:v>12.357684639185448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31-4D3D-996C-78C6CF801A0E}"/>
            </c:ext>
          </c:extLst>
        </c:ser>
        <c:ser>
          <c:idx val="2"/>
          <c:order val="2"/>
          <c:tx>
            <c:v>AFFO per stab share</c:v>
          </c:tx>
          <c:spPr>
            <a:ln>
              <a:solidFill>
                <a:srgbClr val="E65100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E65100"/>
              </a:solidFill>
              <a:ln>
                <a:prstDash val="solid"/>
              </a:ln>
            </c:spPr>
          </c:marker>
          <c:val>
            <c:numRef>
              <c:f>'Quarterly Data'!$B$123:$K$123</c:f>
              <c:numCache>
                <c:formatCode>0.00</c:formatCode>
                <c:ptCount val="10"/>
                <c:pt idx="0">
                  <c:v>8.3746817085495699</c:v>
                </c:pt>
                <c:pt idx="1">
                  <c:v>8.7273534531806085</c:v>
                </c:pt>
                <c:pt idx="2">
                  <c:v>9.1473696500890718</c:v>
                </c:pt>
                <c:pt idx="3">
                  <c:v>9.2314407593071603</c:v>
                </c:pt>
                <c:pt idx="4">
                  <c:v>8.6432777074888758</c:v>
                </c:pt>
                <c:pt idx="5">
                  <c:v>7.7754839329866705</c:v>
                </c:pt>
                <c:pt idx="6">
                  <c:v>9.3746706730568654</c:v>
                </c:pt>
                <c:pt idx="7">
                  <c:v>10.337308671848785</c:v>
                </c:pt>
                <c:pt idx="8">
                  <c:v>10.58254193054028</c:v>
                </c:pt>
                <c:pt idx="9">
                  <c:v>10.643209848450008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31-4D3D-996C-78C6CF801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numFmt formatCode="\$0.0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</c:scaling>
        <c:delete val="0"/>
        <c:axPos val="r"/>
        <c:majorGridlines/>
        <c:numFmt formatCode="\$0.0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1"/>
  <c:style val="2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AVB: Construction in Progress + Land Held for Development per Share, and as % of TEV, Year End (2016-2026)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Construction in progress incl. land ($/share)</c:v>
          </c:tx>
          <c:spPr>
            <a:solidFill>
              <a:srgbClr val="1F4E79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Data'!$B$175:$L$175</c:f>
              <c:numCache>
                <c:formatCode>\$0.00</c:formatCode>
                <c:ptCount val="11"/>
                <c:pt idx="0">
                  <c:v>13.7052852310705</c:v>
                </c:pt>
                <c:pt idx="1">
                  <c:v>9.45897432915612</c:v>
                </c:pt>
                <c:pt idx="2">
                  <c:v>12.7648283961922</c:v>
                </c:pt>
                <c:pt idx="3">
                  <c:v>9.26949898494176</c:v>
                </c:pt>
                <c:pt idx="4">
                  <c:v>7.09335206499346</c:v>
                </c:pt>
                <c:pt idx="5">
                  <c:v>5.7749307012752</c:v>
                </c:pt>
                <c:pt idx="6">
                  <c:v>7.66516258741044</c:v>
                </c:pt>
                <c:pt idx="7">
                  <c:v>8.93441947477359</c:v>
                </c:pt>
                <c:pt idx="8">
                  <c:v>7.32965567750345</c:v>
                </c:pt>
                <c:pt idx="9">
                  <c:v>10.335753585721</c:v>
                </c:pt>
                <c:pt idx="10">
                  <c:v>11.6831101330452</c:v>
                </c:pt>
              </c:numCache>
            </c:numRef>
          </c:val>
        </c:ser>
        <c:ser>
          <c:idx val="1"/>
          <c:order val="1"/>
          <c:tx>
            <c:v>Land held for development ($/share)</c:v>
          </c:tx>
          <c:spPr>
            <a:solidFill>
              <a:srgbClr val="BFBFBF"/>
            </a:solidFill>
            <a:ln>
              <a:prstDash val="solid"/>
            </a:ln>
          </c:spPr>
          <c:invertIfNegative val="0"/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Data'!$B$176:$L$176</c:f>
              <c:numCache>
                <c:formatCode>\$0.00</c:formatCode>
                <c:ptCount val="11"/>
                <c:pt idx="0">
                  <c:v>0.6137613190845</c:v>
                </c:pt>
                <c:pt idx="1">
                  <c:v>0.495026656233965</c:v>
                </c:pt>
                <c:pt idx="2">
                  <c:v>0.611568674226943</c:v>
                </c:pt>
                <c:pt idx="3">
                  <c:v>0</c:v>
                </c:pt>
                <c:pt idx="4">
                  <c:v>0.789355031893944</c:v>
                </c:pt>
                <c:pt idx="5">
                  <c:v>1.05571412406917</c:v>
                </c:pt>
                <c:pt idx="6">
                  <c:v>1.2807204898212</c:v>
                </c:pt>
                <c:pt idx="7">
                  <c:v>1.40159381005614</c:v>
                </c:pt>
                <c:pt idx="8">
                  <c:v>1.06796277436711</c:v>
                </c:pt>
                <c:pt idx="9">
                  <c:v>0.876792038625413</c:v>
                </c:pt>
                <c:pt idx="10">
                  <c:v>0.710563549737716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10"/>
        <c:axId val="100"/>
      </c:barChart>
      <c:lineChart>
        <c:grouping val="standard"/>
        <c:varyColors val="0"/>
        <c:ser>
          <c:idx val="2"/>
          <c:order val="2"/>
          <c:tx>
            <c:v>Under construction + land as % of TEV (right axis)</c:v>
          </c:tx>
          <c:spPr>
            <a:ln w="28575">
              <a:solidFill>
                <a:srgbClr val="A31F34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A31F34"/>
              </a:solidFill>
              <a:ln>
                <a:solidFill>
                  <a:srgbClr val="A31F34"/>
                </a:solidFill>
                <a:prstDash val="solid"/>
              </a:ln>
            </c:spPr>
          </c:marker>
          <c:dLbls>
            <c:numFmt formatCode="0.0%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900" b="1">
                    <a:solidFill>
                      <a:srgbClr val="A31F34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'Quarterly Data'!$B$170:$L$170</c:f>
              <c:strCach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 (Q2)</c:v>
                </c:pt>
              </c:strCache>
            </c:strRef>
          </c:cat>
          <c:val>
            <c:numRef>
              <c:f>'Quarterly Data'!$B$178:$L$178</c:f>
              <c:numCache>
                <c:formatCode>0.0%</c:formatCode>
                <c:ptCount val="11"/>
                <c:pt idx="0">
                  <c:v>0.0627082678390088</c:v>
                </c:pt>
                <c:pt idx="1">
                  <c:v>0.0430010009364901</c:v>
                </c:pt>
                <c:pt idx="2">
                  <c:v>0.0594833350919893</c:v>
                </c:pt>
                <c:pt idx="3">
                  <c:v>0.0354371608439628</c:v>
                </c:pt>
                <c:pt idx="4">
                  <c:v>0.0367250148960611</c:v>
                </c:pt>
                <c:pt idx="5">
                  <c:v>0.0219937480309838</c:v>
                </c:pt>
                <c:pt idx="6">
                  <c:v>0.0404878238640866</c:v>
                </c:pt>
                <c:pt idx="7">
                  <c:v>0.0424616541948984</c:v>
                </c:pt>
                <c:pt idx="8">
                  <c:v>0.0303436475245293</c:v>
                </c:pt>
                <c:pt idx="9">
                  <c:v>0.0453207913512743</c:v>
                </c:pt>
                <c:pt idx="10">
                  <c:v>0.0492077757261276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33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$ per share (bars)</a:t>
                </a:r>
              </a:p>
            </c:rich>
          </c:tx>
          <c:overlay val="0"/>
        </c:title>
        <c:numFmt formatCode="\$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ax val="0.077"/>
          <c:min val="-0.056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900" b="0">
                    <a:solidFill>
                      <a:srgbClr val="A31F34"/>
                    </a:solidFill>
                  </a:defRPr>
                </a:pPr>
                <a:r>
                  <a:rPr lang="en-US" sz="900" b="0">
                    <a:solidFill>
                      <a:srgbClr val="A31F34"/>
                    </a:solidFill>
                  </a:rPr>
                  <a:t>% of TEV (line)</a:t>
                </a:r>
              </a:p>
            </c:rich>
          </c:tx>
          <c:overlay val="0"/>
        </c:title>
        <c:numFmt formatCode="0%;;0%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0.xml"/><Relationship Id="rId2" Type="http://schemas.openxmlformats.org/officeDocument/2006/relationships/chart" Target="../charts/chart21.xml"/><Relationship Id="rId3" Type="http://schemas.openxmlformats.org/officeDocument/2006/relationships/chart" Target="../charts/chart22.xml"/><Relationship Id="rId4" Type="http://schemas.openxmlformats.org/officeDocument/2006/relationships/chart" Target="../charts/chart23.xml"/><Relationship Id="rId5" Type="http://schemas.openxmlformats.org/officeDocument/2006/relationships/chart" Target="../charts/chart24.xml"/><Relationship Id="rId6" Type="http://schemas.openxmlformats.org/officeDocument/2006/relationships/chart" Target="../charts/chart25.xml"/><Relationship Id="rId7" Type="http://schemas.openxmlformats.org/officeDocument/2006/relationships/chart" Target="../charts/chart26.xml"/><Relationship Id="rId8" Type="http://schemas.openxmlformats.org/officeDocument/2006/relationships/chart" Target="../charts/chart27.xml"/><Relationship Id="rId9" Type="http://schemas.openxmlformats.org/officeDocument/2006/relationships/chart" Target="../charts/chart28.xml"/><Relationship Id="rId10" Type="http://schemas.openxmlformats.org/officeDocument/2006/relationships/chart" Target="../charts/chart29.xml"/><Relationship Id="rId11" Type="http://schemas.openxmlformats.org/officeDocument/2006/relationships/chart" Target="../charts/chart30.xml"/><Relationship Id="rId12" Type="http://schemas.openxmlformats.org/officeDocument/2006/relationships/chart" Target="../charts/chart31.xml"/><Relationship Id="rId13" Type="http://schemas.openxmlformats.org/officeDocument/2006/relationships/chart" Target="../charts/chart32.xml"/><Relationship Id="rId14" Type="http://schemas.openxmlformats.org/officeDocument/2006/relationships/chart" Target="../charts/chart33.xml"/><Relationship Id="rId15" Type="http://schemas.openxmlformats.org/officeDocument/2006/relationships/chart" Target="../charts/chart34.xml"/><Relationship Id="rId16" Type="http://schemas.openxmlformats.org/officeDocument/2006/relationships/chart" Target="../charts/chart35.xml"/><Relationship Id="rId17" Type="http://schemas.openxmlformats.org/officeDocument/2006/relationships/chart" Target="../charts/chart36.xml"/><Relationship Id="rId18" Type="http://schemas.openxmlformats.org/officeDocument/2006/relationships/chart" Target="../charts/chart37.xml"/><Relationship Id="rId19" Type="http://schemas.openxmlformats.org/officeDocument/2006/relationships/chart" Target="../charts/chart38.xml"/><Relationship Id="rId20" Type="http://schemas.openxmlformats.org/officeDocument/2006/relationships/chart" Target="../charts/chart39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</xdr:col>
      <xdr:colOff>369000</xdr:colOff>
      <xdr:row>50</xdr:row>
      <xdr:rowOff>175680</xdr:rowOff>
    </xdr:to>
    <xdr:graphicFrame>
      <xdr:nvGraphicFramePr>
        <xdr:cNvPr id="0" name="Chart 1"/>
        <xdr:cNvGraphicFramePr/>
      </xdr:nvGraphicFramePr>
      <xdr:xfrm>
        <a:off x="0" y="5524560"/>
        <a:ext cx="11999160" cy="4176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55</xdr:row>
      <xdr:rowOff>0</xdr:rowOff>
    </xdr:from>
    <xdr:to>
      <xdr:col>23</xdr:col>
      <xdr:colOff>165960</xdr:colOff>
      <xdr:row>77</xdr:row>
      <xdr:rowOff>128160</xdr:rowOff>
    </xdr:to>
    <xdr:graphicFrame>
      <xdr:nvGraphicFramePr>
        <xdr:cNvPr id="1" name="Chart 2"/>
        <xdr:cNvGraphicFramePr/>
      </xdr:nvGraphicFramePr>
      <xdr:xfrm>
        <a:off x="13744440" y="1047744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10</xdr:col>
      <xdr:colOff>369000</xdr:colOff>
      <xdr:row>77</xdr:row>
      <xdr:rowOff>128160</xdr:rowOff>
    </xdr:to>
    <xdr:graphicFrame>
      <xdr:nvGraphicFramePr>
        <xdr:cNvPr id="2" name="Chart 3"/>
        <xdr:cNvGraphicFramePr/>
      </xdr:nvGraphicFramePr>
      <xdr:xfrm>
        <a:off x="0" y="1047744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165960</xdr:colOff>
      <xdr:row>98</xdr:row>
      <xdr:rowOff>128520</xdr:rowOff>
    </xdr:to>
    <xdr:graphicFrame>
      <xdr:nvGraphicFramePr>
        <xdr:cNvPr id="3" name="Chart 4"/>
        <xdr:cNvGraphicFramePr/>
      </xdr:nvGraphicFramePr>
      <xdr:xfrm>
        <a:off x="13744440" y="15430680"/>
        <a:ext cx="11796120" cy="3366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10</xdr:col>
      <xdr:colOff>369000</xdr:colOff>
      <xdr:row>98</xdr:row>
      <xdr:rowOff>128520</xdr:rowOff>
    </xdr:to>
    <xdr:graphicFrame>
      <xdr:nvGraphicFramePr>
        <xdr:cNvPr id="4" name="Chart 5"/>
        <xdr:cNvGraphicFramePr/>
      </xdr:nvGraphicFramePr>
      <xdr:xfrm>
        <a:off x="0" y="15430680"/>
        <a:ext cx="11999160" cy="3366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107</xdr:row>
      <xdr:rowOff>0</xdr:rowOff>
    </xdr:from>
    <xdr:to>
      <xdr:col>10</xdr:col>
      <xdr:colOff>369000</xdr:colOff>
      <xdr:row>129</xdr:row>
      <xdr:rowOff>128160</xdr:rowOff>
    </xdr:to>
    <xdr:graphicFrame>
      <xdr:nvGraphicFramePr>
        <xdr:cNvPr id="5" name="Chart 6"/>
        <xdr:cNvGraphicFramePr/>
      </xdr:nvGraphicFramePr>
      <xdr:xfrm>
        <a:off x="0" y="2038356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0</xdr:colOff>
      <xdr:row>107</xdr:row>
      <xdr:rowOff>0</xdr:rowOff>
    </xdr:from>
    <xdr:to>
      <xdr:col>23</xdr:col>
      <xdr:colOff>165960</xdr:colOff>
      <xdr:row>129</xdr:row>
      <xdr:rowOff>128160</xdr:rowOff>
    </xdr:to>
    <xdr:graphicFrame>
      <xdr:nvGraphicFramePr>
        <xdr:cNvPr id="6" name="Chart 7"/>
        <xdr:cNvGraphicFramePr/>
      </xdr:nvGraphicFramePr>
      <xdr:xfrm>
        <a:off x="13744440" y="2038356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133</xdr:row>
      <xdr:rowOff>0</xdr:rowOff>
    </xdr:from>
    <xdr:to>
      <xdr:col>10</xdr:col>
      <xdr:colOff>369000</xdr:colOff>
      <xdr:row>155</xdr:row>
      <xdr:rowOff>128160</xdr:rowOff>
    </xdr:to>
    <xdr:graphicFrame>
      <xdr:nvGraphicFramePr>
        <xdr:cNvPr id="7" name="Chart 8"/>
        <xdr:cNvGraphicFramePr/>
      </xdr:nvGraphicFramePr>
      <xdr:xfrm>
        <a:off x="0" y="2533644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12</xdr:col>
      <xdr:colOff>0</xdr:colOff>
      <xdr:row>133</xdr:row>
      <xdr:rowOff>0</xdr:rowOff>
    </xdr:from>
    <xdr:to>
      <xdr:col>23</xdr:col>
      <xdr:colOff>165960</xdr:colOff>
      <xdr:row>155</xdr:row>
      <xdr:rowOff>128160</xdr:rowOff>
    </xdr:to>
    <xdr:graphicFrame>
      <xdr:nvGraphicFramePr>
        <xdr:cNvPr id="8" name="Chart 9"/>
        <xdr:cNvGraphicFramePr/>
      </xdr:nvGraphicFramePr>
      <xdr:xfrm>
        <a:off x="13744440" y="2533644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159</xdr:row>
      <xdr:rowOff>0</xdr:rowOff>
    </xdr:from>
    <xdr:to>
      <xdr:col>10</xdr:col>
      <xdr:colOff>369000</xdr:colOff>
      <xdr:row>181</xdr:row>
      <xdr:rowOff>128520</xdr:rowOff>
    </xdr:to>
    <xdr:graphicFrame>
      <xdr:nvGraphicFramePr>
        <xdr:cNvPr id="9" name="Chart 10"/>
        <xdr:cNvGraphicFramePr/>
      </xdr:nvGraphicFramePr>
      <xdr:xfrm>
        <a:off x="0" y="3028968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12</xdr:col>
      <xdr:colOff>0</xdr:colOff>
      <xdr:row>159</xdr:row>
      <xdr:rowOff>0</xdr:rowOff>
    </xdr:from>
    <xdr:to>
      <xdr:col>23</xdr:col>
      <xdr:colOff>165960</xdr:colOff>
      <xdr:row>181</xdr:row>
      <xdr:rowOff>128520</xdr:rowOff>
    </xdr:to>
    <xdr:graphicFrame>
      <xdr:nvGraphicFramePr>
        <xdr:cNvPr id="10" name="Chart 11"/>
        <xdr:cNvGraphicFramePr/>
      </xdr:nvGraphicFramePr>
      <xdr:xfrm>
        <a:off x="13744440" y="3028968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10</xdr:col>
      <xdr:colOff>369000</xdr:colOff>
      <xdr:row>207</xdr:row>
      <xdr:rowOff>128160</xdr:rowOff>
    </xdr:to>
    <xdr:graphicFrame>
      <xdr:nvGraphicFramePr>
        <xdr:cNvPr id="11" name="Chart 12"/>
        <xdr:cNvGraphicFramePr/>
      </xdr:nvGraphicFramePr>
      <xdr:xfrm>
        <a:off x="0" y="3524256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12</xdr:col>
      <xdr:colOff>0</xdr:colOff>
      <xdr:row>185</xdr:row>
      <xdr:rowOff>0</xdr:rowOff>
    </xdr:from>
    <xdr:to>
      <xdr:col>23</xdr:col>
      <xdr:colOff>165960</xdr:colOff>
      <xdr:row>207</xdr:row>
      <xdr:rowOff>128160</xdr:rowOff>
    </xdr:to>
    <xdr:graphicFrame>
      <xdr:nvGraphicFramePr>
        <xdr:cNvPr id="12" name="Chart 13"/>
        <xdr:cNvGraphicFramePr/>
      </xdr:nvGraphicFramePr>
      <xdr:xfrm>
        <a:off x="13744440" y="3524256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211</xdr:row>
      <xdr:rowOff>0</xdr:rowOff>
    </xdr:from>
    <xdr:to>
      <xdr:col>10</xdr:col>
      <xdr:colOff>369000</xdr:colOff>
      <xdr:row>233</xdr:row>
      <xdr:rowOff>128160</xdr:rowOff>
    </xdr:to>
    <xdr:graphicFrame>
      <xdr:nvGraphicFramePr>
        <xdr:cNvPr id="13" name="Chart 14"/>
        <xdr:cNvGraphicFramePr/>
      </xdr:nvGraphicFramePr>
      <xdr:xfrm>
        <a:off x="0" y="4019544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0</xdr:colOff>
      <xdr:row>211</xdr:row>
      <xdr:rowOff>0</xdr:rowOff>
    </xdr:from>
    <xdr:to>
      <xdr:col>23</xdr:col>
      <xdr:colOff>165960</xdr:colOff>
      <xdr:row>233</xdr:row>
      <xdr:rowOff>128160</xdr:rowOff>
    </xdr:to>
    <xdr:graphicFrame>
      <xdr:nvGraphicFramePr>
        <xdr:cNvPr id="14" name="Chart 15"/>
        <xdr:cNvGraphicFramePr/>
      </xdr:nvGraphicFramePr>
      <xdr:xfrm>
        <a:off x="13744440" y="4019544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237</xdr:row>
      <xdr:rowOff>0</xdr:rowOff>
    </xdr:from>
    <xdr:to>
      <xdr:col>10</xdr:col>
      <xdr:colOff>369000</xdr:colOff>
      <xdr:row>259</xdr:row>
      <xdr:rowOff>128520</xdr:rowOff>
    </xdr:to>
    <xdr:graphicFrame>
      <xdr:nvGraphicFramePr>
        <xdr:cNvPr id="15" name="Chart 16"/>
        <xdr:cNvGraphicFramePr/>
      </xdr:nvGraphicFramePr>
      <xdr:xfrm>
        <a:off x="0" y="4514868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12</xdr:col>
      <xdr:colOff>0</xdr:colOff>
      <xdr:row>237</xdr:row>
      <xdr:rowOff>0</xdr:rowOff>
    </xdr:from>
    <xdr:to>
      <xdr:col>23</xdr:col>
      <xdr:colOff>165960</xdr:colOff>
      <xdr:row>259</xdr:row>
      <xdr:rowOff>128520</xdr:rowOff>
    </xdr:to>
    <xdr:graphicFrame>
      <xdr:nvGraphicFramePr>
        <xdr:cNvPr id="16" name="Chart 17"/>
        <xdr:cNvGraphicFramePr/>
      </xdr:nvGraphicFramePr>
      <xdr:xfrm>
        <a:off x="13744440" y="4514868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0</xdr:colOff>
      <xdr:row>263</xdr:row>
      <xdr:rowOff>0</xdr:rowOff>
    </xdr:from>
    <xdr:to>
      <xdr:col>10</xdr:col>
      <xdr:colOff>369000</xdr:colOff>
      <xdr:row>285</xdr:row>
      <xdr:rowOff>128160</xdr:rowOff>
    </xdr:to>
    <xdr:graphicFrame>
      <xdr:nvGraphicFramePr>
        <xdr:cNvPr id="17" name="Chart 18"/>
        <xdr:cNvGraphicFramePr/>
      </xdr:nvGraphicFramePr>
      <xdr:xfrm>
        <a:off x="0" y="5010156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0</xdr:colOff>
      <xdr:row>289</xdr:row>
      <xdr:rowOff>0</xdr:rowOff>
    </xdr:from>
    <xdr:to>
      <xdr:col>8</xdr:col>
      <xdr:colOff>564120</xdr:colOff>
      <xdr:row>313</xdr:row>
      <xdr:rowOff>107640</xdr:rowOff>
    </xdr:to>
    <xdr:graphicFrame>
      <xdr:nvGraphicFramePr>
        <xdr:cNvPr id="18" name="Chart 19"/>
        <xdr:cNvGraphicFramePr/>
      </xdr:nvGraphicFramePr>
      <xdr:xfrm>
        <a:off x="0" y="5505444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29</xdr:row>
      <xdr:rowOff>0</xdr:rowOff>
    </xdr:from>
    <xdr:to>
      <xdr:col>10</xdr:col>
      <xdr:colOff>369000</xdr:colOff>
      <xdr:row>50</xdr:row>
      <xdr:rowOff>175680</xdr:rowOff>
    </xdr:to>
    <xdr:graphicFrame>
      <xdr:nvGraphicFramePr>
        <xdr:cNvPr id="19" name="Chart 1"/>
        <xdr:cNvGraphicFramePr/>
      </xdr:nvGraphicFramePr>
      <xdr:xfrm>
        <a:off x="0" y="5524560"/>
        <a:ext cx="11999160" cy="41760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0</xdr:colOff>
      <xdr:row>55</xdr:row>
      <xdr:rowOff>0</xdr:rowOff>
    </xdr:from>
    <xdr:to>
      <xdr:col>23</xdr:col>
      <xdr:colOff>165960</xdr:colOff>
      <xdr:row>77</xdr:row>
      <xdr:rowOff>128160</xdr:rowOff>
    </xdr:to>
    <xdr:graphicFrame>
      <xdr:nvGraphicFramePr>
        <xdr:cNvPr id="20" name="Chart 2"/>
        <xdr:cNvGraphicFramePr/>
      </xdr:nvGraphicFramePr>
      <xdr:xfrm>
        <a:off x="13744440" y="1047744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55</xdr:row>
      <xdr:rowOff>0</xdr:rowOff>
    </xdr:from>
    <xdr:to>
      <xdr:col>10</xdr:col>
      <xdr:colOff>369000</xdr:colOff>
      <xdr:row>77</xdr:row>
      <xdr:rowOff>128160</xdr:rowOff>
    </xdr:to>
    <xdr:graphicFrame>
      <xdr:nvGraphicFramePr>
        <xdr:cNvPr id="21" name="Chart 3"/>
        <xdr:cNvGraphicFramePr/>
      </xdr:nvGraphicFramePr>
      <xdr:xfrm>
        <a:off x="0" y="1047744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12</xdr:col>
      <xdr:colOff>0</xdr:colOff>
      <xdr:row>81</xdr:row>
      <xdr:rowOff>0</xdr:rowOff>
    </xdr:from>
    <xdr:to>
      <xdr:col>23</xdr:col>
      <xdr:colOff>165960</xdr:colOff>
      <xdr:row>98</xdr:row>
      <xdr:rowOff>128520</xdr:rowOff>
    </xdr:to>
    <xdr:graphicFrame>
      <xdr:nvGraphicFramePr>
        <xdr:cNvPr id="22" name="Chart 4"/>
        <xdr:cNvGraphicFramePr/>
      </xdr:nvGraphicFramePr>
      <xdr:xfrm>
        <a:off x="13744440" y="15430680"/>
        <a:ext cx="11796120" cy="3366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10</xdr:col>
      <xdr:colOff>369000</xdr:colOff>
      <xdr:row>98</xdr:row>
      <xdr:rowOff>128520</xdr:rowOff>
    </xdr:to>
    <xdr:graphicFrame>
      <xdr:nvGraphicFramePr>
        <xdr:cNvPr id="23" name="Chart 5"/>
        <xdr:cNvGraphicFramePr/>
      </xdr:nvGraphicFramePr>
      <xdr:xfrm>
        <a:off x="0" y="15430680"/>
        <a:ext cx="11999160" cy="33667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107</xdr:row>
      <xdr:rowOff>0</xdr:rowOff>
    </xdr:from>
    <xdr:to>
      <xdr:col>10</xdr:col>
      <xdr:colOff>369000</xdr:colOff>
      <xdr:row>129</xdr:row>
      <xdr:rowOff>128160</xdr:rowOff>
    </xdr:to>
    <xdr:graphicFrame>
      <xdr:nvGraphicFramePr>
        <xdr:cNvPr id="24" name="Chart 6"/>
        <xdr:cNvGraphicFramePr/>
      </xdr:nvGraphicFramePr>
      <xdr:xfrm>
        <a:off x="0" y="2038356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12</xdr:col>
      <xdr:colOff>0</xdr:colOff>
      <xdr:row>107</xdr:row>
      <xdr:rowOff>0</xdr:rowOff>
    </xdr:from>
    <xdr:to>
      <xdr:col>23</xdr:col>
      <xdr:colOff>165960</xdr:colOff>
      <xdr:row>129</xdr:row>
      <xdr:rowOff>128160</xdr:rowOff>
    </xdr:to>
    <xdr:graphicFrame>
      <xdr:nvGraphicFramePr>
        <xdr:cNvPr id="25" name="Chart 7"/>
        <xdr:cNvGraphicFramePr/>
      </xdr:nvGraphicFramePr>
      <xdr:xfrm>
        <a:off x="13744440" y="2038356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0</xdr:col>
      <xdr:colOff>0</xdr:colOff>
      <xdr:row>133</xdr:row>
      <xdr:rowOff>0</xdr:rowOff>
    </xdr:from>
    <xdr:to>
      <xdr:col>10</xdr:col>
      <xdr:colOff>369000</xdr:colOff>
      <xdr:row>155</xdr:row>
      <xdr:rowOff>128160</xdr:rowOff>
    </xdr:to>
    <xdr:graphicFrame>
      <xdr:nvGraphicFramePr>
        <xdr:cNvPr id="26" name="Chart 8"/>
        <xdr:cNvGraphicFramePr/>
      </xdr:nvGraphicFramePr>
      <xdr:xfrm>
        <a:off x="0" y="2533644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12</xdr:col>
      <xdr:colOff>0</xdr:colOff>
      <xdr:row>133</xdr:row>
      <xdr:rowOff>0</xdr:rowOff>
    </xdr:from>
    <xdr:to>
      <xdr:col>23</xdr:col>
      <xdr:colOff>165960</xdr:colOff>
      <xdr:row>155</xdr:row>
      <xdr:rowOff>128160</xdr:rowOff>
    </xdr:to>
    <xdr:graphicFrame>
      <xdr:nvGraphicFramePr>
        <xdr:cNvPr id="27" name="Chart 9"/>
        <xdr:cNvGraphicFramePr/>
      </xdr:nvGraphicFramePr>
      <xdr:xfrm>
        <a:off x="13744440" y="2533644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oneCell">
    <xdr:from>
      <xdr:col>0</xdr:col>
      <xdr:colOff>0</xdr:colOff>
      <xdr:row>159</xdr:row>
      <xdr:rowOff>0</xdr:rowOff>
    </xdr:from>
    <xdr:to>
      <xdr:col>10</xdr:col>
      <xdr:colOff>369000</xdr:colOff>
      <xdr:row>181</xdr:row>
      <xdr:rowOff>128520</xdr:rowOff>
    </xdr:to>
    <xdr:graphicFrame>
      <xdr:nvGraphicFramePr>
        <xdr:cNvPr id="28" name="Chart 10"/>
        <xdr:cNvGraphicFramePr/>
      </xdr:nvGraphicFramePr>
      <xdr:xfrm>
        <a:off x="0" y="3028968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12</xdr:col>
      <xdr:colOff>0</xdr:colOff>
      <xdr:row>159</xdr:row>
      <xdr:rowOff>0</xdr:rowOff>
    </xdr:from>
    <xdr:to>
      <xdr:col>23</xdr:col>
      <xdr:colOff>165960</xdr:colOff>
      <xdr:row>181</xdr:row>
      <xdr:rowOff>128520</xdr:rowOff>
    </xdr:to>
    <xdr:graphicFrame>
      <xdr:nvGraphicFramePr>
        <xdr:cNvPr id="29" name="Chart 11"/>
        <xdr:cNvGraphicFramePr/>
      </xdr:nvGraphicFramePr>
      <xdr:xfrm>
        <a:off x="13744440" y="3028968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oneCell">
    <xdr:from>
      <xdr:col>0</xdr:col>
      <xdr:colOff>0</xdr:colOff>
      <xdr:row>185</xdr:row>
      <xdr:rowOff>0</xdr:rowOff>
    </xdr:from>
    <xdr:to>
      <xdr:col>10</xdr:col>
      <xdr:colOff>369000</xdr:colOff>
      <xdr:row>207</xdr:row>
      <xdr:rowOff>128160</xdr:rowOff>
    </xdr:to>
    <xdr:graphicFrame>
      <xdr:nvGraphicFramePr>
        <xdr:cNvPr id="30" name="Chart 12"/>
        <xdr:cNvGraphicFramePr/>
      </xdr:nvGraphicFramePr>
      <xdr:xfrm>
        <a:off x="0" y="3524256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oneCell">
    <xdr:from>
      <xdr:col>12</xdr:col>
      <xdr:colOff>0</xdr:colOff>
      <xdr:row>185</xdr:row>
      <xdr:rowOff>0</xdr:rowOff>
    </xdr:from>
    <xdr:to>
      <xdr:col>23</xdr:col>
      <xdr:colOff>165960</xdr:colOff>
      <xdr:row>207</xdr:row>
      <xdr:rowOff>128160</xdr:rowOff>
    </xdr:to>
    <xdr:graphicFrame>
      <xdr:nvGraphicFramePr>
        <xdr:cNvPr id="31" name="Chart 13"/>
        <xdr:cNvGraphicFramePr/>
      </xdr:nvGraphicFramePr>
      <xdr:xfrm>
        <a:off x="13744440" y="3524256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oneCell">
    <xdr:from>
      <xdr:col>0</xdr:col>
      <xdr:colOff>0</xdr:colOff>
      <xdr:row>211</xdr:row>
      <xdr:rowOff>0</xdr:rowOff>
    </xdr:from>
    <xdr:to>
      <xdr:col>10</xdr:col>
      <xdr:colOff>369000</xdr:colOff>
      <xdr:row>233</xdr:row>
      <xdr:rowOff>128160</xdr:rowOff>
    </xdr:to>
    <xdr:graphicFrame>
      <xdr:nvGraphicFramePr>
        <xdr:cNvPr id="32" name="Chart 14"/>
        <xdr:cNvGraphicFramePr/>
      </xdr:nvGraphicFramePr>
      <xdr:xfrm>
        <a:off x="0" y="4019544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oneCell">
    <xdr:from>
      <xdr:col>12</xdr:col>
      <xdr:colOff>0</xdr:colOff>
      <xdr:row>211</xdr:row>
      <xdr:rowOff>0</xdr:rowOff>
    </xdr:from>
    <xdr:to>
      <xdr:col>23</xdr:col>
      <xdr:colOff>165960</xdr:colOff>
      <xdr:row>233</xdr:row>
      <xdr:rowOff>128160</xdr:rowOff>
    </xdr:to>
    <xdr:graphicFrame>
      <xdr:nvGraphicFramePr>
        <xdr:cNvPr id="33" name="Chart 15"/>
        <xdr:cNvGraphicFramePr/>
      </xdr:nvGraphicFramePr>
      <xdr:xfrm>
        <a:off x="13744440" y="4019544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oneCell">
    <xdr:from>
      <xdr:col>0</xdr:col>
      <xdr:colOff>0</xdr:colOff>
      <xdr:row>237</xdr:row>
      <xdr:rowOff>0</xdr:rowOff>
    </xdr:from>
    <xdr:to>
      <xdr:col>10</xdr:col>
      <xdr:colOff>369000</xdr:colOff>
      <xdr:row>259</xdr:row>
      <xdr:rowOff>128520</xdr:rowOff>
    </xdr:to>
    <xdr:graphicFrame>
      <xdr:nvGraphicFramePr>
        <xdr:cNvPr id="34" name="Chart 16"/>
        <xdr:cNvGraphicFramePr/>
      </xdr:nvGraphicFramePr>
      <xdr:xfrm>
        <a:off x="0" y="4514868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12</xdr:col>
      <xdr:colOff>0</xdr:colOff>
      <xdr:row>237</xdr:row>
      <xdr:rowOff>0</xdr:rowOff>
    </xdr:from>
    <xdr:to>
      <xdr:col>23</xdr:col>
      <xdr:colOff>165960</xdr:colOff>
      <xdr:row>259</xdr:row>
      <xdr:rowOff>128520</xdr:rowOff>
    </xdr:to>
    <xdr:graphicFrame>
      <xdr:nvGraphicFramePr>
        <xdr:cNvPr id="35" name="Chart 17"/>
        <xdr:cNvGraphicFramePr/>
      </xdr:nvGraphicFramePr>
      <xdr:xfrm>
        <a:off x="13744440" y="4514868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oneCell">
    <xdr:from>
      <xdr:col>0</xdr:col>
      <xdr:colOff>0</xdr:colOff>
      <xdr:row>263</xdr:row>
      <xdr:rowOff>0</xdr:rowOff>
    </xdr:from>
    <xdr:to>
      <xdr:col>10</xdr:col>
      <xdr:colOff>369000</xdr:colOff>
      <xdr:row>285</xdr:row>
      <xdr:rowOff>128160</xdr:rowOff>
    </xdr:to>
    <xdr:graphicFrame>
      <xdr:nvGraphicFramePr>
        <xdr:cNvPr id="36" name="Chart 18"/>
        <xdr:cNvGraphicFramePr/>
      </xdr:nvGraphicFramePr>
      <xdr:xfrm>
        <a:off x="0" y="50101560"/>
        <a:ext cx="1199916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12</xdr:col>
      <xdr:colOff>0</xdr:colOff>
      <xdr:row>263</xdr:row>
      <xdr:rowOff>0</xdr:rowOff>
    </xdr:from>
    <xdr:to>
      <xdr:col>23</xdr:col>
      <xdr:colOff>165960</xdr:colOff>
      <xdr:row>285</xdr:row>
      <xdr:rowOff>128160</xdr:rowOff>
    </xdr:to>
    <xdr:graphicFrame>
      <xdr:nvGraphicFramePr>
        <xdr:cNvPr id="37" name="Chart 19"/>
        <xdr:cNvGraphicFramePr/>
      </xdr:nvGraphicFramePr>
      <xdr:xfrm>
        <a:off x="13744440" y="50101560"/>
        <a:ext cx="11796120" cy="431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oneCell">
    <xdr:from>
      <xdr:col>0</xdr:col>
      <xdr:colOff>0</xdr:colOff>
      <xdr:row>289</xdr:row>
      <xdr:rowOff>0</xdr:rowOff>
    </xdr:from>
    <xdr:to>
      <xdr:col>8</xdr:col>
      <xdr:colOff>564120</xdr:colOff>
      <xdr:row>313</xdr:row>
      <xdr:rowOff>107640</xdr:rowOff>
    </xdr:to>
    <xdr:graphicFrame>
      <xdr:nvGraphicFramePr>
        <xdr:cNvPr id="38" name="Chart 20"/>
        <xdr:cNvGraphicFramePr/>
      </xdr:nvGraphicFramePr>
      <xdr:xfrm>
        <a:off x="0" y="55054440"/>
        <a:ext cx="10079640" cy="46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2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E31" activeCellId="0" sqref="E3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95"/>
    <col collapsed="false" customWidth="true" hidden="false" outlineLevel="0" max="7" min="3" style="1" width="28"/>
  </cols>
  <sheetData>
    <row r="1" customFormat="false" ht="15" hidden="false" customHeight="true" outlineLevel="0" collapsed="false">
      <c r="A1" s="2" t="s">
        <v>0</v>
      </c>
    </row>
    <row r="3" customFormat="false" ht="1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customFormat="false" ht="15" hidden="false" customHeight="true" outlineLevel="0" collapsed="false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4" t="s">
        <v>14</v>
      </c>
    </row>
    <row r="5" customFormat="false" ht="15" hidden="false" customHeight="true" outlineLevel="0" collapsed="false">
      <c r="A5" s="4" t="s">
        <v>8</v>
      </c>
      <c r="B5" s="4" t="s">
        <v>15</v>
      </c>
      <c r="C5" s="4" t="s">
        <v>10</v>
      </c>
      <c r="D5" s="4" t="s">
        <v>11</v>
      </c>
      <c r="E5" s="4" t="s">
        <v>16</v>
      </c>
      <c r="F5" s="4" t="s">
        <v>13</v>
      </c>
      <c r="G5" s="4" t="s">
        <v>14</v>
      </c>
    </row>
    <row r="6" customFormat="false" ht="15" hidden="false" customHeight="true" outlineLevel="0" collapsed="false">
      <c r="A6" s="4" t="s">
        <v>8</v>
      </c>
      <c r="B6" s="4" t="s">
        <v>17</v>
      </c>
      <c r="C6" s="4" t="s">
        <v>10</v>
      </c>
      <c r="D6" s="4" t="s">
        <v>11</v>
      </c>
      <c r="E6" s="4" t="s">
        <v>18</v>
      </c>
      <c r="F6" s="4" t="s">
        <v>13</v>
      </c>
      <c r="G6" s="4" t="s">
        <v>14</v>
      </c>
    </row>
    <row r="7" customFormat="false" ht="15" hidden="false" customHeight="true" outlineLevel="0" collapsed="false">
      <c r="A7" s="4" t="s">
        <v>8</v>
      </c>
      <c r="B7" s="4" t="s">
        <v>19</v>
      </c>
      <c r="C7" s="4" t="s">
        <v>10</v>
      </c>
      <c r="D7" s="4" t="s">
        <v>11</v>
      </c>
      <c r="E7" s="4" t="s">
        <v>20</v>
      </c>
      <c r="F7" s="4" t="s">
        <v>13</v>
      </c>
      <c r="G7" s="4" t="s">
        <v>14</v>
      </c>
    </row>
    <row r="8" customFormat="false" ht="15" hidden="false" customHeight="true" outlineLevel="0" collapsed="false">
      <c r="A8" s="4" t="s">
        <v>8</v>
      </c>
      <c r="B8" s="4" t="s">
        <v>21</v>
      </c>
      <c r="C8" s="4" t="s">
        <v>10</v>
      </c>
      <c r="D8" s="4" t="s">
        <v>11</v>
      </c>
      <c r="E8" s="4" t="s">
        <v>22</v>
      </c>
      <c r="F8" s="4" t="s">
        <v>13</v>
      </c>
      <c r="G8" s="4" t="s">
        <v>14</v>
      </c>
    </row>
    <row r="9" customFormat="false" ht="15" hidden="false" customHeight="true" outlineLevel="0" collapsed="false">
      <c r="A9" s="4" t="s">
        <v>8</v>
      </c>
      <c r="B9" s="4" t="s">
        <v>23</v>
      </c>
      <c r="C9" s="4" t="s">
        <v>10</v>
      </c>
      <c r="D9" s="4" t="s">
        <v>11</v>
      </c>
      <c r="E9" s="4" t="s">
        <v>24</v>
      </c>
      <c r="F9" s="4" t="s">
        <v>13</v>
      </c>
      <c r="G9" s="4" t="s">
        <v>14</v>
      </c>
    </row>
    <row r="10" customFormat="false" ht="15" hidden="false" customHeight="true" outlineLevel="0" collapsed="false">
      <c r="A10" s="4" t="s">
        <v>8</v>
      </c>
      <c r="B10" s="4" t="s">
        <v>25</v>
      </c>
      <c r="C10" s="4" t="s">
        <v>10</v>
      </c>
      <c r="D10" s="4" t="s">
        <v>11</v>
      </c>
      <c r="E10" s="4" t="s">
        <v>26</v>
      </c>
      <c r="F10" s="4" t="s">
        <v>13</v>
      </c>
      <c r="G10" s="4" t="s">
        <v>14</v>
      </c>
    </row>
    <row r="11" customFormat="false" ht="15" hidden="false" customHeight="true" outlineLevel="0" collapsed="false">
      <c r="A11" s="4" t="s">
        <v>8</v>
      </c>
      <c r="B11" s="4" t="s">
        <v>27</v>
      </c>
      <c r="C11" s="4" t="s">
        <v>10</v>
      </c>
      <c r="D11" s="4" t="s">
        <v>11</v>
      </c>
      <c r="E11" s="4" t="s">
        <v>28</v>
      </c>
      <c r="F11" s="4" t="s">
        <v>13</v>
      </c>
      <c r="G11" s="4" t="s">
        <v>14</v>
      </c>
    </row>
    <row r="12" customFormat="false" ht="15" hidden="false" customHeight="true" outlineLevel="0" collapsed="false">
      <c r="A12" s="4" t="s">
        <v>8</v>
      </c>
      <c r="B12" s="4" t="s">
        <v>29</v>
      </c>
      <c r="C12" s="4" t="s">
        <v>10</v>
      </c>
      <c r="D12" s="4" t="s">
        <v>11</v>
      </c>
      <c r="E12" s="4" t="s">
        <v>30</v>
      </c>
      <c r="F12" s="4" t="s">
        <v>13</v>
      </c>
      <c r="G12" s="4" t="s">
        <v>14</v>
      </c>
    </row>
    <row r="13" customFormat="false" ht="15" hidden="false" customHeight="true" outlineLevel="0" collapsed="false">
      <c r="A13" s="4" t="s">
        <v>8</v>
      </c>
      <c r="B13" s="4" t="s">
        <v>31</v>
      </c>
      <c r="C13" s="4" t="s">
        <v>10</v>
      </c>
      <c r="D13" s="4" t="s">
        <v>11</v>
      </c>
      <c r="E13" s="4" t="s">
        <v>32</v>
      </c>
      <c r="F13" s="4" t="s">
        <v>13</v>
      </c>
      <c r="G13" s="4" t="s">
        <v>14</v>
      </c>
    </row>
    <row r="14" customFormat="false" ht="15" hidden="false" customHeight="true" outlineLevel="0" collapsed="false">
      <c r="A14" s="4" t="s">
        <v>8</v>
      </c>
      <c r="B14" s="4" t="s">
        <v>33</v>
      </c>
      <c r="C14" s="4" t="s">
        <v>10</v>
      </c>
      <c r="D14" s="4" t="s">
        <v>11</v>
      </c>
      <c r="E14" s="4" t="s">
        <v>34</v>
      </c>
      <c r="F14" s="4" t="s">
        <v>13</v>
      </c>
      <c r="G14" s="4" t="s">
        <v>14</v>
      </c>
    </row>
    <row r="15" customFormat="false" ht="15" hidden="false" customHeight="true" outlineLevel="0" collapsed="false">
      <c r="A15" s="4" t="s">
        <v>8</v>
      </c>
      <c r="B15" s="4" t="s">
        <v>35</v>
      </c>
      <c r="C15" s="4" t="s">
        <v>10</v>
      </c>
      <c r="D15" s="4" t="s">
        <v>11</v>
      </c>
      <c r="E15" s="4" t="s">
        <v>36</v>
      </c>
      <c r="F15" s="4" t="s">
        <v>13</v>
      </c>
      <c r="G15" s="4" t="s">
        <v>14</v>
      </c>
    </row>
    <row r="16" customFormat="false" ht="15" hidden="false" customHeight="true" outlineLevel="0" collapsed="false">
      <c r="A16" s="4" t="s">
        <v>8</v>
      </c>
      <c r="B16" s="4" t="s">
        <v>37</v>
      </c>
      <c r="C16" s="4" t="s">
        <v>10</v>
      </c>
      <c r="D16" s="4" t="s">
        <v>11</v>
      </c>
      <c r="E16" s="4" t="s">
        <v>38</v>
      </c>
      <c r="F16" s="4" t="s">
        <v>13</v>
      </c>
      <c r="G16" s="4" t="s">
        <v>14</v>
      </c>
    </row>
    <row r="17" customFormat="false" ht="15" hidden="false" customHeight="true" outlineLevel="0" collapsed="false">
      <c r="A17" s="4" t="s">
        <v>8</v>
      </c>
      <c r="B17" s="4" t="s">
        <v>39</v>
      </c>
      <c r="C17" s="4" t="s">
        <v>10</v>
      </c>
      <c r="D17" s="4" t="s">
        <v>11</v>
      </c>
      <c r="E17" s="4" t="s">
        <v>40</v>
      </c>
      <c r="F17" s="4" t="s">
        <v>13</v>
      </c>
      <c r="G17" s="4" t="s">
        <v>14</v>
      </c>
    </row>
    <row r="18" customFormat="false" ht="15" hidden="false" customHeight="true" outlineLevel="0" collapsed="false">
      <c r="A18" s="4" t="s">
        <v>8</v>
      </c>
      <c r="B18" s="4" t="s">
        <v>41</v>
      </c>
      <c r="C18" s="4" t="s">
        <v>10</v>
      </c>
      <c r="D18" s="4" t="s">
        <v>11</v>
      </c>
      <c r="E18" s="4" t="s">
        <v>42</v>
      </c>
      <c r="F18" s="4" t="s">
        <v>13</v>
      </c>
      <c r="G18" s="4" t="s">
        <v>14</v>
      </c>
    </row>
    <row r="19" customFormat="false" ht="15" hidden="false" customHeight="true" outlineLevel="0" collapsed="false">
      <c r="A19" s="4" t="s">
        <v>8</v>
      </c>
      <c r="B19" s="4" t="s">
        <v>43</v>
      </c>
      <c r="C19" s="4" t="s">
        <v>10</v>
      </c>
      <c r="D19" s="4" t="s">
        <v>11</v>
      </c>
      <c r="E19" s="4" t="s">
        <v>44</v>
      </c>
      <c r="F19" s="4" t="s">
        <v>13</v>
      </c>
      <c r="G19" s="4" t="s">
        <v>14</v>
      </c>
    </row>
    <row r="20" customFormat="false" ht="15" hidden="false" customHeight="true" outlineLevel="0" collapsed="false">
      <c r="A20" s="4" t="s">
        <v>8</v>
      </c>
      <c r="B20" s="4" t="s">
        <v>45</v>
      </c>
      <c r="C20" s="4" t="s">
        <v>10</v>
      </c>
      <c r="D20" s="4" t="s">
        <v>11</v>
      </c>
      <c r="E20" s="4" t="s">
        <v>46</v>
      </c>
      <c r="F20" s="4" t="s">
        <v>13</v>
      </c>
      <c r="G20" s="4" t="s">
        <v>14</v>
      </c>
    </row>
    <row r="21" customFormat="false" ht="15" hidden="false" customHeight="true" outlineLevel="0" collapsed="false">
      <c r="A21" s="4" t="s">
        <v>8</v>
      </c>
      <c r="B21" s="4" t="s">
        <v>47</v>
      </c>
      <c r="C21" s="4" t="s">
        <v>10</v>
      </c>
      <c r="D21" s="4" t="s">
        <v>11</v>
      </c>
      <c r="E21" s="4" t="s">
        <v>48</v>
      </c>
      <c r="F21" s="4" t="s">
        <v>13</v>
      </c>
      <c r="G21" s="4" t="s">
        <v>14</v>
      </c>
    </row>
    <row r="22" customFormat="false" ht="15" hidden="false" customHeight="true" outlineLevel="0" collapsed="false">
      <c r="A22" s="4" t="s">
        <v>8</v>
      </c>
      <c r="B22" s="4" t="s">
        <v>49</v>
      </c>
      <c r="C22" s="4" t="s">
        <v>10</v>
      </c>
      <c r="D22" s="4" t="s">
        <v>11</v>
      </c>
      <c r="E22" s="4" t="s">
        <v>50</v>
      </c>
      <c r="F22" s="4" t="s">
        <v>13</v>
      </c>
      <c r="G22" s="4" t="s">
        <v>14</v>
      </c>
    </row>
    <row r="23" customFormat="false" ht="15" hidden="false" customHeight="true" outlineLevel="0" collapsed="false">
      <c r="A23" s="4" t="s">
        <v>8</v>
      </c>
      <c r="B23" s="4" t="s">
        <v>51</v>
      </c>
      <c r="C23" s="4" t="s">
        <v>10</v>
      </c>
      <c r="D23" s="4" t="s">
        <v>11</v>
      </c>
      <c r="E23" s="4" t="s">
        <v>52</v>
      </c>
      <c r="F23" s="4" t="s">
        <v>13</v>
      </c>
      <c r="G23" s="4" t="s">
        <v>14</v>
      </c>
    </row>
    <row r="24" customFormat="false" ht="15" hidden="false" customHeight="true" outlineLevel="0" collapsed="false">
      <c r="A24" s="4" t="s">
        <v>8</v>
      </c>
      <c r="B24" s="4" t="s">
        <v>53</v>
      </c>
      <c r="C24" s="4" t="s">
        <v>10</v>
      </c>
      <c r="D24" s="4" t="s">
        <v>11</v>
      </c>
      <c r="E24" s="4" t="s">
        <v>54</v>
      </c>
      <c r="F24" s="4" t="s">
        <v>55</v>
      </c>
      <c r="G24" s="4" t="s">
        <v>14</v>
      </c>
    </row>
    <row r="25" customFormat="false" ht="15" hidden="false" customHeight="true" outlineLevel="0" collapsed="false">
      <c r="A25" s="4" t="s">
        <v>8</v>
      </c>
      <c r="B25" s="4" t="s">
        <v>56</v>
      </c>
      <c r="C25" s="4" t="s">
        <v>10</v>
      </c>
      <c r="D25" s="4" t="s">
        <v>11</v>
      </c>
      <c r="E25" s="4" t="s">
        <v>57</v>
      </c>
      <c r="F25" s="4" t="s">
        <v>55</v>
      </c>
      <c r="G25" s="4" t="s">
        <v>14</v>
      </c>
    </row>
    <row r="26" customFormat="false" ht="15" hidden="false" customHeight="true" outlineLevel="0" collapsed="false">
      <c r="A26" s="4" t="s">
        <v>8</v>
      </c>
      <c r="B26" s="4" t="s">
        <v>58</v>
      </c>
      <c r="C26" s="4" t="s">
        <v>59</v>
      </c>
      <c r="D26" s="4" t="s">
        <v>60</v>
      </c>
      <c r="E26" s="4" t="s">
        <v>61</v>
      </c>
      <c r="F26" s="4" t="s">
        <v>55</v>
      </c>
      <c r="G26" s="4" t="s">
        <v>14</v>
      </c>
    </row>
    <row r="27" customFormat="false" ht="15" hidden="false" customHeight="true" outlineLevel="0" collapsed="false">
      <c r="A27" s="4" t="s">
        <v>8</v>
      </c>
      <c r="B27" s="4" t="s">
        <v>62</v>
      </c>
      <c r="C27" s="4" t="s">
        <v>10</v>
      </c>
      <c r="D27" s="4" t="s">
        <v>11</v>
      </c>
      <c r="E27" s="4" t="s">
        <v>63</v>
      </c>
      <c r="F27" s="4" t="s">
        <v>64</v>
      </c>
      <c r="G27" s="4" t="s">
        <v>14</v>
      </c>
    </row>
    <row r="28" customFormat="false" ht="15" hidden="false" customHeight="true" outlineLevel="0" collapsed="false">
      <c r="A28" s="4" t="s">
        <v>65</v>
      </c>
      <c r="B28" s="4" t="s">
        <v>66</v>
      </c>
      <c r="C28" s="4" t="s">
        <v>67</v>
      </c>
      <c r="D28" s="4" t="s">
        <v>68</v>
      </c>
      <c r="E28" s="4" t="s">
        <v>69</v>
      </c>
      <c r="F28" s="4" t="s">
        <v>70</v>
      </c>
      <c r="G28" s="4" t="s">
        <v>14</v>
      </c>
    </row>
    <row r="30" customFormat="false" ht="15" hidden="false" customHeight="true" outlineLevel="0" collapsed="false">
      <c r="A30" s="3" t="s">
        <v>71</v>
      </c>
    </row>
    <row r="31" customFormat="false" ht="23.25" hidden="false" customHeight="true" outlineLevel="0" collapsed="false">
      <c r="A31" s="4" t="s">
        <v>71</v>
      </c>
      <c r="B31" s="5" t="s">
        <v>72</v>
      </c>
    </row>
    <row r="32" customFormat="false" ht="57" hidden="false" customHeight="true" outlineLevel="0" collapsed="false">
      <c r="A32" s="4" t="s">
        <v>71</v>
      </c>
      <c r="B32" s="5" t="s">
        <v>73</v>
      </c>
    </row>
    <row r="33" customFormat="false" ht="68.25" hidden="false" customHeight="true" outlineLevel="0" collapsed="false">
      <c r="A33" s="4" t="s">
        <v>71</v>
      </c>
      <c r="B33" s="5" t="s">
        <v>74</v>
      </c>
    </row>
    <row r="34" customFormat="false" ht="57" hidden="false" customHeight="true" outlineLevel="0" collapsed="false">
      <c r="A34" s="4" t="s">
        <v>71</v>
      </c>
      <c r="B34" s="5" t="s">
        <v>75</v>
      </c>
    </row>
    <row r="35" customFormat="false" ht="45.75" hidden="false" customHeight="true" outlineLevel="0" collapsed="false">
      <c r="A35" s="4" t="s">
        <v>71</v>
      </c>
      <c r="B35" s="5" t="s">
        <v>76</v>
      </c>
    </row>
    <row r="36" customFormat="false" ht="34.5" hidden="false" customHeight="true" outlineLevel="0" collapsed="false">
      <c r="A36" s="4" t="s">
        <v>71</v>
      </c>
      <c r="B36" s="5" t="s">
        <v>77</v>
      </c>
    </row>
    <row r="37" customFormat="false" ht="45.75" hidden="false" customHeight="true" outlineLevel="0" collapsed="false">
      <c r="A37" s="4" t="s">
        <v>71</v>
      </c>
      <c r="B37" s="5" t="s">
        <v>78</v>
      </c>
    </row>
    <row r="38" customFormat="false" ht="34.5" hidden="false" customHeight="true" outlineLevel="0" collapsed="false">
      <c r="A38" s="4" t="s">
        <v>71</v>
      </c>
      <c r="B38" s="5" t="s">
        <v>79</v>
      </c>
    </row>
    <row r="39" customFormat="false" ht="23.25" hidden="false" customHeight="true" outlineLevel="0" collapsed="false">
      <c r="A39" s="4" t="s">
        <v>71</v>
      </c>
      <c r="B39" s="5" t="s">
        <v>80</v>
      </c>
    </row>
    <row r="40" customFormat="false" ht="23.25" hidden="false" customHeight="true" outlineLevel="0" collapsed="false">
      <c r="A40" s="4" t="s">
        <v>71</v>
      </c>
      <c r="B40" s="5" t="s">
        <v>81</v>
      </c>
    </row>
    <row r="41" customFormat="false" ht="34.5" hidden="false" customHeight="true" outlineLevel="0" collapsed="false">
      <c r="A41" s="4" t="s">
        <v>71</v>
      </c>
      <c r="B41" s="5" t="s">
        <v>82</v>
      </c>
    </row>
    <row r="42" customFormat="false" ht="45.75" hidden="false" customHeight="true" outlineLevel="0" collapsed="false">
      <c r="A42" s="4" t="s">
        <v>71</v>
      </c>
      <c r="B42" s="5" t="s">
        <v>83</v>
      </c>
    </row>
    <row r="44" customFormat="false" ht="15" hidden="false" customHeight="true" outlineLevel="0" collapsed="false">
      <c r="A44" s="3" t="s">
        <v>84</v>
      </c>
    </row>
    <row r="45" customFormat="false" ht="15" hidden="false" customHeight="true" outlineLevel="0" collapsed="false">
      <c r="B45" s="4" t="s">
        <v>85</v>
      </c>
    </row>
    <row r="47" customFormat="false" ht="34.5" hidden="false" customHeight="true" outlineLevel="0" collapsed="false">
      <c r="A47" s="4" t="s">
        <v>71</v>
      </c>
      <c r="B47" s="5" t="s">
        <v>86</v>
      </c>
    </row>
    <row r="48" customFormat="false" ht="68.25" hidden="false" customHeight="true" outlineLevel="0" collapsed="false">
      <c r="A48" s="4" t="s">
        <v>71</v>
      </c>
      <c r="B48" s="5" t="s">
        <v>87</v>
      </c>
    </row>
    <row r="50" customFormat="false" ht="68.25" hidden="false" customHeight="true" outlineLevel="0" collapsed="false">
      <c r="A50" s="4" t="s">
        <v>71</v>
      </c>
      <c r="B50" s="5" t="s">
        <v>88</v>
      </c>
    </row>
    <row r="52" customFormat="false" ht="57" hidden="false" customHeight="true" outlineLevel="0" collapsed="false">
      <c r="A52" s="4" t="s">
        <v>71</v>
      </c>
      <c r="B52" s="5" t="s">
        <v>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6"/>
  </cols>
  <sheetData>
    <row r="1" customFormat="false" ht="15" hidden="false" customHeight="true" outlineLevel="0" collapsed="false">
      <c r="A1" s="2" t="s">
        <v>90</v>
      </c>
    </row>
    <row r="3" customFormat="false" ht="15" hidden="false" customHeight="true" outlineLevel="0" collapsed="false">
      <c r="A3" s="3" t="s">
        <v>91</v>
      </c>
      <c r="B3" s="3" t="s">
        <v>92</v>
      </c>
      <c r="C3" s="3" t="s">
        <v>93</v>
      </c>
    </row>
    <row r="4" customFormat="false" ht="15" hidden="false" customHeight="true" outlineLevel="0" collapsed="false">
      <c r="A4" s="3" t="s">
        <v>94</v>
      </c>
      <c r="B4" s="6" t="n">
        <f aca="false">AVERAGE('Quarterly Data'!AL51:AO51)</f>
        <v>142826.38175</v>
      </c>
      <c r="C4" s="6" t="n">
        <f aca="false">'Quarterly Data'!AQ51</f>
        <v>141834.769</v>
      </c>
    </row>
    <row r="5" customFormat="false" ht="15" hidden="false" customHeight="true" outlineLevel="0" collapsed="false">
      <c r="A5" s="3" t="s">
        <v>95</v>
      </c>
      <c r="B5" s="7" t="n">
        <f aca="false">'Whole Numbers'!B4/$B$4</f>
        <v>14.3137771534284</v>
      </c>
      <c r="C5" s="7" t="n">
        <f aca="false">'Whole Numbers'!C4/$C$4</f>
        <v>3.73141228861874</v>
      </c>
    </row>
    <row r="6" customFormat="false" ht="15" hidden="false" customHeight="true" outlineLevel="0" collapsed="false">
      <c r="A6" s="3" t="s">
        <v>96</v>
      </c>
      <c r="B6" s="7" t="n">
        <f aca="false">'Whole Numbers'!B5/$B$4</f>
        <v>13.4327214376836</v>
      </c>
      <c r="C6" s="7" t="n">
        <f aca="false">'Whole Numbers'!C5/$C$4</f>
        <v>3.28442033842915</v>
      </c>
    </row>
    <row r="7" customFormat="false" ht="15" hidden="false" customHeight="true" outlineLevel="0" collapsed="false">
      <c r="A7" s="3" t="s">
        <v>97</v>
      </c>
      <c r="B7" s="7" t="n">
        <f aca="false">'Whole Numbers'!B6/$B$4</f>
        <v>11.3974951969964</v>
      </c>
      <c r="C7" s="7" t="n">
        <f aca="false">'Whole Numbers'!C6/$C$4</f>
        <v>2.73240477445978</v>
      </c>
    </row>
    <row r="8" customFormat="false" ht="15" hidden="false" customHeight="true" outlineLevel="0" collapsed="false">
      <c r="A8" s="3" t="s">
        <v>98</v>
      </c>
      <c r="B8" s="7" t="n">
        <f aca="false">'Whole Numbers'!B7/$B$4</f>
        <v>11.241459598202</v>
      </c>
      <c r="C8" s="7" t="n">
        <f aca="false">'Whole Numbers'!C7/$C$4</f>
        <v>2.86273953038976</v>
      </c>
    </row>
    <row r="9" customFormat="false" ht="15" hidden="false" customHeight="true" outlineLevel="0" collapsed="false">
      <c r="A9" s="3" t="s">
        <v>99</v>
      </c>
      <c r="B9" s="7" t="n">
        <f aca="false">'Whole Numbers'!B8/$B$4</f>
        <v>1.16446974264963</v>
      </c>
      <c r="C9" s="7" t="n">
        <f aca="false">'Whole Numbers'!C8/$C$4</f>
        <v>0.425939284323155</v>
      </c>
    </row>
    <row r="10" customFormat="false" ht="15" hidden="false" customHeight="true" outlineLevel="0" collapsed="false">
      <c r="A10" s="3" t="s">
        <v>100</v>
      </c>
      <c r="B10" s="7" t="n">
        <f aca="false">'Whole Numbers'!B9/$B$4</f>
        <v>10.0769898555524</v>
      </c>
      <c r="C10" s="7" t="n">
        <f aca="false">'Whole Numbers'!C9/$C$4</f>
        <v>2.4368002460666</v>
      </c>
    </row>
    <row r="11" customFormat="false" ht="15" hidden="false" customHeight="true" outlineLevel="0" collapsed="false">
      <c r="A11" s="3" t="s">
        <v>101</v>
      </c>
      <c r="B11" s="7" t="n">
        <f aca="false">'Whole Numbers'!B10/$B$4</f>
        <v>1.8146577461695</v>
      </c>
      <c r="C11" s="7" t="n">
        <f aca="false">'Whole Numbers'!C10/$C$4</f>
        <v>0.494025551661455</v>
      </c>
    </row>
    <row r="12" customFormat="false" ht="15" hidden="false" customHeight="true" outlineLevel="0" collapsed="false">
      <c r="A12" s="3" t="s">
        <v>102</v>
      </c>
      <c r="B12" s="7" t="n">
        <f aca="false">'Whole Numbers'!B11/$B$4</f>
        <v>11.7002543894521</v>
      </c>
      <c r="C12" s="7" t="n">
        <f aca="false">'Whole Numbers'!C11/$C$4</f>
        <v>2.56734651571929</v>
      </c>
    </row>
    <row r="13" customFormat="false" ht="15" hidden="false" customHeight="true" outlineLevel="0" collapsed="false">
      <c r="A13" s="3" t="s">
        <v>103</v>
      </c>
      <c r="B13" s="7" t="n">
        <f aca="false">'Whole Numbers'!B12/$B$4</f>
        <v>6.9572790952537</v>
      </c>
      <c r="C13" s="7" t="n">
        <f aca="false">'Whole Numbers'!C12/$C$4</f>
        <v>1.78526042510775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55"/>
    <col collapsed="false" customWidth="true" hidden="false" outlineLevel="0" max="3" min="2" style="1" width="16"/>
  </cols>
  <sheetData>
    <row r="1" customFormat="false" ht="15" hidden="false" customHeight="true" outlineLevel="0" collapsed="false">
      <c r="A1" s="2" t="s">
        <v>104</v>
      </c>
    </row>
    <row r="3" customFormat="false" ht="15" hidden="false" customHeight="true" outlineLevel="0" collapsed="false">
      <c r="A3" s="3" t="s">
        <v>91</v>
      </c>
      <c r="B3" s="3" t="s">
        <v>92</v>
      </c>
      <c r="C3" s="3" t="s">
        <v>93</v>
      </c>
    </row>
    <row r="4" customFormat="false" ht="15" hidden="false" customHeight="true" outlineLevel="0" collapsed="false">
      <c r="A4" s="3" t="s">
        <v>105</v>
      </c>
      <c r="B4" s="8" t="n">
        <f aca="false">('Quarterly Data'!AL23+'Quarterly Data'!AM23+'Quarterly Data'!AN23+'Quarterly Data'!AO23)</f>
        <v>2044385</v>
      </c>
      <c r="C4" s="8" t="n">
        <f aca="false">'Quarterly Data'!AQ23</f>
        <v>529244</v>
      </c>
    </row>
    <row r="5" customFormat="false" ht="15" hidden="false" customHeight="true" outlineLevel="0" collapsed="false">
      <c r="A5" s="3" t="s">
        <v>106</v>
      </c>
      <c r="B5" s="8" t="n">
        <f aca="false">('Quarterly Data'!AL35+'Quarterly Data'!AM35+'Quarterly Data'!AN35+'Quarterly Data'!AO35)</f>
        <v>1918547</v>
      </c>
      <c r="C5" s="8" t="n">
        <f aca="false">'Quarterly Data'!AQ35</f>
        <v>465845</v>
      </c>
    </row>
    <row r="6" customFormat="false" ht="15" hidden="false" customHeight="true" outlineLevel="0" collapsed="false">
      <c r="A6" s="3" t="s">
        <v>107</v>
      </c>
      <c r="B6" s="8" t="n">
        <f aca="false">('Quarterly Data'!AL26+'Quarterly Data'!AM26+'Quarterly Data'!AN26+'Quarterly Data'!AO26)</f>
        <v>1627863</v>
      </c>
      <c r="C6" s="8" t="n">
        <f aca="false">'Quarterly Data'!AQ26</f>
        <v>387550</v>
      </c>
    </row>
    <row r="7" customFormat="false" ht="15" hidden="false" customHeight="true" outlineLevel="0" collapsed="false">
      <c r="A7" s="3" t="s">
        <v>108</v>
      </c>
      <c r="B7" s="8" t="n">
        <f aca="false">('Quarterly Data'!AL27+'Quarterly Data'!AM27+'Quarterly Data'!AN27+'Quarterly Data'!AO27)</f>
        <v>1605577</v>
      </c>
      <c r="C7" s="8" t="n">
        <f aca="false">'Quarterly Data'!AQ27</f>
        <v>406036</v>
      </c>
    </row>
    <row r="8" customFormat="false" ht="15" hidden="false" customHeight="true" outlineLevel="0" collapsed="false">
      <c r="A8" s="3" t="s">
        <v>109</v>
      </c>
      <c r="B8" s="8" t="n">
        <f aca="false">('Quarterly Data'!AL44+'Quarterly Data'!AM44+'Quarterly Data'!AN44+'Quarterly Data'!AO44)</f>
        <v>166317</v>
      </c>
      <c r="C8" s="8" t="n">
        <f aca="false">'Quarterly Data'!AQ44</f>
        <v>60413</v>
      </c>
    </row>
    <row r="9" customFormat="false" ht="15" hidden="false" customHeight="true" outlineLevel="0" collapsed="false">
      <c r="A9" s="3" t="s">
        <v>110</v>
      </c>
      <c r="B9" s="8" t="n">
        <f aca="false">('Quarterly Data'!AL45+'Quarterly Data'!AM45+'Quarterly Data'!AN45+'Quarterly Data'!AO45)</f>
        <v>1439260</v>
      </c>
      <c r="C9" s="8" t="n">
        <f aca="false">'Quarterly Data'!AQ45</f>
        <v>345623</v>
      </c>
    </row>
    <row r="10" customFormat="false" ht="15" hidden="false" customHeight="true" outlineLevel="0" collapsed="false">
      <c r="A10" s="3" t="s">
        <v>111</v>
      </c>
      <c r="B10" s="8" t="n">
        <f aca="false">('Quarterly Data'!AL10+'Quarterly Data'!AM10+'Quarterly Data'!AN10+'Quarterly Data'!AO10)</f>
        <v>259181</v>
      </c>
      <c r="C10" s="8" t="n">
        <f aca="false">'Quarterly Data'!AQ10</f>
        <v>70070</v>
      </c>
    </row>
    <row r="11" customFormat="false" ht="15" hidden="false" customHeight="true" outlineLevel="0" collapsed="false">
      <c r="A11" s="3" t="s">
        <v>112</v>
      </c>
      <c r="B11" s="8" t="n">
        <f aca="false">('Quarterly Data'!AL48+'Quarterly Data'!AM48+'Quarterly Data'!AN48+'Quarterly Data'!AO48)</f>
        <v>1671105</v>
      </c>
      <c r="C11" s="8" t="n">
        <f aca="false">'Quarterly Data'!AQ48</f>
        <v>364139</v>
      </c>
    </row>
    <row r="12" customFormat="false" ht="15" hidden="false" customHeight="true" outlineLevel="0" collapsed="false">
      <c r="A12" s="3" t="s">
        <v>113</v>
      </c>
      <c r="B12" s="8" t="n">
        <f aca="false">('Quarterly Data'!AL77+'Quarterly Data'!AM77+'Quarterly Data'!AN77+'Quarterly Data'!AO77)</f>
        <v>993683</v>
      </c>
      <c r="C12" s="8" t="n">
        <f aca="false">'Quarterly Data'!AQ77</f>
        <v>253212</v>
      </c>
    </row>
    <row r="14" customFormat="false" ht="15" hidden="false" customHeight="true" outlineLevel="0" collapsed="false">
      <c r="A14" s="3" t="s">
        <v>114</v>
      </c>
      <c r="B14" s="8" t="n">
        <f aca="false">'Quarterly Data'!AO60</f>
        <v>9328552</v>
      </c>
      <c r="C14" s="8" t="n">
        <f aca="false">'Quarterly Data'!AQ60</f>
        <v>9024780</v>
      </c>
    </row>
    <row r="15" customFormat="false" ht="15" hidden="false" customHeight="true" outlineLevel="0" collapsed="false">
      <c r="A15" s="3" t="s">
        <v>115</v>
      </c>
      <c r="B15" s="8" t="n">
        <f aca="false">'Quarterly Data'!AO56</f>
        <v>25590211.61412</v>
      </c>
      <c r="C15" s="8" t="n">
        <f aca="false">'Quarterly Data'!AQ56</f>
        <v>26955427.88125</v>
      </c>
    </row>
    <row r="16" customFormat="false" ht="15" hidden="false" customHeight="true" outlineLevel="0" collapsed="false">
      <c r="A16" s="3" t="s">
        <v>116</v>
      </c>
      <c r="B16" s="8" t="n">
        <f aca="false">'Quarterly Data'!AO63</f>
        <v>34918763.61412</v>
      </c>
      <c r="C16" s="8" t="n">
        <f aca="false">'Quarterly Data'!AQ63</f>
        <v>35980207.88125</v>
      </c>
    </row>
    <row r="17" customFormat="false" ht="15" hidden="false" customHeight="true" outlineLevel="0" collapsed="false">
      <c r="A17" s="3" t="s">
        <v>117</v>
      </c>
      <c r="B17" s="8" t="n">
        <f aca="false">'Quarterly Data'!AO68</f>
        <v>1582546</v>
      </c>
      <c r="C17" s="8" t="n">
        <f aca="false">'Quarterly Data'!AQ68</f>
        <v>1770506</v>
      </c>
    </row>
    <row r="18" customFormat="false" ht="15" hidden="false" customHeight="true" outlineLevel="0" collapsed="false">
      <c r="A18" s="3" t="s">
        <v>118</v>
      </c>
      <c r="B18" s="8" t="n">
        <f aca="false">'Quarterly Data'!AO72</f>
        <v>24007665.61412</v>
      </c>
      <c r="C18" s="8" t="n">
        <f aca="false">'Quarterly Data'!AQ72</f>
        <v>25184921.88125</v>
      </c>
    </row>
    <row r="19" customFormat="false" ht="15" hidden="false" customHeight="true" outlineLevel="0" collapsed="false">
      <c r="A19" s="3" t="s">
        <v>119</v>
      </c>
      <c r="B19" s="8" t="n">
        <f aca="false">'Quarterly Data'!AO73</f>
        <v>33336217.61412</v>
      </c>
      <c r="C19" s="8" t="n">
        <f aca="false">'Quarterly Data'!AQ73</f>
        <v>34209701.88125</v>
      </c>
    </row>
    <row r="20" customFormat="false" ht="15" hidden="false" customHeight="true" outlineLevel="0" collapsed="false">
      <c r="A20" s="3" t="s">
        <v>120</v>
      </c>
      <c r="B20" s="8" t="n">
        <f aca="false">'Quarterly Data'!AO54</f>
        <v>141140.652</v>
      </c>
      <c r="C20" s="8" t="n">
        <f aca="false">'Quarterly Data'!AQ54</f>
        <v>142855.625</v>
      </c>
    </row>
    <row r="21" customFormat="false" ht="15" hidden="false" customHeight="true" outlineLevel="0" collapsed="false">
      <c r="A21" s="3" t="s">
        <v>121</v>
      </c>
      <c r="B21" s="8" t="n">
        <f aca="false">'Quarterly Data'!AO51</f>
        <v>141991.262</v>
      </c>
      <c r="C21" s="8" t="n">
        <f aca="false">'Quarterly Data'!AQ51</f>
        <v>141834.769</v>
      </c>
    </row>
    <row r="22" customFormat="false" ht="15" hidden="false" customHeight="true" outlineLevel="0" collapsed="false">
      <c r="A22" s="3" t="s">
        <v>122</v>
      </c>
      <c r="B22" s="9" t="n">
        <f aca="false">'Quarterly Data'!AO55</f>
        <v>181.31</v>
      </c>
      <c r="C22" s="9" t="n">
        <f aca="false">'Quarterly Data'!AQ55</f>
        <v>188.69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123</v>
      </c>
    </row>
    <row r="2" customFormat="false" ht="15" hidden="false" customHeight="true" outlineLevel="0" collapsed="false">
      <c r="A2" s="10" t="s">
        <v>124</v>
      </c>
    </row>
    <row r="3" customFormat="false" ht="15" hidden="false" customHeight="true" outlineLevel="0" collapsed="false">
      <c r="A3" s="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5" hidden="false" customHeight="true" outlineLevel="0" collapsed="false">
      <c r="B4" s="11" t="s">
        <v>125</v>
      </c>
      <c r="C4" s="11" t="s">
        <v>126</v>
      </c>
      <c r="D4" s="11" t="s">
        <v>127</v>
      </c>
      <c r="E4" s="11" t="s">
        <v>128</v>
      </c>
      <c r="F4" s="11" t="s">
        <v>129</v>
      </c>
      <c r="G4" s="11" t="s">
        <v>130</v>
      </c>
      <c r="H4" s="11" t="s">
        <v>131</v>
      </c>
      <c r="I4" s="11" t="s">
        <v>132</v>
      </c>
      <c r="J4" s="11" t="s">
        <v>133</v>
      </c>
      <c r="K4" s="11" t="s">
        <v>134</v>
      </c>
      <c r="L4" s="11" t="s">
        <v>135</v>
      </c>
      <c r="M4" s="11" t="s">
        <v>136</v>
      </c>
      <c r="N4" s="11" t="s">
        <v>137</v>
      </c>
      <c r="O4" s="11" t="s">
        <v>138</v>
      </c>
      <c r="P4" s="11" t="s">
        <v>139</v>
      </c>
      <c r="Q4" s="11" t="s">
        <v>140</v>
      </c>
      <c r="R4" s="11" t="s">
        <v>141</v>
      </c>
      <c r="S4" s="11" t="s">
        <v>142</v>
      </c>
      <c r="T4" s="11" t="s">
        <v>143</v>
      </c>
      <c r="U4" s="11" t="s">
        <v>144</v>
      </c>
      <c r="V4" s="11" t="s">
        <v>145</v>
      </c>
      <c r="W4" s="11" t="s">
        <v>146</v>
      </c>
      <c r="X4" s="11" t="s">
        <v>147</v>
      </c>
      <c r="Y4" s="11" t="s">
        <v>148</v>
      </c>
      <c r="Z4" s="11" t="s">
        <v>149</v>
      </c>
      <c r="AA4" s="11" t="s">
        <v>150</v>
      </c>
      <c r="AB4" s="11" t="s">
        <v>151</v>
      </c>
      <c r="AC4" s="11" t="s">
        <v>152</v>
      </c>
      <c r="AD4" s="11" t="s">
        <v>153</v>
      </c>
      <c r="AE4" s="11" t="s">
        <v>154</v>
      </c>
      <c r="AF4" s="11" t="s">
        <v>155</v>
      </c>
      <c r="AG4" s="11" t="s">
        <v>156</v>
      </c>
      <c r="AH4" s="11" t="s">
        <v>157</v>
      </c>
      <c r="AI4" s="11" t="s">
        <v>158</v>
      </c>
      <c r="AJ4" s="11" t="s">
        <v>159</v>
      </c>
      <c r="AK4" s="11" t="s">
        <v>160</v>
      </c>
      <c r="AL4" s="11" t="s">
        <v>161</v>
      </c>
      <c r="AM4" s="11" t="s">
        <v>162</v>
      </c>
      <c r="AN4" s="11" t="s">
        <v>163</v>
      </c>
      <c r="AO4" s="11" t="s">
        <v>164</v>
      </c>
      <c r="AP4" s="11" t="s">
        <v>165</v>
      </c>
      <c r="AQ4" s="11" t="s">
        <v>166</v>
      </c>
    </row>
    <row r="5" customFormat="false" ht="15" hidden="false" customHeight="true" outlineLevel="0" collapsed="false">
      <c r="A5" s="12" t="s">
        <v>167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5" hidden="false" customHeight="true" outlineLevel="0" collapsed="false">
      <c r="A6" s="3" t="s">
        <v>168</v>
      </c>
      <c r="B6" s="9" t="n">
        <f aca="false">'Quarterly Data'!B55</f>
        <v>190.2</v>
      </c>
      <c r="C6" s="9" t="n">
        <f aca="false">'Quarterly Data'!C55</f>
        <v>180.39</v>
      </c>
      <c r="D6" s="9" t="n">
        <f aca="false">'Quarterly Data'!D55</f>
        <v>177.84</v>
      </c>
      <c r="E6" s="9" t="n">
        <f aca="false">'Quarterly Data'!E55</f>
        <v>177.15</v>
      </c>
      <c r="F6" s="9" t="n">
        <f aca="false">'Quarterly Data'!F55</f>
        <v>183.6</v>
      </c>
      <c r="G6" s="9" t="n">
        <f aca="false">'Quarterly Data'!G55</f>
        <v>192.17</v>
      </c>
      <c r="H6" s="9" t="n">
        <f aca="false">'Quarterly Data'!H55</f>
        <v>178.42</v>
      </c>
      <c r="I6" s="9" t="n">
        <f aca="false">'Quarterly Data'!I55</f>
        <v>178.41</v>
      </c>
      <c r="J6" s="9" t="n">
        <f aca="false">'Quarterly Data'!J55</f>
        <v>164.46</v>
      </c>
      <c r="K6" s="9" t="n">
        <f aca="false">'Quarterly Data'!K55</f>
        <v>171.89</v>
      </c>
      <c r="L6" s="9" t="n">
        <f aca="false">'Quarterly Data'!L55</f>
        <v>181.15</v>
      </c>
      <c r="M6" s="9" t="n">
        <f aca="false">'Quarterly Data'!M55</f>
        <v>174.05</v>
      </c>
      <c r="N6" s="9" t="n">
        <f aca="false">'Quarterly Data'!N55</f>
        <v>200.73</v>
      </c>
      <c r="O6" s="9" t="n">
        <f aca="false">'Quarterly Data'!O55</f>
        <v>203.18</v>
      </c>
      <c r="P6" s="9" t="n">
        <f aca="false">'Quarterly Data'!P55</f>
        <v>215.33</v>
      </c>
      <c r="Q6" s="9" t="n">
        <f aca="false">'Quarterly Data'!Q55</f>
        <v>209.7</v>
      </c>
      <c r="R6" s="9" t="n">
        <f aca="false">'Quarterly Data'!R55</f>
        <v>147.17</v>
      </c>
      <c r="S6" s="9" t="n">
        <f aca="false">'Quarterly Data'!S55</f>
        <v>154.64</v>
      </c>
      <c r="T6" s="9" t="n">
        <f aca="false">'Quarterly Data'!T55</f>
        <v>149.34</v>
      </c>
      <c r="U6" s="9" t="n">
        <f aca="false">'Quarterly Data'!U55</f>
        <v>160.43</v>
      </c>
      <c r="V6" s="9" t="n">
        <f aca="false">'Quarterly Data'!V55</f>
        <v>184.51</v>
      </c>
      <c r="W6" s="9" t="n">
        <f aca="false">'Quarterly Data'!W55</f>
        <v>208.69</v>
      </c>
      <c r="X6" s="9" t="n">
        <f aca="false">'Quarterly Data'!X55</f>
        <v>221.64</v>
      </c>
      <c r="Y6" s="9" t="n">
        <f aca="false">'Quarterly Data'!Y55</f>
        <v>252.59</v>
      </c>
      <c r="Z6" s="9" t="n">
        <f aca="false">'Quarterly Data'!Z55</f>
        <v>248.37</v>
      </c>
      <c r="AA6" s="9" t="n">
        <f aca="false">'Quarterly Data'!AA55</f>
        <v>194.25</v>
      </c>
      <c r="AB6" s="9" t="n">
        <f aca="false">'Quarterly Data'!AB55</f>
        <v>184.19</v>
      </c>
      <c r="AC6" s="9" t="n">
        <f aca="false">'Quarterly Data'!AC55</f>
        <v>161.52</v>
      </c>
      <c r="AD6" s="9" t="n">
        <f aca="false">'Quarterly Data'!AD55</f>
        <v>168.06</v>
      </c>
      <c r="AE6" s="9" t="n">
        <f aca="false">'Quarterly Data'!AE55</f>
        <v>189.27</v>
      </c>
      <c r="AF6" s="9" t="n">
        <f aca="false">'Quarterly Data'!AF55</f>
        <v>171.74</v>
      </c>
      <c r="AG6" s="9" t="n">
        <f aca="false">'Quarterly Data'!AG55</f>
        <v>187.22</v>
      </c>
      <c r="AH6" s="9" t="n">
        <f aca="false">'Quarterly Data'!AH55</f>
        <v>185.56</v>
      </c>
      <c r="AI6" s="9" t="n">
        <f aca="false">'Quarterly Data'!AI55</f>
        <v>206.89</v>
      </c>
      <c r="AJ6" s="9" t="n">
        <f aca="false">'Quarterly Data'!AJ55</f>
        <v>225.25</v>
      </c>
      <c r="AK6" s="9" t="n">
        <f aca="false">'Quarterly Data'!AK55</f>
        <v>219.97</v>
      </c>
      <c r="AL6" s="9" t="n">
        <f aca="false">'Quarterly Data'!AL55</f>
        <v>214.62</v>
      </c>
      <c r="AM6" s="9" t="n">
        <f aca="false">'Quarterly Data'!AM55</f>
        <v>203.5</v>
      </c>
      <c r="AN6" s="9" t="n">
        <f aca="false">'Quarterly Data'!AN55</f>
        <v>193.17</v>
      </c>
      <c r="AO6" s="9" t="n">
        <f aca="false">'Quarterly Data'!AO55</f>
        <v>181.31</v>
      </c>
      <c r="AP6" s="9" t="n">
        <f aca="false">'Quarterly Data'!AP55</f>
        <v>163.35</v>
      </c>
      <c r="AQ6" s="9" t="n">
        <f aca="false">'Quarterly Data'!AQ55</f>
        <v>188.69</v>
      </c>
      <c r="AR6" s="4"/>
      <c r="AS6" s="4"/>
    </row>
    <row r="7" customFormat="false" ht="15" hidden="false" customHeight="true" outlineLevel="0" collapsed="false">
      <c r="A7" s="3" t="s">
        <v>169</v>
      </c>
      <c r="B7" s="8" t="n">
        <f aca="false">'Quarterly Data'!B56/1000</f>
        <v>26089.6592514</v>
      </c>
      <c r="C7" s="8" t="n">
        <f aca="false">'Quarterly Data'!C56/1000</f>
        <v>24771.16093326</v>
      </c>
      <c r="D7" s="8" t="n">
        <f aca="false">'Quarterly Data'!D56/1000</f>
        <v>24423.1726752</v>
      </c>
      <c r="E7" s="8" t="n">
        <f aca="false">'Quarterly Data'!E56/1000</f>
        <v>24329.4982686</v>
      </c>
      <c r="F7" s="8" t="n">
        <f aca="false">'Quarterly Data'!F56/1000</f>
        <v>25298.99676</v>
      </c>
      <c r="G7" s="8" t="n">
        <f aca="false">'Quarterly Data'!G56/1000</f>
        <v>26536.90538477</v>
      </c>
      <c r="H7" s="8" t="n">
        <f aca="false">'Quarterly Data'!H56/1000</f>
        <v>24638.80159906</v>
      </c>
      <c r="I7" s="8" t="n">
        <f aca="false">'Quarterly Data'!I56/1000</f>
        <v>24638.71609014</v>
      </c>
      <c r="J7" s="8" t="n">
        <f aca="false">'Quarterly Data'!J56/1000</f>
        <v>22730.9671788</v>
      </c>
      <c r="K7" s="8" t="n">
        <f aca="false">'Quarterly Data'!K56/1000</f>
        <v>23759.62571451</v>
      </c>
      <c r="L7" s="8" t="n">
        <f aca="false">'Quarterly Data'!L56/1000</f>
        <v>25040.3043582</v>
      </c>
      <c r="M7" s="8" t="n">
        <f aca="false">'Quarterly Data'!M56/1000</f>
        <v>24108.6965722</v>
      </c>
      <c r="N7" s="8" t="n">
        <f aca="false">'Quarterly Data'!N56/1000</f>
        <v>27983.92446429</v>
      </c>
      <c r="O7" s="8" t="n">
        <f aca="false">'Quarterly Data'!O56/1000</f>
        <v>28377.02152874</v>
      </c>
      <c r="P7" s="8" t="n">
        <f aca="false">'Quarterly Data'!P56/1000</f>
        <v>30074.98929235</v>
      </c>
      <c r="Q7" s="8" t="n">
        <f aca="false">'Quarterly Data'!Q56/1000</f>
        <v>29494.2137805</v>
      </c>
      <c r="R7" s="8" t="n">
        <f aca="false">'Quarterly Data'!R56/1000</f>
        <v>20712.8294228</v>
      </c>
      <c r="S7" s="8" t="n">
        <f aca="false">'Quarterly Data'!S56/1000</f>
        <v>21765.6758768</v>
      </c>
      <c r="T7" s="8" t="n">
        <f aca="false">'Quarterly Data'!T56/1000</f>
        <v>20883.1358679</v>
      </c>
      <c r="U7" s="8" t="n">
        <f aca="false">'Quarterly Data'!U56/1000</f>
        <v>22385.46705353</v>
      </c>
      <c r="V7" s="8" t="n">
        <f aca="false">'Quarterly Data'!V56/1000</f>
        <v>25759.73391737</v>
      </c>
      <c r="W7" s="8" t="n">
        <f aca="false">'Quarterly Data'!W56/1000</f>
        <v>29138.49860226</v>
      </c>
      <c r="X7" s="8" t="n">
        <f aca="false">'Quarterly Data'!X56/1000</f>
        <v>30951.233637</v>
      </c>
      <c r="Y7" s="8" t="n">
        <f aca="false">'Quarterly Data'!Y56/1000</f>
        <v>35301.83341334</v>
      </c>
      <c r="Z7" s="8" t="n">
        <f aca="false">'Quarterly Data'!Z56/1000</f>
        <v>34728.47632416</v>
      </c>
      <c r="AA7" s="8" t="n">
        <f aca="false">'Quarterly Data'!AA56/1000</f>
        <v>27163.414173</v>
      </c>
      <c r="AB7" s="8" t="n">
        <f aca="false">'Quarterly Data'!AB56/1000</f>
        <v>25756.36373798</v>
      </c>
      <c r="AC7" s="8" t="n">
        <f aca="false">'Quarterly Data'!AC56/1000</f>
        <v>22600.58327328</v>
      </c>
      <c r="AD7" s="8" t="n">
        <f aca="false">'Quarterly Data'!AD56/1000</f>
        <v>23530.14042936</v>
      </c>
      <c r="AE7" s="8" t="n">
        <f aca="false">'Quarterly Data'!AE56/1000</f>
        <v>26879.13267885</v>
      </c>
      <c r="AF7" s="8" t="n">
        <f aca="false">'Quarterly Data'!AF56/1000</f>
        <v>24389.4835013</v>
      </c>
      <c r="AG7" s="8" t="n">
        <f aca="false">'Quarterly Data'!AG56/1000</f>
        <v>26590.00587232</v>
      </c>
      <c r="AH7" s="8" t="n">
        <f aca="false">'Quarterly Data'!AH56/1000</f>
        <v>26383.80369448</v>
      </c>
      <c r="AI7" s="8" t="n">
        <f aca="false">'Quarterly Data'!AI56/1000</f>
        <v>29423.27906091</v>
      </c>
      <c r="AJ7" s="8" t="n">
        <f aca="false">'Quarterly Data'!AJ56/1000</f>
        <v>32038.79572675</v>
      </c>
      <c r="AK7" s="8" t="n">
        <f aca="false">'Quarterly Data'!AK56/1000</f>
        <v>31291.61721934</v>
      </c>
      <c r="AL7" s="8" t="n">
        <f aca="false">'Quarterly Data'!AL56/1000</f>
        <v>30555.1532244</v>
      </c>
      <c r="AM7" s="8" t="n">
        <f aca="false">'Quarterly Data'!AM56/1000</f>
        <v>29190.3922585</v>
      </c>
      <c r="AN7" s="8" t="n">
        <f aca="false">'Quarterly Data'!AN56/1000</f>
        <v>27556.53267636</v>
      </c>
      <c r="AO7" s="8" t="n">
        <f aca="false">'Quarterly Data'!AO56/1000</f>
        <v>25590.21161412</v>
      </c>
      <c r="AP7" s="8" t="n">
        <f aca="false">'Quarterly Data'!AP56/1000</f>
        <v>22896.9331767</v>
      </c>
      <c r="AQ7" s="8" t="n">
        <f aca="false">'Quarterly Data'!AQ56/1000</f>
        <v>26955.42788125</v>
      </c>
      <c r="AR7" s="4"/>
      <c r="AS7" s="4"/>
    </row>
    <row r="8" customFormat="false" ht="15" hidden="false" customHeight="true" outlineLevel="0" collapsed="false">
      <c r="A8" s="3" t="s">
        <v>170</v>
      </c>
      <c r="B8" s="9" t="n">
        <f aca="false">'Quarterly Data'!B56/'Quarterly Data'!B54</f>
        <v>190.2</v>
      </c>
      <c r="C8" s="9" t="n">
        <f aca="false">'Quarterly Data'!C56/'Quarterly Data'!C54</f>
        <v>180.39</v>
      </c>
      <c r="D8" s="9" t="n">
        <f aca="false">'Quarterly Data'!D56/'Quarterly Data'!D54</f>
        <v>177.84</v>
      </c>
      <c r="E8" s="9" t="n">
        <f aca="false">'Quarterly Data'!E56/'Quarterly Data'!E54</f>
        <v>177.15</v>
      </c>
      <c r="F8" s="9" t="n">
        <f aca="false">'Quarterly Data'!F56/'Quarterly Data'!F54</f>
        <v>183.6</v>
      </c>
      <c r="G8" s="9" t="n">
        <f aca="false">'Quarterly Data'!G56/'Quarterly Data'!G54</f>
        <v>192.17</v>
      </c>
      <c r="H8" s="9" t="n">
        <f aca="false">'Quarterly Data'!H56/'Quarterly Data'!H54</f>
        <v>178.42</v>
      </c>
      <c r="I8" s="9" t="n">
        <f aca="false">'Quarterly Data'!I56/'Quarterly Data'!I54</f>
        <v>178.41</v>
      </c>
      <c r="J8" s="9" t="n">
        <f aca="false">'Quarterly Data'!J56/'Quarterly Data'!J54</f>
        <v>164.46</v>
      </c>
      <c r="K8" s="9" t="n">
        <f aca="false">'Quarterly Data'!K56/'Quarterly Data'!K54</f>
        <v>171.89</v>
      </c>
      <c r="L8" s="9" t="n">
        <f aca="false">'Quarterly Data'!L56/'Quarterly Data'!L54</f>
        <v>181.15</v>
      </c>
      <c r="M8" s="9" t="n">
        <f aca="false">'Quarterly Data'!M56/'Quarterly Data'!M54</f>
        <v>174.05</v>
      </c>
      <c r="N8" s="9" t="n">
        <f aca="false">'Quarterly Data'!N56/'Quarterly Data'!N54</f>
        <v>200.73</v>
      </c>
      <c r="O8" s="9" t="n">
        <f aca="false">'Quarterly Data'!O56/'Quarterly Data'!O54</f>
        <v>203.18</v>
      </c>
      <c r="P8" s="9" t="n">
        <f aca="false">'Quarterly Data'!P56/'Quarterly Data'!P54</f>
        <v>215.33</v>
      </c>
      <c r="Q8" s="9" t="n">
        <f aca="false">'Quarterly Data'!Q56/'Quarterly Data'!Q54</f>
        <v>209.7</v>
      </c>
      <c r="R8" s="9" t="n">
        <f aca="false">'Quarterly Data'!R56/'Quarterly Data'!R54</f>
        <v>147.17</v>
      </c>
      <c r="S8" s="9" t="n">
        <f aca="false">'Quarterly Data'!S56/'Quarterly Data'!S54</f>
        <v>154.64</v>
      </c>
      <c r="T8" s="9" t="n">
        <f aca="false">'Quarterly Data'!T56/'Quarterly Data'!T54</f>
        <v>149.34</v>
      </c>
      <c r="U8" s="9" t="n">
        <f aca="false">'Quarterly Data'!U56/'Quarterly Data'!U54</f>
        <v>160.43</v>
      </c>
      <c r="V8" s="9" t="n">
        <f aca="false">'Quarterly Data'!V56/'Quarterly Data'!V54</f>
        <v>184.51</v>
      </c>
      <c r="W8" s="9" t="n">
        <f aca="false">'Quarterly Data'!W56/'Quarterly Data'!W54</f>
        <v>208.69</v>
      </c>
      <c r="X8" s="9" t="n">
        <f aca="false">'Quarterly Data'!X56/'Quarterly Data'!X54</f>
        <v>221.64</v>
      </c>
      <c r="Y8" s="9" t="n">
        <f aca="false">'Quarterly Data'!Y56/'Quarterly Data'!Y54</f>
        <v>252.59</v>
      </c>
      <c r="Z8" s="9" t="n">
        <f aca="false">'Quarterly Data'!Z56/'Quarterly Data'!Z54</f>
        <v>248.37</v>
      </c>
      <c r="AA8" s="9" t="n">
        <f aca="false">'Quarterly Data'!AA56/'Quarterly Data'!AA54</f>
        <v>194.25</v>
      </c>
      <c r="AB8" s="9" t="n">
        <f aca="false">'Quarterly Data'!AB56/'Quarterly Data'!AB54</f>
        <v>184.19</v>
      </c>
      <c r="AC8" s="9" t="n">
        <f aca="false">'Quarterly Data'!AC56/'Quarterly Data'!AC54</f>
        <v>161.52</v>
      </c>
      <c r="AD8" s="9" t="n">
        <f aca="false">'Quarterly Data'!AD56/'Quarterly Data'!AD54</f>
        <v>168.06</v>
      </c>
      <c r="AE8" s="9" t="n">
        <f aca="false">'Quarterly Data'!AE56/'Quarterly Data'!AE54</f>
        <v>189.27</v>
      </c>
      <c r="AF8" s="9" t="n">
        <f aca="false">'Quarterly Data'!AF56/'Quarterly Data'!AF54</f>
        <v>171.74</v>
      </c>
      <c r="AG8" s="9" t="n">
        <f aca="false">'Quarterly Data'!AG56/'Quarterly Data'!AG54</f>
        <v>187.22</v>
      </c>
      <c r="AH8" s="9" t="n">
        <f aca="false">'Quarterly Data'!AH56/'Quarterly Data'!AH54</f>
        <v>185.56</v>
      </c>
      <c r="AI8" s="9" t="n">
        <f aca="false">'Quarterly Data'!AI56/'Quarterly Data'!AI54</f>
        <v>206.89</v>
      </c>
      <c r="AJ8" s="9" t="n">
        <f aca="false">'Quarterly Data'!AJ56/'Quarterly Data'!AJ54</f>
        <v>225.25</v>
      </c>
      <c r="AK8" s="9" t="n">
        <f aca="false">'Quarterly Data'!AK56/'Quarterly Data'!AK54</f>
        <v>219.97</v>
      </c>
      <c r="AL8" s="9" t="n">
        <f aca="false">'Quarterly Data'!AL56/'Quarterly Data'!AL54</f>
        <v>214.62</v>
      </c>
      <c r="AM8" s="9" t="n">
        <f aca="false">'Quarterly Data'!AM56/'Quarterly Data'!AM54</f>
        <v>203.5</v>
      </c>
      <c r="AN8" s="9" t="n">
        <f aca="false">'Quarterly Data'!AN56/'Quarterly Data'!AN54</f>
        <v>193.17</v>
      </c>
      <c r="AO8" s="9" t="n">
        <f aca="false">'Quarterly Data'!AO56/'Quarterly Data'!AO54</f>
        <v>181.31</v>
      </c>
      <c r="AP8" s="9" t="n">
        <f aca="false">'Quarterly Data'!AP56/'Quarterly Data'!AP54</f>
        <v>163.35</v>
      </c>
      <c r="AQ8" s="9" t="n">
        <f aca="false">'Quarterly Data'!AQ56/'Quarterly Data'!AQ54</f>
        <v>188.69</v>
      </c>
      <c r="AR8" s="4"/>
      <c r="AS8" s="4"/>
    </row>
    <row r="9" customFormat="false" ht="15" hidden="false" customHeight="true" outlineLevel="0" collapsed="false">
      <c r="A9" s="3" t="s">
        <v>171</v>
      </c>
      <c r="B9" s="8" t="n">
        <f aca="false">'Quarterly Data'!B63/1000</f>
        <v>32592.2392514</v>
      </c>
      <c r="C9" s="8" t="n">
        <f aca="false">'Quarterly Data'!C63/1000</f>
        <v>31605.15193326</v>
      </c>
      <c r="D9" s="8" t="n">
        <f aca="false">'Quarterly Data'!D63/1000</f>
        <v>31239.1426752</v>
      </c>
      <c r="E9" s="8" t="n">
        <f aca="false">'Quarterly Data'!E63/1000</f>
        <v>31360.3782686</v>
      </c>
      <c r="F9" s="8" t="n">
        <f aca="false">'Quarterly Data'!F63/1000</f>
        <v>32304.72576</v>
      </c>
      <c r="G9" s="8" t="n">
        <f aca="false">'Quarterly Data'!G63/1000</f>
        <v>33528.66438477</v>
      </c>
      <c r="H9" s="8" t="n">
        <f aca="false">'Quarterly Data'!H63/1000</f>
        <v>31766.83159906</v>
      </c>
      <c r="I9" s="8" t="n">
        <f aca="false">'Quarterly Data'!I63/1000</f>
        <v>31968.18609014</v>
      </c>
      <c r="J9" s="8" t="n">
        <f aca="false">'Quarterly Data'!J63/1000</f>
        <v>30330.4221788</v>
      </c>
      <c r="K9" s="8" t="n">
        <f aca="false">'Quarterly Data'!K63/1000</f>
        <v>31330.90371451</v>
      </c>
      <c r="L9" s="8" t="n">
        <f aca="false">'Quarterly Data'!L63/1000</f>
        <v>32573.5323582</v>
      </c>
      <c r="M9" s="8" t="n">
        <f aca="false">'Quarterly Data'!M63/1000</f>
        <v>31148.9595722</v>
      </c>
      <c r="N9" s="8" t="n">
        <f aca="false">'Quarterly Data'!N63/1000</f>
        <v>35023.99146429</v>
      </c>
      <c r="O9" s="8" t="n">
        <f aca="false">'Quarterly Data'!O63/1000</f>
        <v>35729.23852874</v>
      </c>
      <c r="P9" s="8" t="n">
        <f aca="false">'Quarterly Data'!P63/1000</f>
        <v>37436.26829235</v>
      </c>
      <c r="Q9" s="8" t="n">
        <f aca="false">'Quarterly Data'!Q63/1000</f>
        <v>36790.5037805</v>
      </c>
      <c r="R9" s="8" t="n">
        <f aca="false">'Quarterly Data'!R63/1000</f>
        <v>28804.2864228</v>
      </c>
      <c r="S9" s="8" t="n">
        <f aca="false">'Quarterly Data'!S63/1000</f>
        <v>29395.8858768</v>
      </c>
      <c r="T9" s="8" t="n">
        <f aca="false">'Quarterly Data'!T63/1000</f>
        <v>28446.7818679</v>
      </c>
      <c r="U9" s="8" t="n">
        <f aca="false">'Quarterly Data'!U63/1000</f>
        <v>29949.80405353</v>
      </c>
      <c r="V9" s="8" t="n">
        <f aca="false">'Quarterly Data'!V63/1000</f>
        <v>33297.51791737</v>
      </c>
      <c r="W9" s="8" t="n">
        <f aca="false">'Quarterly Data'!W63/1000</f>
        <v>36672.13160226</v>
      </c>
      <c r="X9" s="8" t="n">
        <f aca="false">'Quarterly Data'!X63/1000</f>
        <v>38730.537637</v>
      </c>
      <c r="Y9" s="8" t="n">
        <f aca="false">'Quarterly Data'!Y63/1000</f>
        <v>43405.38041334</v>
      </c>
      <c r="Z9" s="8" t="n">
        <f aca="false">'Quarterly Data'!Z63/1000</f>
        <v>42733.50932416</v>
      </c>
      <c r="AA9" s="8" t="n">
        <f aca="false">'Quarterly Data'!AA63/1000</f>
        <v>35164.607173</v>
      </c>
      <c r="AB9" s="8" t="n">
        <f aca="false">'Quarterly Data'!AB63/1000</f>
        <v>33774.32273798</v>
      </c>
      <c r="AC9" s="8" t="n">
        <f aca="false">'Quarterly Data'!AC63/1000</f>
        <v>30916.62827328</v>
      </c>
      <c r="AD9" s="8" t="n">
        <f aca="false">'Quarterly Data'!AD63/1000</f>
        <v>31597.03542936</v>
      </c>
      <c r="AE9" s="8" t="n">
        <f aca="false">'Quarterly Data'!AE63/1000</f>
        <v>34941.83167885</v>
      </c>
      <c r="AF9" s="8" t="n">
        <f aca="false">'Quarterly Data'!AF63/1000</f>
        <v>32336.4775013</v>
      </c>
      <c r="AG9" s="8" t="n">
        <f aca="false">'Quarterly Data'!AG63/1000</f>
        <v>34571.82787232</v>
      </c>
      <c r="AH9" s="8" t="n">
        <f aca="false">'Quarterly Data'!AH63/1000</f>
        <v>34367.07469448</v>
      </c>
      <c r="AI9" s="8" t="n">
        <f aca="false">'Quarterly Data'!AI63/1000</f>
        <v>37797.31006091</v>
      </c>
      <c r="AJ9" s="8" t="n">
        <f aca="false">'Quarterly Data'!AJ63/1000</f>
        <v>40414.05772675</v>
      </c>
      <c r="AK9" s="8" t="n">
        <f aca="false">'Quarterly Data'!AK63/1000</f>
        <v>39368.86621934</v>
      </c>
      <c r="AL9" s="8" t="n">
        <f aca="false">'Quarterly Data'!AL63/1000</f>
        <v>38858.5902244</v>
      </c>
      <c r="AM9" s="8" t="n">
        <f aca="false">'Quarterly Data'!AM63/1000</f>
        <v>37850.4872585</v>
      </c>
      <c r="AN9" s="8" t="n">
        <f aca="false">'Quarterly Data'!AN63/1000</f>
        <v>36282.16867636</v>
      </c>
      <c r="AO9" s="8" t="n">
        <f aca="false">'Quarterly Data'!AO63/1000</f>
        <v>34918.76361412</v>
      </c>
      <c r="AP9" s="8" t="n">
        <f aca="false">'Quarterly Data'!AP63/1000</f>
        <v>32257.1511767</v>
      </c>
      <c r="AQ9" s="8" t="n">
        <f aca="false">'Quarterly Data'!AQ63/1000</f>
        <v>35980.20788125</v>
      </c>
      <c r="AR9" s="4"/>
      <c r="AS9" s="4"/>
    </row>
    <row r="10" customFormat="false" ht="15" hidden="false" customHeight="true" outlineLevel="0" collapsed="false">
      <c r="A10" s="3" t="s">
        <v>172</v>
      </c>
      <c r="B10" s="9" t="n">
        <f aca="false">'Quarterly Data'!B63/'Quarterly Data'!B54</f>
        <v>237.605399360807</v>
      </c>
      <c r="C10" s="9" t="n">
        <f aca="false">'Quarterly Data'!C63/'Quarterly Data'!C54</f>
        <v>230.156889804295</v>
      </c>
      <c r="D10" s="9" t="n">
        <f aca="false">'Quarterly Data'!D63/'Quarterly Data'!D54</f>
        <v>227.47123018128</v>
      </c>
      <c r="E10" s="9" t="n">
        <f aca="false">'Quarterly Data'!E63/'Quarterly Data'!E54</f>
        <v>228.343837959556</v>
      </c>
      <c r="F10" s="9" t="n">
        <f aca="false">'Quarterly Data'!F63/'Quarterly Data'!F54</f>
        <v>234.442009926405</v>
      </c>
      <c r="G10" s="9" t="n">
        <f aca="false">'Quarterly Data'!G63/'Quarterly Data'!G54</f>
        <v>242.80161312702</v>
      </c>
      <c r="H10" s="9" t="n">
        <f aca="false">'Quarterly Data'!H63/'Quarterly Data'!H54</f>
        <v>230.037084844277</v>
      </c>
      <c r="I10" s="9" t="n">
        <f aca="false">'Quarterly Data'!I63/'Quarterly Data'!I54</f>
        <v>231.483006641905</v>
      </c>
      <c r="J10" s="9" t="n">
        <f aca="false">'Quarterly Data'!J63/'Quarterly Data'!J54</f>
        <v>219.442542514321</v>
      </c>
      <c r="K10" s="9" t="n">
        <f aca="false">'Quarterly Data'!K63/'Quarterly Data'!K54</f>
        <v>226.664725454754</v>
      </c>
      <c r="L10" s="9" t="n">
        <f aca="false">'Quarterly Data'!L63/'Quarterly Data'!L54</f>
        <v>235.647909956638</v>
      </c>
      <c r="M10" s="9" t="n">
        <f aca="false">'Quarterly Data'!M63/'Quarterly Data'!M54</f>
        <v>224.876380077427</v>
      </c>
      <c r="N10" s="9" t="n">
        <f aca="false">'Quarterly Data'!N63/'Quarterly Data'!N54</f>
        <v>251.228730108899</v>
      </c>
      <c r="O10" s="9" t="n">
        <f aca="false">'Quarterly Data'!O63/'Quarterly Data'!O54</f>
        <v>255.822009963839</v>
      </c>
      <c r="P10" s="9" t="n">
        <f aca="false">'Quarterly Data'!P63/'Quarterly Data'!P54</f>
        <v>268.035063056272</v>
      </c>
      <c r="Q10" s="9" t="n">
        <f aca="false">'Quarterly Data'!Q63/'Quarterly Data'!Q54</f>
        <v>261.575667016816</v>
      </c>
      <c r="R10" s="9" t="n">
        <f aca="false">'Quarterly Data'!R63/'Quarterly Data'!R54</f>
        <v>204.661890768877</v>
      </c>
      <c r="S10" s="9" t="n">
        <f aca="false">'Quarterly Data'!S63/'Quarterly Data'!S54</f>
        <v>208.850844684023</v>
      </c>
      <c r="T10" s="9" t="n">
        <f aca="false">'Quarterly Data'!T63/'Quarterly Data'!T54</f>
        <v>203.42933317224</v>
      </c>
      <c r="U10" s="9" t="n">
        <f aca="false">'Quarterly Data'!U63/'Quarterly Data'!U54</f>
        <v>214.641358735919</v>
      </c>
      <c r="V10" s="9" t="n">
        <f aca="false">'Quarterly Data'!V63/'Quarterly Data'!V54</f>
        <v>238.501106053397</v>
      </c>
      <c r="W10" s="9" t="n">
        <f aca="false">'Quarterly Data'!W63/'Quarterly Data'!W54</f>
        <v>262.645898422579</v>
      </c>
      <c r="X10" s="9" t="n">
        <f aca="false">'Quarterly Data'!X63/'Quarterly Data'!X54</f>
        <v>277.347147533494</v>
      </c>
      <c r="Y10" s="9" t="n">
        <f aca="false">'Quarterly Data'!Y63/'Quarterly Data'!Y54</f>
        <v>310.572114208168</v>
      </c>
      <c r="Z10" s="9" t="n">
        <f aca="false">'Quarterly Data'!Z63/'Quarterly Data'!Z54</f>
        <v>305.620137542799</v>
      </c>
      <c r="AA10" s="9" t="n">
        <f aca="false">'Quarterly Data'!AA63/'Quarterly Data'!AA54</f>
        <v>251.467834634163</v>
      </c>
      <c r="AB10" s="9" t="n">
        <f aca="false">'Quarterly Data'!AB63/'Quarterly Data'!AB54</f>
        <v>241.528368227511</v>
      </c>
      <c r="AC10" s="9" t="n">
        <f aca="false">'Quarterly Data'!AC63/'Quarterly Data'!AC54</f>
        <v>220.952430223517</v>
      </c>
      <c r="AD10" s="9" t="n">
        <f aca="false">'Quarterly Data'!AD63/'Quarterly Data'!AD54</f>
        <v>225.676416602783</v>
      </c>
      <c r="AE10" s="9" t="n">
        <f aca="false">'Quarterly Data'!AE63/'Quarterly Data'!AE54</f>
        <v>246.043671158324</v>
      </c>
      <c r="AF10" s="9" t="n">
        <f aca="false">'Quarterly Data'!AF63/'Quarterly Data'!AF54</f>
        <v>227.699231341953</v>
      </c>
      <c r="AG10" s="9" t="n">
        <f aca="false">'Quarterly Data'!AG63/'Quarterly Data'!AG54</f>
        <v>243.41993925596</v>
      </c>
      <c r="AH10" s="9" t="n">
        <f aca="false">'Quarterly Data'!AH63/'Quarterly Data'!AH54</f>
        <v>241.707164522374</v>
      </c>
      <c r="AI10" s="9" t="n">
        <f aca="false">'Quarterly Data'!AI63/'Quarterly Data'!AI54</f>
        <v>265.772059678104</v>
      </c>
      <c r="AJ10" s="9" t="n">
        <f aca="false">'Quarterly Data'!AJ63/'Quarterly Data'!AJ54</f>
        <v>284.132605375985</v>
      </c>
      <c r="AK10" s="9" t="n">
        <f aca="false">'Quarterly Data'!AK63/'Quarterly Data'!AK54</f>
        <v>276.750461363686</v>
      </c>
      <c r="AL10" s="9" t="n">
        <f aca="false">'Quarterly Data'!AL63/'Quarterly Data'!AL54</f>
        <v>272.94350555902</v>
      </c>
      <c r="AM10" s="9" t="n">
        <f aca="false">'Quarterly Data'!AM63/'Quarterly Data'!AM54</f>
        <v>263.873609127737</v>
      </c>
      <c r="AN10" s="9" t="n">
        <f aca="false">'Quarterly Data'!AN63/'Quarterly Data'!AN54</f>
        <v>254.336298602072</v>
      </c>
      <c r="AO10" s="9" t="n">
        <f aca="false">'Quarterly Data'!AO63/'Quarterly Data'!AO54</f>
        <v>247.404012375683</v>
      </c>
      <c r="AP10" s="9" t="n">
        <f aca="false">'Quarterly Data'!AP63/'Quarterly Data'!AP54</f>
        <v>230.127135544768</v>
      </c>
      <c r="AQ10" s="9" t="n">
        <f aca="false">'Quarterly Data'!AQ63/'Quarterly Data'!AQ54</f>
        <v>251.864131225144</v>
      </c>
      <c r="AR10" s="4"/>
      <c r="AS10" s="4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5" hidden="false" customHeight="true" outlineLevel="0" collapsed="false">
      <c r="A12" s="12" t="s">
        <v>173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customFormat="false" ht="15" hidden="false" customHeight="true" outlineLevel="0" collapsed="false">
      <c r="A13" s="3" t="s">
        <v>174</v>
      </c>
      <c r="B13" s="9" t="n">
        <f aca="false">'Quarterly Data'!B5/'Quarterly Data'!B51</f>
        <v>1.73148732968823</v>
      </c>
      <c r="C13" s="9" t="n">
        <f aca="false">'Quarterly Data'!C5/'Quarterly Data'!C51</f>
        <v>1.43569742961345</v>
      </c>
      <c r="D13" s="9" t="n">
        <f aca="false">'Quarterly Data'!D5/'Quarterly Data'!D51</f>
        <v>2.59138838634978</v>
      </c>
      <c r="E13" s="9" t="n">
        <f aca="false">'Quarterly Data'!E5/'Quarterly Data'!E51</f>
        <v>1.76108698253395</v>
      </c>
      <c r="F13" s="9" t="n">
        <f aca="false">'Quarterly Data'!F5/'Quarterly Data'!F51</f>
        <v>1.71438137670567</v>
      </c>
      <c r="G13" s="9" t="n">
        <f aca="false">'Quarterly Data'!G5/'Quarterly Data'!G51</f>
        <v>1.19555788374545</v>
      </c>
      <c r="H13" s="9" t="n">
        <f aca="false">'Quarterly Data'!H5/'Quarterly Data'!H51</f>
        <v>1.72224775880182</v>
      </c>
      <c r="I13" s="9" t="n">
        <f aca="false">'Quarterly Data'!I5/'Quarterly Data'!I51</f>
        <v>1.71785102382108</v>
      </c>
      <c r="J13" s="9" t="n">
        <f aca="false">'Quarterly Data'!J5/'Quarterly Data'!J51</f>
        <v>1.02487695360157</v>
      </c>
      <c r="K13" s="9" t="n">
        <f aca="false">'Quarterly Data'!K5/'Quarterly Data'!K51</f>
        <v>1.84164512957023</v>
      </c>
      <c r="L13" s="9" t="n">
        <f aca="false">'Quarterly Data'!L5/'Quarterly Data'!L51</f>
        <v>1.3909972381757</v>
      </c>
      <c r="M13" s="9" t="n">
        <f aca="false">'Quarterly Data'!M5/'Quarterly Data'!M51</f>
        <v>2.78510052252376</v>
      </c>
      <c r="N13" s="9" t="n">
        <f aca="false">'Quarterly Data'!N5/'Quarterly Data'!N51</f>
        <v>1.22751061189327</v>
      </c>
      <c r="O13" s="9" t="n">
        <f aca="false">'Quarterly Data'!O5/'Quarterly Data'!O51</f>
        <v>1.20546578190065</v>
      </c>
      <c r="P13" s="9" t="n">
        <f aca="false">'Quarterly Data'!P5/'Quarterly Data'!P51</f>
        <v>2.00002611319395</v>
      </c>
      <c r="Q13" s="9" t="n">
        <f aca="false">'Quarterly Data'!Q5/'Quarterly Data'!Q51</f>
        <v>1.1979235800759</v>
      </c>
      <c r="R13" s="9" t="n">
        <f aca="false">'Quarterly Data'!R5/'Quarterly Data'!R51</f>
        <v>1.19341197888393</v>
      </c>
      <c r="S13" s="9" t="n">
        <f aca="false">'Quarterly Data'!S5/'Quarterly Data'!S51</f>
        <v>1.21409147312996</v>
      </c>
      <c r="T13" s="9" t="n">
        <f aca="false">'Quarterly Data'!T5/'Quarterly Data'!T51</f>
        <v>1.0505909651524</v>
      </c>
      <c r="U13" s="9" t="n">
        <f aca="false">'Quarterly Data'!U5/'Quarterly Data'!U51</f>
        <v>2.44294360172994</v>
      </c>
      <c r="V13" s="9" t="n">
        <f aca="false">'Quarterly Data'!V5/'Quarterly Data'!V51</f>
        <v>1.01921562617481</v>
      </c>
      <c r="W13" s="9" t="n">
        <f aca="false">'Quarterly Data'!W5/'Quarterly Data'!W51</f>
        <v>3.20784067447053</v>
      </c>
      <c r="X13" s="9" t="n">
        <f aca="false">'Quarterly Data'!X5/'Quarterly Data'!X51</f>
        <v>0.564249918910588</v>
      </c>
      <c r="Y13" s="9" t="n">
        <f aca="false">'Quarterly Data'!Y5/'Quarterly Data'!Y51</f>
        <v>2.39620408136663</v>
      </c>
      <c r="Z13" s="9" t="n">
        <f aca="false">'Quarterly Data'!Z5/'Quarterly Data'!Z51</f>
        <v>1.87229129616587</v>
      </c>
      <c r="AA13" s="9" t="n">
        <f aca="false">'Quarterly Data'!AA5/'Quarterly Data'!AA51</f>
        <v>0.990220580234701</v>
      </c>
      <c r="AB13" s="9" t="n">
        <f aca="false">'Quarterly Data'!AB5/'Quarterly Data'!AB51</f>
        <v>3.53354106153065</v>
      </c>
      <c r="AC13" s="9" t="n">
        <f aca="false">'Quarterly Data'!AC5/'Quarterly Data'!AC51</f>
        <v>1.72250374895123</v>
      </c>
      <c r="AD13" s="9" t="n">
        <f aca="false">'Quarterly Data'!AD5/'Quarterly Data'!AD51</f>
        <v>1.0482145857908</v>
      </c>
      <c r="AE13" s="9" t="n">
        <f aca="false">'Quarterly Data'!AE5/'Quarterly Data'!AE51</f>
        <v>2.5879281276379</v>
      </c>
      <c r="AF13" s="9" t="n">
        <f aca="false">'Quarterly Data'!AF5/'Quarterly Data'!AF51</f>
        <v>1.20810335164889</v>
      </c>
      <c r="AG13" s="9" t="n">
        <f aca="false">'Quarterly Data'!AG5/'Quarterly Data'!AG51</f>
        <v>1.70194399428269</v>
      </c>
      <c r="AH13" s="9" t="n">
        <f aca="false">'Quarterly Data'!AH5/'Quarterly Data'!AH51</f>
        <v>1.22031808482405</v>
      </c>
      <c r="AI13" s="9" t="n">
        <f aca="false">'Quarterly Data'!AI5/'Quarterly Data'!AI51</f>
        <v>1.78388397387775</v>
      </c>
      <c r="AJ13" s="9" t="n">
        <f aca="false">'Quarterly Data'!AJ5/'Quarterly Data'!AJ51</f>
        <v>2.61386238820993</v>
      </c>
      <c r="AK13" s="9" t="n">
        <f aca="false">'Quarterly Data'!AK5/'Quarterly Data'!AK51</f>
        <v>1.976747658812</v>
      </c>
      <c r="AL13" s="9" t="n">
        <f aca="false">'Quarterly Data'!AL5/'Quarterly Data'!AL51</f>
        <v>1.66048645795767</v>
      </c>
      <c r="AM13" s="9" t="n">
        <f aca="false">'Quarterly Data'!AM5/'Quarterly Data'!AM51</f>
        <v>1.88324835808002</v>
      </c>
      <c r="AN13" s="9" t="n">
        <f aca="false">'Quarterly Data'!AN5/'Quarterly Data'!AN51</f>
        <v>2.67642684190502</v>
      </c>
      <c r="AO13" s="9" t="n">
        <f aca="false">'Quarterly Data'!AO5/'Quarterly Data'!AO51</f>
        <v>1.16898038415913</v>
      </c>
      <c r="AP13" s="9" t="n">
        <f aca="false">'Quarterly Data'!AP5/'Quarterly Data'!AP51</f>
        <v>2.33139340059645</v>
      </c>
      <c r="AQ13" s="9" t="n">
        <f aca="false">'Quarterly Data'!AQ5/'Quarterly Data'!AQ51</f>
        <v>1.10616741653804</v>
      </c>
    </row>
    <row r="14" customFormat="false" ht="15" hidden="false" customHeight="true" outlineLevel="0" collapsed="false">
      <c r="A14" s="3" t="s">
        <v>175</v>
      </c>
      <c r="B14" s="9" t="n">
        <f aca="false">'Quarterly Data'!B7/'Quarterly Data'!B51</f>
        <v>0.120371477574773</v>
      </c>
      <c r="C14" s="9" t="n">
        <f aca="false">'Quarterly Data'!C7/'Quarterly Data'!C51</f>
        <v>0.112610995991909</v>
      </c>
      <c r="D14" s="9" t="n">
        <f aca="false">'Quarterly Data'!D7/'Quarterly Data'!D51</f>
        <v>0.108694186615133</v>
      </c>
      <c r="E14" s="9" t="n">
        <f aca="false">'Quarterly Data'!E7/'Quarterly Data'!E51</f>
        <v>0.10502545301998</v>
      </c>
      <c r="F14" s="9" t="n">
        <f aca="false">'Quarterly Data'!F7/'Quarterly Data'!F51</f>
        <v>0.118496712187039</v>
      </c>
      <c r="G14" s="9" t="n">
        <f aca="false">'Quarterly Data'!G7/'Quarterly Data'!G51</f>
        <v>0.118858113035289</v>
      </c>
      <c r="H14" s="9" t="n">
        <f aca="false">'Quarterly Data'!H7/'Quarterly Data'!H51</f>
        <v>0.113891522200539</v>
      </c>
      <c r="I14" s="9" t="n">
        <f aca="false">'Quarterly Data'!I7/'Quarterly Data'!I51</f>
        <v>0.122433938965647</v>
      </c>
      <c r="J14" s="9" t="n">
        <f aca="false">'Quarterly Data'!J7/'Quarterly Data'!J51</f>
        <v>0.130883714068957</v>
      </c>
      <c r="K14" s="9" t="n">
        <f aca="false">'Quarterly Data'!K7/'Quarterly Data'!K51</f>
        <v>0.136837525822991</v>
      </c>
      <c r="L14" s="9" t="n">
        <f aca="false">'Quarterly Data'!L7/'Quarterly Data'!L51</f>
        <v>0.136311324046437</v>
      </c>
      <c r="M14" s="9" t="n">
        <f aca="false">'Quarterly Data'!M7/'Quarterly Data'!M51</f>
        <v>0.149287963004202</v>
      </c>
      <c r="N14" s="9" t="n">
        <f aca="false">'Quarterly Data'!N7/'Quarterly Data'!N51</f>
        <v>0.142056380709544</v>
      </c>
      <c r="O14" s="9" t="n">
        <f aca="false">'Quarterly Data'!O7/'Quarterly Data'!O51</f>
        <v>0.164863856497365</v>
      </c>
      <c r="P14" s="9" t="n">
        <f aca="false">'Quarterly Data'!P7/'Quarterly Data'!P51</f>
        <v>0.144401958306496</v>
      </c>
      <c r="Q14" s="9" t="n">
        <f aca="false">'Quarterly Data'!Q7/'Quarterly Data'!Q51</f>
        <v>0.143411323501759</v>
      </c>
      <c r="R14" s="9" t="n">
        <f aca="false">'Quarterly Data'!R7/'Quarterly Data'!R51</f>
        <v>0.161950166699848</v>
      </c>
      <c r="S14" s="9" t="n">
        <f aca="false">'Quarterly Data'!S7/'Quarterly Data'!S51</f>
        <v>0.166315944446055</v>
      </c>
      <c r="T14" s="9" t="n">
        <f aca="false">'Quarterly Data'!T7/'Quarterly Data'!T51</f>
        <v>0.169533207662881</v>
      </c>
      <c r="U14" s="9" t="n">
        <f aca="false">'Quarterly Data'!U7/'Quarterly Data'!U51</f>
        <v>0.196229573360813</v>
      </c>
      <c r="V14" s="9" t="n">
        <f aca="false">'Quarterly Data'!V7/'Quarterly Data'!V51</f>
        <v>0.175346305190724</v>
      </c>
      <c r="W14" s="9" t="n">
        <f aca="false">'Quarterly Data'!W7/'Quarterly Data'!W51</f>
        <v>0.174134541554085</v>
      </c>
      <c r="X14" s="9" t="n">
        <f aca="false">'Quarterly Data'!X7/'Quarterly Data'!X51</f>
        <v>0.181210907791722</v>
      </c>
      <c r="Y14" s="9" t="n">
        <f aca="false">'Quarterly Data'!Y7/'Quarterly Data'!Y51</f>
        <v>0.175482082261026</v>
      </c>
      <c r="Z14" s="9" t="n">
        <f aca="false">'Quarterly Data'!Z7/'Quarterly Data'!Z51</f>
        <v>0.200841455185179</v>
      </c>
      <c r="AA14" s="9" t="n">
        <f aca="false">'Quarterly Data'!AA7/'Quarterly Data'!AA51</f>
        <v>0.218902449473531</v>
      </c>
      <c r="AB14" s="9" t="n">
        <f aca="false">'Quarterly Data'!AB7/'Quarterly Data'!AB51</f>
        <v>0.209841326766973</v>
      </c>
      <c r="AC14" s="9" t="n">
        <f aca="false">'Quarterly Data'!AC7/'Quarterly Data'!AC51</f>
        <v>0.186282447945784</v>
      </c>
      <c r="AD14" s="9" t="n">
        <f aca="false">'Quarterly Data'!AD7/'Quarterly Data'!AD51</f>
        <v>0.21984832436712</v>
      </c>
      <c r="AE14" s="9" t="n">
        <f aca="false">'Quarterly Data'!AE7/'Quarterly Data'!AE51</f>
        <v>0.203849991201704</v>
      </c>
      <c r="AF14" s="9" t="n">
        <f aca="false">'Quarterly Data'!AF7/'Quarterly Data'!AF51</f>
        <v>0.213933942956579</v>
      </c>
      <c r="AG14" s="9" t="n">
        <f aca="false">'Quarterly Data'!AG7/'Quarterly Data'!AG51</f>
        <v>0.221663464954807</v>
      </c>
      <c r="AH14" s="9" t="n">
        <f aca="false">'Quarterly Data'!AH7/'Quarterly Data'!AH51</f>
        <v>0.247527197739912</v>
      </c>
      <c r="AI14" s="9" t="n">
        <f aca="false">'Quarterly Data'!AI7/'Quarterly Data'!AI51</f>
        <v>0.263733656438724</v>
      </c>
      <c r="AJ14" s="9" t="n">
        <f aca="false">'Quarterly Data'!AJ7/'Quarterly Data'!AJ51</f>
        <v>0.28171438510315</v>
      </c>
      <c r="AK14" s="9" t="n">
        <f aca="false">'Quarterly Data'!AK7/'Quarterly Data'!AK51</f>
        <v>0.348186540813106</v>
      </c>
      <c r="AL14" s="9" t="n">
        <f aca="false">'Quarterly Data'!AL7/'Quarterly Data'!AL51</f>
        <v>0.253357232476624</v>
      </c>
      <c r="AM14" s="9" t="n">
        <f aca="false">'Quarterly Data'!AM7/'Quarterly Data'!AM51</f>
        <v>0.266259934430813</v>
      </c>
      <c r="AN14" s="9" t="n">
        <f aca="false">'Quarterly Data'!AN7/'Quarterly Data'!AN51</f>
        <v>0.259127711636797</v>
      </c>
      <c r="AO14" s="9" t="n">
        <f aca="false">'Quarterly Data'!AO7/'Quarterly Data'!AO51</f>
        <v>0.254248039573027</v>
      </c>
      <c r="AP14" s="9" t="n">
        <f aca="false">'Quarterly Data'!AP7/'Quarterly Data'!AP51</f>
        <v>0.270572020356163</v>
      </c>
      <c r="AQ14" s="9" t="n">
        <f aca="false">'Quarterly Data'!AQ7/'Quarterly Data'!AQ51</f>
        <v>0.271322753026798</v>
      </c>
    </row>
    <row r="15" customFormat="false" ht="15" hidden="false" customHeight="true" outlineLevel="0" collapsed="false">
      <c r="A15" s="3" t="s">
        <v>176</v>
      </c>
      <c r="B15" s="9" t="n">
        <f aca="false">'Quarterly Data'!B8/'Quarterly Data'!B51</f>
        <v>0.00833436184453738</v>
      </c>
      <c r="C15" s="9" t="n">
        <f aca="false">'Quarterly Data'!C8/'Quarterly Data'!C51</f>
        <v>0.00868757053785222</v>
      </c>
      <c r="D15" s="9" t="n">
        <f aca="false">'Quarterly Data'!D8/'Quarterly Data'!D51</f>
        <v>0.00876331425607091</v>
      </c>
      <c r="E15" s="9" t="n">
        <f aca="false">'Quarterly Data'!E8/'Quarterly Data'!E51</f>
        <v>0.00928598653371975</v>
      </c>
      <c r="F15" s="9" t="n">
        <f aca="false">'Quarterly Data'!F8/'Quarterly Data'!F51</f>
        <v>0.00960509031104366</v>
      </c>
      <c r="G15" s="9" t="n">
        <f aca="false">'Quarterly Data'!G8/'Quarterly Data'!G51</f>
        <v>0.0105302657532939</v>
      </c>
      <c r="H15" s="9" t="n">
        <f aca="false">'Quarterly Data'!H8/'Quarterly Data'!H51</f>
        <v>0.0108526647297492</v>
      </c>
      <c r="I15" s="9" t="n">
        <f aca="false">'Quarterly Data'!I8/'Quarterly Data'!I51</f>
        <v>0.0120003488564344</v>
      </c>
      <c r="J15" s="9" t="n">
        <f aca="false">'Quarterly Data'!J8/'Quarterly Data'!J51</f>
        <v>0.0118925971803615</v>
      </c>
      <c r="K15" s="9" t="n">
        <f aca="false">'Quarterly Data'!K8/'Quarterly Data'!K51</f>
        <v>0.0110624743289459</v>
      </c>
      <c r="L15" s="9" t="n">
        <f aca="false">'Quarterly Data'!L8/'Quarterly Data'!L51</f>
        <v>0.0124780347549271</v>
      </c>
      <c r="M15" s="9" t="n">
        <f aca="false">'Quarterly Data'!M8/'Quarterly Data'!M51</f>
        <v>0.0203013141117901</v>
      </c>
      <c r="N15" s="9" t="n">
        <f aca="false">'Quarterly Data'!N8/'Quarterly Data'!N51</f>
        <v>0</v>
      </c>
      <c r="O15" s="9" t="n">
        <f aca="false">'Quarterly Data'!O8/'Quarterly Data'!O51</f>
        <v>0</v>
      </c>
      <c r="P15" s="9" t="n">
        <f aca="false">'Quarterly Data'!P8/'Quarterly Data'!P51</f>
        <v>0</v>
      </c>
      <c r="Q15" s="9" t="n">
        <f aca="false">'Quarterly Data'!Q8/'Quarterly Data'!Q51</f>
        <v>0</v>
      </c>
      <c r="R15" s="9" t="n">
        <f aca="false">'Quarterly Data'!R8/'Quarterly Data'!R51</f>
        <v>0</v>
      </c>
      <c r="S15" s="9" t="n">
        <f aca="false">'Quarterly Data'!S8/'Quarterly Data'!S51</f>
        <v>0</v>
      </c>
      <c r="T15" s="9" t="n">
        <f aca="false">'Quarterly Data'!T8/'Quarterly Data'!T51</f>
        <v>0</v>
      </c>
      <c r="U15" s="9" t="n">
        <f aca="false">'Quarterly Data'!U8/'Quarterly Data'!U51</f>
        <v>0</v>
      </c>
      <c r="V15" s="9" t="n">
        <f aca="false">'Quarterly Data'!V8/'Quarterly Data'!V51</f>
        <v>0</v>
      </c>
      <c r="W15" s="9" t="n">
        <f aca="false">'Quarterly Data'!W8/'Quarterly Data'!W51</f>
        <v>0</v>
      </c>
      <c r="X15" s="9" t="n">
        <f aca="false">'Quarterly Data'!X8/'Quarterly Data'!X51</f>
        <v>0</v>
      </c>
      <c r="Y15" s="9" t="n">
        <f aca="false">'Quarterly Data'!Y8/'Quarterly Data'!Y51</f>
        <v>0</v>
      </c>
      <c r="Z15" s="9" t="n">
        <f aca="false">'Quarterly Data'!Z8/'Quarterly Data'!Z51</f>
        <v>0</v>
      </c>
      <c r="AA15" s="9" t="n">
        <f aca="false">'Quarterly Data'!AA8/'Quarterly Data'!AA51</f>
        <v>0</v>
      </c>
      <c r="AB15" s="9" t="n">
        <f aca="false">'Quarterly Data'!AB8/'Quarterly Data'!AB51</f>
        <v>0</v>
      </c>
      <c r="AC15" s="9" t="n">
        <f aca="false">'Quarterly Data'!AC8/'Quarterly Data'!AC51</f>
        <v>0</v>
      </c>
      <c r="AD15" s="9" t="n">
        <f aca="false">'Quarterly Data'!AD8/'Quarterly Data'!AD51</f>
        <v>0</v>
      </c>
      <c r="AE15" s="9" t="n">
        <f aca="false">'Quarterly Data'!AE8/'Quarterly Data'!AE51</f>
        <v>0</v>
      </c>
      <c r="AF15" s="9" t="n">
        <f aca="false">'Quarterly Data'!AF8/'Quarterly Data'!AF51</f>
        <v>0</v>
      </c>
      <c r="AG15" s="9" t="n">
        <f aca="false">'Quarterly Data'!AG8/'Quarterly Data'!AG51</f>
        <v>0</v>
      </c>
      <c r="AH15" s="9" t="n">
        <f aca="false">'Quarterly Data'!AH8/'Quarterly Data'!AH51</f>
        <v>0</v>
      </c>
      <c r="AI15" s="9" t="n">
        <f aca="false">'Quarterly Data'!AI8/'Quarterly Data'!AI51</f>
        <v>0</v>
      </c>
      <c r="AJ15" s="9" t="n">
        <f aca="false">'Quarterly Data'!AJ8/'Quarterly Data'!AJ51</f>
        <v>0</v>
      </c>
      <c r="AK15" s="9" t="n">
        <f aca="false">'Quarterly Data'!AK8/'Quarterly Data'!AK51</f>
        <v>0</v>
      </c>
      <c r="AL15" s="9" t="n">
        <f aca="false">'Quarterly Data'!AL8/'Quarterly Data'!AL51</f>
        <v>-0.0429022925797674</v>
      </c>
      <c r="AM15" s="9" t="n">
        <f aca="false">'Quarterly Data'!AM8/'Quarterly Data'!AM51</f>
        <v>-0.048411531600308</v>
      </c>
      <c r="AN15" s="9" t="n">
        <f aca="false">'Quarterly Data'!AN8/'Quarterly Data'!AN51</f>
        <v>-0.0475980138168144</v>
      </c>
      <c r="AO15" s="9" t="n">
        <f aca="false">'Quarterly Data'!AO8/'Quarterly Data'!AO51</f>
        <v>-0.0534821642757144</v>
      </c>
      <c r="AP15" s="9" t="n">
        <f aca="false">'Quarterly Data'!AP8/'Quarterly Data'!AP51</f>
        <v>-0.0531272778027416</v>
      </c>
      <c r="AQ15" s="9" t="n">
        <f aca="false">'Quarterly Data'!AQ8/'Quarterly Data'!AQ51</f>
        <v>-0.0543167239902932</v>
      </c>
    </row>
    <row r="16" customFormat="false" ht="15" hidden="false" customHeight="true" outlineLevel="0" collapsed="false">
      <c r="A16" s="3" t="s">
        <v>177</v>
      </c>
      <c r="B16" s="9" t="n">
        <f aca="false">'Quarterly Data'!B9/'Quarterly Data'!B51</f>
        <v>0.0251996163369331</v>
      </c>
      <c r="C16" s="9" t="n">
        <f aca="false">'Quarterly Data'!C9/'Quarterly Data'!C51</f>
        <v>0.0104483679165459</v>
      </c>
      <c r="D16" s="9" t="n">
        <f aca="false">'Quarterly Data'!D9/'Quarterly Data'!D51</f>
        <v>0.0276644377013226</v>
      </c>
      <c r="E16" s="9" t="n">
        <f aca="false">'Quarterly Data'!E9/'Quarterly Data'!E51</f>
        <v>0.00887149848953648</v>
      </c>
      <c r="F16" s="9" t="n">
        <f aca="false">'Quarterly Data'!F9/'Quarterly Data'!F51</f>
        <v>0.0052933427300831</v>
      </c>
      <c r="G16" s="9" t="n">
        <f aca="false">'Quarterly Data'!G9/'Quarterly Data'!G51</f>
        <v>0.00412525874871306</v>
      </c>
      <c r="H16" s="9" t="n">
        <f aca="false">'Quarterly Data'!H9/'Quarterly Data'!H51</f>
        <v>0.00570469851550441</v>
      </c>
      <c r="I16" s="9" t="n">
        <f aca="false">'Quarterly Data'!I9/'Quarterly Data'!I51</f>
        <v>0.00469453068585046</v>
      </c>
      <c r="J16" s="9" t="n">
        <f aca="false">'Quarterly Data'!J9/'Quarterly Data'!J51</f>
        <v>0.00579067422050468</v>
      </c>
      <c r="K16" s="9" t="n">
        <f aca="false">'Quarterly Data'!K9/'Quarterly Data'!K51</f>
        <v>0.00643200763795481</v>
      </c>
      <c r="L16" s="9" t="n">
        <f aca="false">'Quarterly Data'!L9/'Quarterly Data'!L51</f>
        <v>0.00737404139630684</v>
      </c>
      <c r="M16" s="9" t="n">
        <f aca="false">'Quarterly Data'!M9/'Quarterly Data'!M51</f>
        <v>0.0115481327871762</v>
      </c>
      <c r="N16" s="9" t="n">
        <f aca="false">'Quarterly Data'!N9/'Quarterly Data'!N51</f>
        <v>0.00788721919059686</v>
      </c>
      <c r="O16" s="9" t="n">
        <f aca="false">'Quarterly Data'!O9/'Quarterly Data'!O51</f>
        <v>0.0194172349884594</v>
      </c>
      <c r="P16" s="9" t="n">
        <f aca="false">'Quarterly Data'!P9/'Quarterly Data'!P51</f>
        <v>0.00125131679641678</v>
      </c>
      <c r="Q16" s="9" t="n">
        <f aca="false">'Quarterly Data'!Q9/'Quarterly Data'!Q51</f>
        <v>0.01734681878455</v>
      </c>
      <c r="R16" s="9" t="n">
        <f aca="false">'Quarterly Data'!R9/'Quarterly Data'!R51</f>
        <v>0.0236826990559802</v>
      </c>
      <c r="S16" s="9" t="n">
        <f aca="false">'Quarterly Data'!S9/'Quarterly Data'!S51</f>
        <v>0.00275689265796853</v>
      </c>
      <c r="T16" s="9" t="n">
        <f aca="false">'Quarterly Data'!T9/'Quarterly Data'!T51</f>
        <v>0.00403261017514174</v>
      </c>
      <c r="U16" s="9" t="n">
        <f aca="false">'Quarterly Data'!U9/'Quarterly Data'!U51</f>
        <v>0.058081089049496</v>
      </c>
      <c r="V16" s="9" t="n">
        <f aca="false">'Quarterly Data'!V9/'Quarterly Data'!V51</f>
        <v>-0.00121818029760618</v>
      </c>
      <c r="W16" s="9" t="n">
        <f aca="false">'Quarterly Data'!W9/'Quarterly Data'!W51</f>
        <v>0.0118366805324822</v>
      </c>
      <c r="X16" s="9" t="n">
        <f aca="false">'Quarterly Data'!X9/'Quarterly Data'!X51</f>
        <v>0.00298416193622731</v>
      </c>
      <c r="Y16" s="9" t="n">
        <f aca="false">'Quarterly Data'!Y9/'Quarterly Data'!Y51</f>
        <v>0.00951197929095605</v>
      </c>
      <c r="Z16" s="9" t="n">
        <f aca="false">'Quarterly Data'!Z9/'Quarterly Data'!Z51</f>
        <v>0.00705120464794836</v>
      </c>
      <c r="AA16" s="9" t="n">
        <f aca="false">'Quarterly Data'!AA9/'Quarterly Data'!AA51</f>
        <v>0.0168936207415588</v>
      </c>
      <c r="AB16" s="9" t="n">
        <f aca="false">'Quarterly Data'!AB9/'Quarterly Data'!AB51</f>
        <v>0.0465345680724471</v>
      </c>
      <c r="AC16" s="9" t="n">
        <f aca="false">'Quarterly Data'!AC9/'Quarterly Data'!AC51</f>
        <v>0.0478544688177889</v>
      </c>
      <c r="AD16" s="9" t="n">
        <f aca="false">'Quarterly Data'!AD9/'Quarterly Data'!AD51</f>
        <v>0.0213677945200891</v>
      </c>
      <c r="AE16" s="9" t="n">
        <f aca="false">'Quarterly Data'!AE9/'Quarterly Data'!AE51</f>
        <v>0.008872526539602</v>
      </c>
      <c r="AF16" s="9" t="n">
        <f aca="false">'Quarterly Data'!AF9/'Quarterly Data'!AF51</f>
        <v>0.133328083380355</v>
      </c>
      <c r="AG16" s="9" t="n">
        <f aca="false">'Quarterly Data'!AG9/'Quarterly Data'!AG51</f>
        <v>0.0721863416973073</v>
      </c>
      <c r="AH16" s="9" t="n">
        <f aca="false">'Quarterly Data'!AH9/'Quarterly Data'!AH51</f>
        <v>0.0298475444383003</v>
      </c>
      <c r="AI16" s="9" t="n">
        <f aca="false">'Quarterly Data'!AI9/'Quarterly Data'!AI51</f>
        <v>0.00995155090601743</v>
      </c>
      <c r="AJ16" s="9" t="n">
        <f aca="false">'Quarterly Data'!AJ9/'Quarterly Data'!AJ51</f>
        <v>0.0110373042359027</v>
      </c>
      <c r="AK16" s="9" t="n">
        <f aca="false">'Quarterly Data'!AK9/'Quarterly Data'!AK51</f>
        <v>0.0778248213305096</v>
      </c>
      <c r="AL16" s="9" t="n">
        <f aca="false">'Quarterly Data'!AL9/'Quarterly Data'!AL51</f>
        <v>0.0332943687221359</v>
      </c>
      <c r="AM16" s="9" t="n">
        <f aca="false">'Quarterly Data'!AM9/'Quarterly Data'!AM51</f>
        <v>0.0173980032117007</v>
      </c>
      <c r="AN16" s="9" t="n">
        <f aca="false">'Quarterly Data'!AN9/'Quarterly Data'!AN51</f>
        <v>0.009697955976728</v>
      </c>
      <c r="AO16" s="9" t="n">
        <f aca="false">'Quarterly Data'!AO9/'Quarterly Data'!AO51</f>
        <v>0.0156136368447799</v>
      </c>
      <c r="AP16" s="9" t="n">
        <f aca="false">'Quarterly Data'!AP9/'Quarterly Data'!AP51</f>
        <v>0.0242591606702533</v>
      </c>
      <c r="AQ16" s="9" t="n">
        <f aca="false">'Quarterly Data'!AQ9/'Quarterly Data'!AQ51</f>
        <v>0.140839937490927</v>
      </c>
    </row>
    <row r="17" customFormat="false" ht="15" hidden="false" customHeight="true" outlineLevel="0" collapsed="false">
      <c r="A17" s="3" t="s">
        <v>178</v>
      </c>
      <c r="B17" s="9" t="n">
        <f aca="false">'Quarterly Data'!B10/'Quarterly Data'!B51</f>
        <v>0.315977858228269</v>
      </c>
      <c r="C17" s="9" t="n">
        <f aca="false">'Quarterly Data'!C10/'Quarterly Data'!C51</f>
        <v>0.338924391309627</v>
      </c>
      <c r="D17" s="9" t="n">
        <f aca="false">'Quarterly Data'!D10/'Quarterly Data'!D51</f>
        <v>0.34813993091483</v>
      </c>
      <c r="E17" s="9" t="n">
        <f aca="false">'Quarterly Data'!E10/'Quarterly Data'!E51</f>
        <v>0.361026358203695</v>
      </c>
      <c r="F17" s="9" t="n">
        <f aca="false">'Quarterly Data'!F10/'Quarterly Data'!F51</f>
        <v>0.358427650933306</v>
      </c>
      <c r="G17" s="9" t="n">
        <f aca="false">'Quarterly Data'!G10/'Quarterly Data'!G51</f>
        <v>0.362603006715827</v>
      </c>
      <c r="H17" s="9" t="n">
        <f aca="false">'Quarterly Data'!H10/'Quarterly Data'!H51</f>
        <v>0.345181257070591</v>
      </c>
      <c r="I17" s="9" t="n">
        <f aca="false">'Quarterly Data'!I10/'Quarterly Data'!I51</f>
        <v>0.379924245320376</v>
      </c>
      <c r="J17" s="9" t="n">
        <f aca="false">'Quarterly Data'!J10/'Quarterly Data'!J51</f>
        <v>0.398926785393343</v>
      </c>
      <c r="K17" s="9" t="n">
        <f aca="false">'Quarterly Data'!K10/'Quarterly Data'!K51</f>
        <v>0.409398371421454</v>
      </c>
      <c r="L17" s="9" t="n">
        <f aca="false">'Quarterly Data'!L10/'Quarterly Data'!L51</f>
        <v>0.391091683741187</v>
      </c>
      <c r="M17" s="9" t="n">
        <f aca="false">'Quarterly Data'!M10/'Quarterly Data'!M51</f>
        <v>0.398515301561216</v>
      </c>
      <c r="N17" s="9" t="n">
        <f aca="false">'Quarterly Data'!N10/'Quarterly Data'!N51</f>
        <v>0.344963197695036</v>
      </c>
      <c r="O17" s="9" t="n">
        <f aca="false">'Quarterly Data'!O10/'Quarterly Data'!O51</f>
        <v>0.358191044549189</v>
      </c>
      <c r="P17" s="9" t="n">
        <f aca="false">'Quarterly Data'!P10/'Quarterly Data'!P51</f>
        <v>0.368194604559367</v>
      </c>
      <c r="Q17" s="9" t="n">
        <f aca="false">'Quarterly Data'!Q10/'Quarterly Data'!Q51</f>
        <v>0.387159847584334</v>
      </c>
      <c r="R17" s="9" t="n">
        <f aca="false">'Quarterly Data'!R10/'Quarterly Data'!R51</f>
        <v>0.397178894725878</v>
      </c>
      <c r="S17" s="9" t="n">
        <f aca="false">'Quarterly Data'!S10/'Quarterly Data'!S51</f>
        <v>0.379420904749643</v>
      </c>
      <c r="T17" s="9" t="n">
        <f aca="false">'Quarterly Data'!T10/'Quarterly Data'!T51</f>
        <v>0.378716859287694</v>
      </c>
      <c r="U17" s="9" t="n">
        <f aca="false">'Quarterly Data'!U10/'Quarterly Data'!U51</f>
        <v>0.369463045989451</v>
      </c>
      <c r="V17" s="9" t="n">
        <f aca="false">'Quarterly Data'!V10/'Quarterly Data'!V51</f>
        <v>0.377012470576198</v>
      </c>
      <c r="W17" s="9" t="n">
        <f aca="false">'Quarterly Data'!W10/'Quarterly Data'!W51</f>
        <v>0.40174538692945</v>
      </c>
      <c r="X17" s="9" t="n">
        <f aca="false">'Quarterly Data'!X10/'Quarterly Data'!X51</f>
        <v>0.400657732190788</v>
      </c>
      <c r="Y17" s="9" t="n">
        <f aca="false">'Quarterly Data'!Y10/'Quarterly Data'!Y51</f>
        <v>0.398138150472166</v>
      </c>
      <c r="Z17" s="9" t="n">
        <f aca="false">'Quarterly Data'!Z10/'Quarterly Data'!Z51</f>
        <v>0.403826133667608</v>
      </c>
      <c r="AA17" s="9" t="n">
        <f aca="false">'Quarterly Data'!AA10/'Quarterly Data'!AA51</f>
        <v>0.42017521943377</v>
      </c>
      <c r="AB17" s="9" t="n">
        <f aca="false">'Quarterly Data'!AB10/'Quarterly Data'!AB51</f>
        <v>0.409267025617208</v>
      </c>
      <c r="AC17" s="9" t="n">
        <f aca="false">'Quarterly Data'!AC10/'Quarterly Data'!AC51</f>
        <v>0.410412781005816</v>
      </c>
      <c r="AD17" s="9" t="n">
        <f aca="false">'Quarterly Data'!AD10/'Quarterly Data'!AD51</f>
        <v>0.405795271532749</v>
      </c>
      <c r="AE17" s="9" t="n">
        <f aca="false">'Quarterly Data'!AE10/'Quarterly Data'!AE51</f>
        <v>0.362957400115281</v>
      </c>
      <c r="AF17" s="9" t="n">
        <f aca="false">'Quarterly Data'!AF10/'Quarterly Data'!AF51</f>
        <v>0.338365986172572</v>
      </c>
      <c r="AG17" s="9" t="n">
        <f aca="false">'Quarterly Data'!AG10/'Quarterly Data'!AG51</f>
        <v>0.347826094293122</v>
      </c>
      <c r="AH17" s="9" t="n">
        <f aca="false">'Quarterly Data'!AH10/'Quarterly Data'!AH51</f>
        <v>0.385071994984206</v>
      </c>
      <c r="AI17" s="9" t="n">
        <f aca="false">'Quarterly Data'!AI10/'Quarterly Data'!AI51</f>
        <v>0.400857178979296</v>
      </c>
      <c r="AJ17" s="9" t="n">
        <f aca="false">'Quarterly Data'!AJ10/'Quarterly Data'!AJ51</f>
        <v>0.391315588005121</v>
      </c>
      <c r="AK17" s="9" t="n">
        <f aca="false">'Quarterly Data'!AK10/'Quarterly Data'!AK51</f>
        <v>0.413271804681085</v>
      </c>
      <c r="AL17" s="9" t="n">
        <f aca="false">'Quarterly Data'!AL10/'Quarterly Data'!AL51</f>
        <v>0.420137877146278</v>
      </c>
      <c r="AM17" s="9" t="n">
        <f aca="false">'Quarterly Data'!AM10/'Quarterly Data'!AM51</f>
        <v>0.452229444894271</v>
      </c>
      <c r="AN17" s="9" t="n">
        <f aca="false">'Quarterly Data'!AN10/'Quarterly Data'!AN51</f>
        <v>0.455706393992657</v>
      </c>
      <c r="AO17" s="9" t="n">
        <f aca="false">'Quarterly Data'!AO10/'Quarterly Data'!AO51</f>
        <v>0.486691920521137</v>
      </c>
      <c r="AP17" s="9" t="n">
        <f aca="false">'Quarterly Data'!AP10/'Quarterly Data'!AP51</f>
        <v>0.507688272001095</v>
      </c>
      <c r="AQ17" s="9" t="n">
        <f aca="false">'Quarterly Data'!AQ10/'Quarterly Data'!AQ51</f>
        <v>0.494025551661455</v>
      </c>
    </row>
    <row r="18" customFormat="false" ht="15" hidden="false" customHeight="true" outlineLevel="0" collapsed="false">
      <c r="A18" s="3" t="s">
        <v>179</v>
      </c>
      <c r="B18" s="9" t="n">
        <f aca="false">'Quarterly Data'!B11/'Quarterly Data'!B51</f>
        <v>0</v>
      </c>
      <c r="C18" s="9" t="n">
        <f aca="false">'Quarterly Data'!C11/'Quarterly Data'!C51</f>
        <v>0.0179062906982029</v>
      </c>
      <c r="D18" s="9" t="n">
        <f aca="false">'Quarterly Data'!D11/'Quarterly Data'!D51</f>
        <v>0</v>
      </c>
      <c r="E18" s="9" t="n">
        <f aca="false">'Quarterly Data'!E11/'Quarterly Data'!E51</f>
        <v>0.0335517164186241</v>
      </c>
      <c r="F18" s="9" t="n">
        <f aca="false">'Quarterly Data'!F11/'Quarterly Data'!F51</f>
        <v>0</v>
      </c>
      <c r="G18" s="9" t="n">
        <f aca="false">'Quarterly Data'!G11/'Quarterly Data'!G51</f>
        <v>0.174867547169131</v>
      </c>
      <c r="H18" s="9" t="n">
        <f aca="false">'Quarterly Data'!H11/'Quarterly Data'!H51</f>
        <v>0</v>
      </c>
      <c r="I18" s="9" t="n">
        <f aca="false">'Quarterly Data'!I11/'Quarterly Data'!I51</f>
        <v>0.00947586317174747</v>
      </c>
      <c r="J18" s="9" t="n">
        <f aca="false">'Quarterly Data'!J11/'Quarterly Data'!J51</f>
        <v>0.00287362208192545</v>
      </c>
      <c r="K18" s="9" t="n">
        <f aca="false">'Quarterly Data'!K11/'Quarterly Data'!K51</f>
        <v>0.00464493689940043</v>
      </c>
      <c r="L18" s="9" t="n">
        <f aca="false">'Quarterly Data'!L11/'Quarterly Data'!L51</f>
        <v>0.0121310210421597</v>
      </c>
      <c r="M18" s="9" t="n">
        <f aca="false">'Quarterly Data'!M11/'Quarterly Data'!M51</f>
        <v>0.106706480256741</v>
      </c>
      <c r="N18" s="9" t="n">
        <f aca="false">'Quarterly Data'!N11/'Quarterly Data'!N51</f>
        <v>0.00201682317202477</v>
      </c>
      <c r="O18" s="9" t="n">
        <f aca="false">'Quarterly Data'!O11/'Quarterly Data'!O51</f>
        <v>0.00164018694664596</v>
      </c>
      <c r="P18" s="9" t="n">
        <f aca="false">'Quarterly Data'!P11/'Quarterly Data'!P51</f>
        <v>0.000664985497524345</v>
      </c>
      <c r="Q18" s="9" t="n">
        <f aca="false">'Quarterly Data'!Q11/'Quarterly Data'!Q51</f>
        <v>0</v>
      </c>
      <c r="R18" s="9" t="n">
        <f aca="false">'Quarterly Data'!R11/'Quarterly Data'!R51</f>
        <v>0.065138077487504</v>
      </c>
      <c r="S18" s="9" t="n">
        <f aca="false">'Quarterly Data'!S11/'Quarterly Data'!S51</f>
        <v>0.00190424544416383</v>
      </c>
      <c r="T18" s="9" t="n">
        <f aca="false">'Quarterly Data'!T11/'Quarterly Data'!T51</f>
        <v>-0.000746779662063284</v>
      </c>
      <c r="U18" s="9" t="n">
        <f aca="false">'Quarterly Data'!U11/'Quarterly Data'!U51</f>
        <v>0</v>
      </c>
      <c r="V18" s="9" t="n">
        <f aca="false">'Quarterly Data'!V11/'Quarterly Data'!V51</f>
        <v>-0.000874223507693844</v>
      </c>
      <c r="W18" s="9" t="n">
        <f aca="false">'Quarterly Data'!W11/'Quarterly Data'!W51</f>
        <v>0</v>
      </c>
      <c r="X18" s="9" t="n">
        <f aca="false">'Quarterly Data'!X11/'Quarterly Data'!X51</f>
        <v>0.128025556448697</v>
      </c>
      <c r="Y18" s="9" t="n">
        <f aca="false">'Quarterly Data'!Y11/'Quarterly Data'!Y51</f>
        <v>0.000135783325716127</v>
      </c>
      <c r="Z18" s="9" t="n">
        <f aca="false">'Quarterly Data'!Z11/'Quarterly Data'!Z51</f>
        <v>0</v>
      </c>
      <c r="AA18" s="9" t="n">
        <f aca="false">'Quarterly Data'!AA11/'Quarterly Data'!AA51</f>
        <v>0</v>
      </c>
      <c r="AB18" s="9" t="n">
        <f aca="false">'Quarterly Data'!AB11/'Quarterly Data'!AB51</f>
        <v>0.0117586581282235</v>
      </c>
      <c r="AC18" s="9" t="n">
        <f aca="false">'Quarterly Data'!AC11/'Quarterly Data'!AC51</f>
        <v>0</v>
      </c>
      <c r="AD18" s="9" t="n">
        <f aca="false">'Quarterly Data'!AD11/'Quarterly Data'!AD51</f>
        <v>0</v>
      </c>
      <c r="AE18" s="9" t="n">
        <f aca="false">'Quarterly Data'!AE11/'Quarterly Data'!AE51</f>
        <v>0</v>
      </c>
      <c r="AF18" s="9" t="n">
        <f aca="false">'Quarterly Data'!AF11/'Quarterly Data'!AF51</f>
        <v>0.00105486642265168</v>
      </c>
      <c r="AG18" s="9" t="n">
        <f aca="false">'Quarterly Data'!AG11/'Quarterly Data'!AG51</f>
        <v>0</v>
      </c>
      <c r="AH18" s="9" t="n">
        <f aca="false">'Quarterly Data'!AH11/'Quarterly Data'!AH51</f>
        <v>0</v>
      </c>
      <c r="AI18" s="9" t="n">
        <f aca="false">'Quarterly Data'!AI11/'Quarterly Data'!AI51</f>
        <v>0</v>
      </c>
      <c r="AJ18" s="9" t="n">
        <f aca="false">'Quarterly Data'!AJ11/'Quarterly Data'!AJ51</f>
        <v>0</v>
      </c>
      <c r="AK18" s="9" t="n">
        <f aca="false">'Quarterly Data'!AK11/'Quarterly Data'!AK51</f>
        <v>0</v>
      </c>
      <c r="AL18" s="9" t="n">
        <f aca="false">'Quarterly Data'!AL11/'Quarterly Data'!AL51</f>
        <v>0</v>
      </c>
      <c r="AM18" s="9" t="n">
        <f aca="false">'Quarterly Data'!AM11/'Quarterly Data'!AM51</f>
        <v>0</v>
      </c>
      <c r="AN18" s="9" t="n">
        <f aca="false">'Quarterly Data'!AN11/'Quarterly Data'!AN51</f>
        <v>0</v>
      </c>
      <c r="AO18" s="9" t="n">
        <f aca="false">'Quarterly Data'!AO11/'Quarterly Data'!AO51</f>
        <v>0</v>
      </c>
      <c r="AP18" s="9" t="n">
        <f aca="false">'Quarterly Data'!AP11/'Quarterly Data'!AP51</f>
        <v>0</v>
      </c>
      <c r="AQ18" s="9" t="n">
        <f aca="false">'Quarterly Data'!AQ11/'Quarterly Data'!AQ51</f>
        <v>0</v>
      </c>
    </row>
    <row r="19" customFormat="false" ht="15" hidden="false" customHeight="true" outlineLevel="0" collapsed="false">
      <c r="A19" s="3" t="s">
        <v>180</v>
      </c>
      <c r="B19" s="9" t="n">
        <f aca="false">'Quarterly Data'!B12/'Quarterly Data'!B51</f>
        <v>0.083008788187864</v>
      </c>
      <c r="C19" s="9" t="n">
        <f aca="false">'Quarterly Data'!C12/'Quarterly Data'!C51</f>
        <v>0.0873923029565687</v>
      </c>
      <c r="D19" s="9" t="n">
        <f aca="false">'Quarterly Data'!D12/'Quarterly Data'!D51</f>
        <v>0.0867459024451567</v>
      </c>
      <c r="E19" s="9" t="n">
        <f aca="false">'Quarterly Data'!E12/'Quarterly Data'!E51</f>
        <v>0.0758294969253168</v>
      </c>
      <c r="F19" s="9" t="n">
        <f aca="false">'Quarterly Data'!F12/'Quarterly Data'!F51</f>
        <v>0.0961672403132955</v>
      </c>
      <c r="G19" s="9" t="n">
        <f aca="false">'Quarterly Data'!G12/'Quarterly Data'!G51</f>
        <v>0.101358331185485</v>
      </c>
      <c r="H19" s="9" t="n">
        <f aca="false">'Quarterly Data'!H12/'Quarterly Data'!H51</f>
        <v>0.0844425525507934</v>
      </c>
      <c r="I19" s="9" t="n">
        <f aca="false">'Quarterly Data'!I12/'Quarterly Data'!I51</f>
        <v>0.0861073856461694</v>
      </c>
      <c r="J19" s="9" t="n">
        <f aca="false">'Quarterly Data'!J12/'Quarterly Data'!J51</f>
        <v>0.0989047156862199</v>
      </c>
      <c r="K19" s="9" t="n">
        <f aca="false">'Quarterly Data'!K12/'Quarterly Data'!K51</f>
        <v>0.104923481176176</v>
      </c>
      <c r="L19" s="9" t="n">
        <f aca="false">'Quarterly Data'!L12/'Quarterly Data'!L51</f>
        <v>0.100735189035431</v>
      </c>
      <c r="M19" s="9" t="n">
        <f aca="false">'Quarterly Data'!M12/'Quarterly Data'!M51</f>
        <v>0.101867675399075</v>
      </c>
      <c r="N19" s="9" t="n">
        <f aca="false">'Quarterly Data'!N12/'Quarterly Data'!N51</f>
        <v>0.0986802766312118</v>
      </c>
      <c r="O19" s="9" t="n">
        <f aca="false">'Quarterly Data'!O12/'Quarterly Data'!O51</f>
        <v>0.135834696258256</v>
      </c>
      <c r="P19" s="9" t="n">
        <f aca="false">'Quarterly Data'!P12/'Quarterly Data'!P51</f>
        <v>0.0913032238482619</v>
      </c>
      <c r="Q19" s="9" t="n">
        <f aca="false">'Quarterly Data'!Q12/'Quarterly Data'!Q51</f>
        <v>0.0900348477441923</v>
      </c>
      <c r="R19" s="9" t="n">
        <f aca="false">'Quarterly Data'!R12/'Quarterly Data'!R51</f>
        <v>0.123030698155242</v>
      </c>
      <c r="S19" s="9" t="n">
        <f aca="false">'Quarterly Data'!S12/'Quarterly Data'!S51</f>
        <v>0.110652292171505</v>
      </c>
      <c r="T19" s="9" t="n">
        <f aca="false">'Quarterly Data'!T12/'Quarterly Data'!T51</f>
        <v>0.0994639387995717</v>
      </c>
      <c r="U19" s="9" t="n">
        <f aca="false">'Quarterly Data'!U12/'Quarterly Data'!U51</f>
        <v>0.0964317958139906</v>
      </c>
      <c r="V19" s="9" t="n">
        <f aca="false">'Quarterly Data'!V12/'Quarterly Data'!V51</f>
        <v>0.124340379553308</v>
      </c>
      <c r="W19" s="9" t="n">
        <f aca="false">'Quarterly Data'!W12/'Quarterly Data'!W51</f>
        <v>0.132222810666838</v>
      </c>
      <c r="X19" s="9" t="n">
        <f aca="false">'Quarterly Data'!X12/'Quarterly Data'!X51</f>
        <v>0.123896392330704</v>
      </c>
      <c r="Y19" s="9" t="n">
        <f aca="false">'Quarterly Data'!Y12/'Quarterly Data'!Y51</f>
        <v>0.117781315322499</v>
      </c>
      <c r="Z19" s="9" t="n">
        <f aca="false">'Quarterly Data'!Z12/'Quarterly Data'!Z51</f>
        <v>0.124456976871234</v>
      </c>
      <c r="AA19" s="9" t="n">
        <f aca="false">'Quarterly Data'!AA12/'Quarterly Data'!AA51</f>
        <v>0.152149779699039</v>
      </c>
      <c r="AB19" s="9" t="n">
        <f aca="false">'Quarterly Data'!AB12/'Quarterly Data'!AB51</f>
        <v>0.104377736276715</v>
      </c>
      <c r="AC19" s="9" t="n">
        <f aca="false">'Quarterly Data'!AC12/'Quarterly Data'!AC51</f>
        <v>0.148141722052203</v>
      </c>
      <c r="AD19" s="9" t="n">
        <f aca="false">'Quarterly Data'!AD12/'Quarterly Data'!AD51</f>
        <v>0.145689508091517</v>
      </c>
      <c r="AE19" s="9" t="n">
        <f aca="false">'Quarterly Data'!AE12/'Quarterly Data'!AE51</f>
        <v>0.124370165831883</v>
      </c>
      <c r="AF19" s="9" t="n">
        <f aca="false">'Quarterly Data'!AF12/'Quarterly Data'!AF51</f>
        <v>0.143925974706596</v>
      </c>
      <c r="AG19" s="9" t="n">
        <f aca="false">'Quarterly Data'!AG12/'Quarterly Data'!AG51</f>
        <v>0.126500112965613</v>
      </c>
      <c r="AH19" s="9" t="n">
        <f aca="false">'Quarterly Data'!AH12/'Quarterly Data'!AH51</f>
        <v>0.142951808239125</v>
      </c>
      <c r="AI19" s="9" t="n">
        <f aca="false">'Quarterly Data'!AI12/'Quarterly Data'!AI51</f>
        <v>0.137551923814578</v>
      </c>
      <c r="AJ19" s="9" t="n">
        <f aca="false">'Quarterly Data'!AJ12/'Quarterly Data'!AJ51</f>
        <v>0.14095893502546</v>
      </c>
      <c r="AK19" s="9" t="n">
        <f aca="false">'Quarterly Data'!AK12/'Quarterly Data'!AK51</f>
        <v>0.123968927981095</v>
      </c>
      <c r="AL19" s="9" t="n">
        <f aca="false">'Quarterly Data'!AL12/'Quarterly Data'!AL51</f>
        <v>0.13882011242071</v>
      </c>
      <c r="AM19" s="9" t="n">
        <f aca="false">'Quarterly Data'!AM12/'Quarterly Data'!AM51</f>
        <v>0.160490124291809</v>
      </c>
      <c r="AN19" s="9" t="n">
        <f aca="false">'Quarterly Data'!AN12/'Quarterly Data'!AN51</f>
        <v>0.153467366562762</v>
      </c>
      <c r="AO19" s="9" t="n">
        <f aca="false">'Quarterly Data'!AO12/'Quarterly Data'!AO51</f>
        <v>0.154051733127071</v>
      </c>
      <c r="AP19" s="9" t="n">
        <f aca="false">'Quarterly Data'!AP12/'Quarterly Data'!AP51</f>
        <v>0.156782637622126</v>
      </c>
      <c r="AQ19" s="9" t="n">
        <f aca="false">'Quarterly Data'!AQ12/'Quarterly Data'!AQ51</f>
        <v>0.191328263100284</v>
      </c>
    </row>
    <row r="20" customFormat="false" ht="15" hidden="false" customHeight="true" outlineLevel="0" collapsed="false">
      <c r="A20" s="3" t="s">
        <v>181</v>
      </c>
      <c r="B20" s="9" t="n">
        <f aca="false">'Quarterly Data'!B13/'Quarterly Data'!B51</f>
        <v>-0.203584075484599</v>
      </c>
      <c r="C20" s="9" t="n">
        <f aca="false">'Quarterly Data'!C13/'Quarterly Data'!C51</f>
        <v>-0.197551279458313</v>
      </c>
      <c r="D20" s="9" t="n">
        <f aca="false">'Quarterly Data'!D13/'Quarterly Data'!D51</f>
        <v>0.00248718130753216</v>
      </c>
      <c r="E20" s="9" t="n">
        <f aca="false">'Quarterly Data'!E13/'Quarterly Data'!E51</f>
        <v>-0.0740551972274095</v>
      </c>
      <c r="F20" s="9" t="n">
        <f aca="false">'Quarterly Data'!F13/'Quarterly Data'!F51</f>
        <v>-0.121223365379046</v>
      </c>
      <c r="G20" s="9" t="n">
        <f aca="false">'Quarterly Data'!G13/'Quarterly Data'!G51</f>
        <v>-0.00829394127372835</v>
      </c>
      <c r="H20" s="9" t="n">
        <f aca="false">'Quarterly Data'!H13/'Quarterly Data'!H51</f>
        <v>-0.380081865098905</v>
      </c>
      <c r="I20" s="9" t="n">
        <f aca="false">'Quarterly Data'!I13/'Quarterly Data'!I51</f>
        <v>-0.00258958703472183</v>
      </c>
      <c r="J20" s="9" t="n">
        <f aca="false">'Quarterly Data'!J13/'Quarterly Data'!J51</f>
        <v>-0.0125947164295977</v>
      </c>
      <c r="K20" s="9" t="n">
        <f aca="false">'Quarterly Data'!K13/'Quarterly Data'!K51</f>
        <v>-0.00570849721748745</v>
      </c>
      <c r="L20" s="9" t="n">
        <f aca="false">'Quarterly Data'!L13/'Quarterly Data'!L51</f>
        <v>-0.0725186365160332</v>
      </c>
      <c r="M20" s="9" t="n">
        <f aca="false">'Quarterly Data'!M13/'Quarterly Data'!M51</f>
        <v>-0.0195718823347389</v>
      </c>
      <c r="N20" s="9" t="n">
        <f aca="false">'Quarterly Data'!N13/'Quarterly Data'!N51</f>
        <v>0.00763511629409376</v>
      </c>
      <c r="O20" s="9" t="n">
        <f aca="false">'Quarterly Data'!O13/'Quarterly Data'!O51</f>
        <v>-0.00141099051742032</v>
      </c>
      <c r="P20" s="9" t="n">
        <f aca="false">'Quarterly Data'!P13/'Quarterly Data'!P51</f>
        <v>-0.0117480771229301</v>
      </c>
      <c r="Q20" s="9" t="n">
        <f aca="false">'Quarterly Data'!Q13/'Quarterly Data'!Q51</f>
        <v>-0.0562414157627585</v>
      </c>
      <c r="R20" s="9" t="n">
        <f aca="false">'Quarterly Data'!R13/'Quarterly Data'!R51</f>
        <v>-0.00834648212080886</v>
      </c>
      <c r="S20" s="9" t="n">
        <f aca="false">'Quarterly Data'!S13/'Quarterly Data'!S51</f>
        <v>-0.00363796144556672</v>
      </c>
      <c r="T20" s="9" t="n">
        <f aca="false">'Quarterly Data'!T13/'Quarterly Data'!T51</f>
        <v>-0.0361512478311207</v>
      </c>
      <c r="U20" s="9" t="n">
        <f aca="false">'Quarterly Data'!U13/'Quarterly Data'!U51</f>
        <v>0.00249225881494755</v>
      </c>
      <c r="V20" s="9" t="n">
        <f aca="false">'Quarterly Data'!V13/'Quarterly Data'!V51</f>
        <v>0.00334641293518873</v>
      </c>
      <c r="W20" s="9" t="n">
        <f aca="false">'Quarterly Data'!W13/'Quarterly Data'!W51</f>
        <v>-0.190181729136234</v>
      </c>
      <c r="X20" s="9" t="n">
        <f aca="false">'Quarterly Data'!X13/'Quarterly Data'!X51</f>
        <v>-0.0491420623886642</v>
      </c>
      <c r="Y20" s="9" t="n">
        <f aca="false">'Quarterly Data'!Y13/'Quarterly Data'!Y51</f>
        <v>-0.0402061573936279</v>
      </c>
      <c r="Z20" s="9" t="n">
        <f aca="false">'Quarterly Data'!Z13/'Quarterly Data'!Z51</f>
        <v>-0.00226467261742617</v>
      </c>
      <c r="AA20" s="9" t="n">
        <f aca="false">'Quarterly Data'!AA13/'Quarterly Data'!AA51</f>
        <v>-0.0177225801349686</v>
      </c>
      <c r="AB20" s="9" t="n">
        <f aca="false">'Quarterly Data'!AB13/'Quarterly Data'!AB51</f>
        <v>-0.312733157277789</v>
      </c>
      <c r="AC20" s="9" t="n">
        <f aca="false">'Quarterly Data'!AC13/'Quarterly Data'!AC51</f>
        <v>-0.0487115637816895</v>
      </c>
      <c r="AD20" s="9" t="n">
        <f aca="false">'Quarterly Data'!AD13/'Quarterly Data'!AD51</f>
        <v>-0.0346012581717352</v>
      </c>
      <c r="AE20" s="9" t="n">
        <f aca="false">'Quarterly Data'!AE13/'Quarterly Data'!AE51</f>
        <v>-0.0349694344978763</v>
      </c>
      <c r="AF20" s="9" t="n">
        <f aca="false">'Quarterly Data'!AF13/'Quarterly Data'!AF51</f>
        <v>-0.0135726146381183</v>
      </c>
      <c r="AG20" s="9" t="n">
        <f aca="false">'Quarterly Data'!AG13/'Quarterly Data'!AG51</f>
        <v>-0.0120158233135968</v>
      </c>
      <c r="AH20" s="9" t="n">
        <f aca="false">'Quarterly Data'!AH13/'Quarterly Data'!AH51</f>
        <v>-0.0762676830441092</v>
      </c>
      <c r="AI20" s="9" t="n">
        <f aca="false">'Quarterly Data'!AI13/'Quarterly Data'!AI51</f>
        <v>-0.0338647695616203</v>
      </c>
      <c r="AJ20" s="9" t="n">
        <f aca="false">'Quarterly Data'!AJ13/'Quarterly Data'!AJ51</f>
        <v>-0.215553710188766</v>
      </c>
      <c r="AK20" s="9" t="n">
        <f aca="false">'Quarterly Data'!AK13/'Quarterly Data'!AK51</f>
        <v>-0.0300830144040949</v>
      </c>
      <c r="AL20" s="9" t="n">
        <f aca="false">'Quarterly Data'!AL13/'Quarterly Data'!AL51</f>
        <v>0.00701118767989329</v>
      </c>
      <c r="AM20" s="9" t="n">
        <f aca="false">'Quarterly Data'!AM13/'Quarterly Data'!AM51</f>
        <v>0.00734163633321666</v>
      </c>
      <c r="AN20" s="9" t="n">
        <f aca="false">'Quarterly Data'!AN13/'Quarterly Data'!AN51</f>
        <v>-0.296003631884513</v>
      </c>
      <c r="AO20" s="9" t="n">
        <f aca="false">'Quarterly Data'!AO13/'Quarterly Data'!AO51</f>
        <v>0.00524680173629276</v>
      </c>
      <c r="AP20" s="9" t="n">
        <f aca="false">'Quarterly Data'!AP13/'Quarterly Data'!AP51</f>
        <v>0.0463523248520912</v>
      </c>
      <c r="AQ20" s="9" t="n">
        <f aca="false">'Quarterly Data'!AQ13/'Quarterly Data'!AQ51</f>
        <v>-0.0539148479171563</v>
      </c>
    </row>
    <row r="21" customFormat="false" ht="15" hidden="false" customHeight="true" outlineLevel="0" collapsed="false">
      <c r="A21" s="3" t="s">
        <v>182</v>
      </c>
      <c r="B21" s="9" t="n">
        <f aca="false">'Quarterly Data'!B14/'Quarterly Data'!B51</f>
        <v>0.925994913899273</v>
      </c>
      <c r="C21" s="9" t="n">
        <f aca="false">'Quarterly Data'!C14/'Quarterly Data'!C51</f>
        <v>0.963847388256906</v>
      </c>
      <c r="D21" s="9" t="n">
        <f aca="false">'Quarterly Data'!D14/'Quarterly Data'!D51</f>
        <v>0.95799387853773</v>
      </c>
      <c r="E21" s="9" t="n">
        <f aca="false">'Quarterly Data'!E14/'Quarterly Data'!E51</f>
        <v>1.01818624467615</v>
      </c>
      <c r="F21" s="9" t="n">
        <f aca="false">'Quarterly Data'!F14/'Quarterly Data'!F51</f>
        <v>1.02246586270195</v>
      </c>
      <c r="G21" s="9" t="n">
        <f aca="false">'Quarterly Data'!G14/'Quarterly Data'!G51</f>
        <v>1.02363591606882</v>
      </c>
      <c r="H21" s="9" t="n">
        <f aca="false">'Quarterly Data'!H14/'Quarterly Data'!H51</f>
        <v>1.04831969298224</v>
      </c>
      <c r="I21" s="9" t="n">
        <f aca="false">'Quarterly Data'!I14/'Quarterly Data'!I51</f>
        <v>1.13638023227597</v>
      </c>
      <c r="J21" s="9" t="n">
        <f aca="false">'Quarterly Data'!J14/'Quarterly Data'!J51</f>
        <v>1.15132356354907</v>
      </c>
      <c r="K21" s="9" t="n">
        <f aca="false">'Quarterly Data'!K14/'Quarterly Data'!K51</f>
        <v>1.13363230230928</v>
      </c>
      <c r="L21" s="9" t="n">
        <f aca="false">'Quarterly Data'!L14/'Quarterly Data'!L51</f>
        <v>1.13168401185792</v>
      </c>
      <c r="M21" s="9" t="n">
        <f aca="false">'Quarterly Data'!M14/'Quarterly Data'!M51</f>
        <v>1.14769229127037</v>
      </c>
      <c r="N21" s="9" t="n">
        <f aca="false">'Quarterly Data'!N14/'Quarterly Data'!N51</f>
        <v>1.16728683138863</v>
      </c>
      <c r="O21" s="9" t="n">
        <f aca="false">'Quarterly Data'!O14/'Quarterly Data'!O51</f>
        <v>1.1652704581252</v>
      </c>
      <c r="P21" s="9" t="n">
        <f aca="false">'Quarterly Data'!P14/'Quarterly Data'!P51</f>
        <v>1.18312360620291</v>
      </c>
      <c r="Q21" s="9" t="n">
        <f aca="false">'Quarterly Data'!Q14/'Quarterly Data'!Q51</f>
        <v>1.22430817718106</v>
      </c>
      <c r="R21" s="9" t="n">
        <f aca="false">'Quarterly Data'!R14/'Quarterly Data'!R51</f>
        <v>1.26377104731509</v>
      </c>
      <c r="S21" s="9" t="n">
        <f aca="false">'Quarterly Data'!S14/'Quarterly Data'!S51</f>
        <v>1.2523184898822</v>
      </c>
      <c r="T21" s="9" t="n">
        <f aca="false">'Quarterly Data'!T14/'Quarterly Data'!T51</f>
        <v>1.24710781127117</v>
      </c>
      <c r="U21" s="9" t="n">
        <f aca="false">'Quarterly Data'!U14/'Quarterly Data'!U51</f>
        <v>1.27350844612189</v>
      </c>
      <c r="V21" s="9" t="n">
        <f aca="false">'Quarterly Data'!V14/'Quarterly Data'!V51</f>
        <v>1.31346349417835</v>
      </c>
      <c r="W21" s="9" t="n">
        <f aca="false">'Quarterly Data'!W14/'Quarterly Data'!W51</f>
        <v>1.32095349739144</v>
      </c>
      <c r="X21" s="9" t="n">
        <f aca="false">'Quarterly Data'!X14/'Quarterly Data'!X51</f>
        <v>1.38681948629119</v>
      </c>
      <c r="Y21" s="9" t="n">
        <f aca="false">'Quarterly Data'!Y14/'Quarterly Data'!Y51</f>
        <v>1.4081159666212</v>
      </c>
      <c r="Z21" s="9" t="n">
        <f aca="false">'Quarterly Data'!Z14/'Quarterly Data'!Z51</f>
        <v>1.44157485419545</v>
      </c>
      <c r="AA21" s="9" t="n">
        <f aca="false">'Quarterly Data'!AA14/'Quarterly Data'!AA51</f>
        <v>1.42425228470142</v>
      </c>
      <c r="AB21" s="9" t="n">
        <f aca="false">'Quarterly Data'!AB14/'Quarterly Data'!AB51</f>
        <v>1.47631881619831</v>
      </c>
      <c r="AC21" s="9" t="n">
        <f aca="false">'Quarterly Data'!AC14/'Quarterly Data'!AC51</f>
        <v>1.48014586299224</v>
      </c>
      <c r="AD21" s="9" t="n">
        <f aca="false">'Quarterly Data'!AD14/'Quarterly Data'!AD51</f>
        <v>1.46220132133242</v>
      </c>
      <c r="AE21" s="9" t="n">
        <f aca="false">'Quarterly Data'!AE14/'Quarterly Data'!AE51</f>
        <v>1.41106241666219</v>
      </c>
      <c r="AF21" s="9" t="n">
        <f aca="false">'Quarterly Data'!AF14/'Quarterly Data'!AF51</f>
        <v>1.41339442238254</v>
      </c>
      <c r="AG21" s="9" t="n">
        <f aca="false">'Quarterly Data'!AG14/'Quarterly Data'!AG51</f>
        <v>1.4813703202077</v>
      </c>
      <c r="AH21" s="9" t="n">
        <f aca="false">'Quarterly Data'!AH14/'Quarterly Data'!AH51</f>
        <v>1.49251081516456</v>
      </c>
      <c r="AI21" s="9" t="n">
        <f aca="false">'Quarterly Data'!AI14/'Quarterly Data'!AI51</f>
        <v>1.45321437411845</v>
      </c>
      <c r="AJ21" s="9" t="n">
        <f aca="false">'Quarterly Data'!AJ14/'Quarterly Data'!AJ51</f>
        <v>1.48840117554237</v>
      </c>
      <c r="AK21" s="9" t="n">
        <f aca="false">'Quarterly Data'!AK14/'Quarterly Data'!AK51</f>
        <v>1.51038034978901</v>
      </c>
      <c r="AL21" s="9" t="n">
        <f aca="false">'Quarterly Data'!AL14/'Quarterly Data'!AL51</f>
        <v>1.52918284404063</v>
      </c>
      <c r="AM21" s="9" t="n">
        <f aca="false">'Quarterly Data'!AM14/'Quarterly Data'!AM51</f>
        <v>1.61718382841853</v>
      </c>
      <c r="AN21" s="9" t="n">
        <f aca="false">'Quarterly Data'!AN14/'Quarterly Data'!AN51</f>
        <v>1.6049768795365</v>
      </c>
      <c r="AO21" s="9" t="n">
        <f aca="false">'Quarterly Data'!AO14/'Quarterly Data'!AO51</f>
        <v>1.64367156621229</v>
      </c>
      <c r="AP21" s="9" t="n">
        <f aca="false">'Quarterly Data'!AP14/'Quarterly Data'!AP51</f>
        <v>1.65541785388722</v>
      </c>
      <c r="AQ21" s="9" t="n">
        <f aca="false">'Quarterly Data'!AQ14/'Quarterly Data'!AQ51</f>
        <v>1.64258031822931</v>
      </c>
    </row>
    <row r="22" customFormat="false" ht="15" hidden="false" customHeight="true" outlineLevel="0" collapsed="false">
      <c r="A22" s="3" t="s">
        <v>183</v>
      </c>
      <c r="B22" s="9" t="n">
        <f aca="false">('Quarterly Data'!B15+'Quarterly Data'!B16)/'Quarterly Data'!B51</f>
        <v>-0.374354785733238</v>
      </c>
      <c r="C22" s="9" t="n">
        <f aca="false">('Quarterly Data'!C15+'Quarterly Data'!C16)/'Quarterly Data'!C51</f>
        <v>-0.226524399962272</v>
      </c>
      <c r="D22" s="9" t="n">
        <f aca="false">('Quarterly Data'!D15+'Quarterly Data'!D16)/'Quarterly Data'!D51</f>
        <v>-1.54860489709709</v>
      </c>
      <c r="E22" s="9" t="n">
        <f aca="false">('Quarterly Data'!E15+'Quarterly Data'!E16)/'Quarterly Data'!E51</f>
        <v>-0.649684558237006</v>
      </c>
      <c r="F22" s="9" t="n">
        <f aca="false">('Quarterly Data'!F15+'Quarterly Data'!F16)/'Quarterly Data'!F51</f>
        <v>-0.642145004405617</v>
      </c>
      <c r="G22" s="9" t="n">
        <f aca="false">('Quarterly Data'!G15+'Quarterly Data'!G16)/'Quarterly Data'!G51</f>
        <v>-0.318925925051821</v>
      </c>
      <c r="H22" s="9" t="n">
        <f aca="false">('Quarterly Data'!H15+'Quarterly Data'!H16)/'Quarterly Data'!H51</f>
        <v>-0.199686138911535</v>
      </c>
      <c r="I22" s="9" t="n">
        <f aca="false">('Quarterly Data'!I15+'Quarterly Data'!I16)/'Quarterly Data'!I51</f>
        <v>-0.590917720783507</v>
      </c>
      <c r="J22" s="9" t="n">
        <f aca="false">('Quarterly Data'!J15+'Quarterly Data'!J16)/'Quarterly Data'!J51</f>
        <v>0.00034020211045465</v>
      </c>
      <c r="K22" s="9" t="n">
        <f aca="false">('Quarterly Data'!K15+'Quarterly Data'!K16)/'Quarterly Data'!K51</f>
        <v>-0.763817185991594</v>
      </c>
      <c r="L22" s="9" t="n">
        <f aca="false">('Quarterly Data'!L15+'Quarterly Data'!L16)/'Quarterly Data'!L51</f>
        <v>-0.197038723780728</v>
      </c>
      <c r="M22" s="9" t="n">
        <f aca="false">('Quarterly Data'!M15+'Quarterly Data'!M16)/'Quarterly Data'!M51</f>
        <v>-1.75165458057193</v>
      </c>
      <c r="N22" s="9" t="n">
        <f aca="false">('Quarterly Data'!N15+'Quarterly Data'!N16)/'Quarterly Data'!N51</f>
        <v>-0.108778798371136</v>
      </c>
      <c r="O22" s="9" t="n">
        <f aca="false">('Quarterly Data'!O15+'Quarterly Data'!O16)/'Quarterly Data'!O51</f>
        <v>-0.147287355331124</v>
      </c>
      <c r="P22" s="9" t="n">
        <f aca="false">('Quarterly Data'!P15+'Quarterly Data'!P16)/'Quarterly Data'!P51</f>
        <v>-0.933532382798773</v>
      </c>
      <c r="Q22" s="9" t="n">
        <f aca="false">('Quarterly Data'!Q15+'Quarterly Data'!Q16)/'Quarterly Data'!Q51</f>
        <v>-0.00229338090191126</v>
      </c>
      <c r="R22" s="9" t="n">
        <f aca="false">('Quarterly Data'!R15+'Quarterly Data'!R16)/'Quarterly Data'!R51</f>
        <v>-0.173883860285345</v>
      </c>
      <c r="S22" s="9" t="n">
        <f aca="false">('Quarterly Data'!S15+'Quarterly Data'!S16)/'Quarterly Data'!S51</f>
        <v>-0.251893303138253</v>
      </c>
      <c r="T22" s="9" t="n">
        <f aca="false">('Quarterly Data'!T15+'Quarterly Data'!T16)/'Quarterly Data'!T51</f>
        <v>-0.225712374811813</v>
      </c>
      <c r="U22" s="9" t="n">
        <f aca="false">('Quarterly Data'!U15+'Quarterly Data'!U16)/'Quarterly Data'!U51</f>
        <v>-1.78481539466551</v>
      </c>
      <c r="V22" s="9" t="n">
        <f aca="false">('Quarterly Data'!V15+'Quarterly Data'!V16)/'Quarterly Data'!V51</f>
        <v>-0.388054916685676</v>
      </c>
      <c r="W22" s="9" t="n">
        <f aca="false">('Quarterly Data'!W15+'Quarterly Data'!W16)/'Quarterly Data'!W51</f>
        <v>-2.39598617232249</v>
      </c>
      <c r="X22" s="9" t="n">
        <f aca="false">('Quarterly Data'!X15+'Quarterly Data'!X16)/'Quarterly Data'!X51</f>
        <v>-0.0114571780812948</v>
      </c>
      <c r="Y22" s="9" t="n">
        <f aca="false">('Quarterly Data'!Y15+'Quarterly Data'!Y16)/'Quarterly Data'!Y51</f>
        <v>-1.52917752123337</v>
      </c>
      <c r="Z22" s="9" t="n">
        <f aca="false">('Quarterly Data'!Z15+'Quarterly Data'!Z16)/'Quarterly Data'!Z51</f>
        <v>-1.0633030863087</v>
      </c>
      <c r="AA22" s="9" t="n">
        <f aca="false">('Quarterly Data'!AA15+'Quarterly Data'!AA16)/'Quarterly Data'!AA51</f>
        <v>-0.00319435214529474</v>
      </c>
      <c r="AB22" s="9" t="n">
        <f aca="false">('Quarterly Data'!AB15+'Quarterly Data'!AB16)/'Quarterly Data'!AB51</f>
        <v>-2.27389302360028</v>
      </c>
      <c r="AC22" s="9" t="n">
        <f aca="false">('Quarterly Data'!AC15+'Quarterly Data'!AC16)/'Quarterly Data'!AC51</f>
        <v>-0.664312879145332</v>
      </c>
      <c r="AD22" s="9" t="n">
        <f aca="false">('Quarterly Data'!AD15+'Quarterly Data'!AD16)/'Quarterly Data'!AD51</f>
        <v>-0.000828430536206664</v>
      </c>
      <c r="AE22" s="9" t="n">
        <f aca="false">('Quarterly Data'!AE15+'Quarterly Data'!AE16)/'Quarterly Data'!AE51</f>
        <v>-1.32041629500502</v>
      </c>
      <c r="AF22" s="9" t="n">
        <f aca="false">('Quarterly Data'!AF15+'Quarterly Data'!AF16)/'Quarterly Data'!AF51</f>
        <v>-0.157231356517642</v>
      </c>
      <c r="AG22" s="9" t="n">
        <f aca="false">('Quarterly Data'!AG15+'Quarterly Data'!AG16)/'Quarterly Data'!AG51</f>
        <v>-0.544621234461393</v>
      </c>
      <c r="AH22" s="9" t="n">
        <f aca="false">('Quarterly Data'!AH15+'Quarterly Data'!AH16)/'Quarterly Data'!AH51</f>
        <v>-0.000499216879886766</v>
      </c>
      <c r="AI22" s="9" t="n">
        <f aca="false">('Quarterly Data'!AI15+'Quarterly Data'!AI16)/'Quarterly Data'!AI51</f>
        <v>-0.482738006088158</v>
      </c>
      <c r="AJ22" s="9" t="n">
        <f aca="false">('Quarterly Data'!AJ15+'Quarterly Data'!AJ16)/'Quarterly Data'!AJ51</f>
        <v>-1.21590676358987</v>
      </c>
      <c r="AK22" s="9" t="n">
        <f aca="false">('Quarterly Data'!AK15+'Quarterly Data'!AK16)/'Quarterly Data'!AK51</f>
        <v>-0.854615483506779</v>
      </c>
      <c r="AL22" s="9" t="n">
        <f aca="false">('Quarterly Data'!AL15+'Quarterly Data'!AL16)/'Quarterly Data'!AL51</f>
        <v>-0.397398890076354</v>
      </c>
      <c r="AM22" s="9" t="n">
        <f aca="false">('Quarterly Data'!AM15+'Quarterly Data'!AM16)/'Quarterly Data'!AM51</f>
        <v>-0.71946640317171</v>
      </c>
      <c r="AN22" s="9" t="n">
        <f aca="false">('Quarterly Data'!AN15+'Quarterly Data'!AN16)/'Quarterly Data'!AN51</f>
        <v>-1.25601070358942</v>
      </c>
      <c r="AO22" s="9" t="n">
        <f aca="false">('Quarterly Data'!AO15+'Quarterly Data'!AO16)/'Quarterly Data'!AO51</f>
        <v>0.00109865915551902</v>
      </c>
      <c r="AP22" s="9" t="n">
        <f aca="false">('Quarterly Data'!AP15+'Quarterly Data'!AP16)/'Quarterly Data'!AP51</f>
        <v>-1.27826460304535</v>
      </c>
      <c r="AQ22" s="9" t="n">
        <f aca="false">('Quarterly Data'!AQ15+'Quarterly Data'!AQ16)/'Quarterly Data'!AQ51</f>
        <v>0.000810802603697264</v>
      </c>
    </row>
    <row r="23" customFormat="false" ht="15" hidden="false" customHeight="true" outlineLevel="0" collapsed="false">
      <c r="A23" s="3" t="s">
        <v>184</v>
      </c>
      <c r="B23" s="9" t="n">
        <f aca="false">'Quarterly Data'!B17/'Quarterly Data'!B51</f>
        <v>-0.0160281788486212</v>
      </c>
      <c r="C23" s="9" t="n">
        <f aca="false">'Quarterly Data'!C17/'Quarterly Data'!C51</f>
        <v>-0.0126020704954439</v>
      </c>
      <c r="D23" s="9" t="n">
        <f aca="false">'Quarterly Data'!D17/'Quarterly Data'!D51</f>
        <v>0</v>
      </c>
      <c r="E23" s="9" t="n">
        <f aca="false">'Quarterly Data'!E17/'Quarterly Data'!E51</f>
        <v>0</v>
      </c>
      <c r="F23" s="9" t="n">
        <f aca="false">'Quarterly Data'!F17/'Quarterly Data'!F51</f>
        <v>0.0849843266884771</v>
      </c>
      <c r="G23" s="9" t="n">
        <f aca="false">'Quarterly Data'!G17/'Quarterly Data'!G51</f>
        <v>0</v>
      </c>
      <c r="H23" s="9" t="n">
        <f aca="false">'Quarterly Data'!H17/'Quarterly Data'!H51</f>
        <v>0</v>
      </c>
      <c r="I23" s="9" t="n">
        <f aca="false">'Quarterly Data'!I17/'Quarterly Data'!I51</f>
        <v>-0.0393356823877578</v>
      </c>
      <c r="J23" s="9" t="n">
        <f aca="false">'Quarterly Data'!J17/'Quarterly Data'!J51</f>
        <v>-0.000419823880986589</v>
      </c>
      <c r="K23" s="9" t="n">
        <f aca="false">'Quarterly Data'!K17/'Quarterly Data'!K51</f>
        <v>0</v>
      </c>
      <c r="L23" s="9" t="n">
        <f aca="false">'Quarterly Data'!L17/'Quarterly Data'!L51</f>
        <v>-0.00400511660152352</v>
      </c>
      <c r="M23" s="9" t="n">
        <f aca="false">'Quarterly Data'!M17/'Quarterly Data'!M51</f>
        <v>0.00596545195885401</v>
      </c>
      <c r="N23" s="9" t="n">
        <f aca="false">'Quarterly Data'!N17/'Quarterly Data'!N51</f>
        <v>0</v>
      </c>
      <c r="O23" s="9" t="n">
        <f aca="false">'Quarterly Data'!O17/'Quarterly Data'!O51</f>
        <v>0</v>
      </c>
      <c r="P23" s="9" t="n">
        <f aca="false">'Quarterly Data'!P17/'Quarterly Data'!P51</f>
        <v>0</v>
      </c>
      <c r="Q23" s="9" t="n">
        <f aca="false">'Quarterly Data'!Q17/'Quarterly Data'!Q51</f>
        <v>0</v>
      </c>
      <c r="R23" s="9" t="n">
        <f aca="false">'Quarterly Data'!R17/'Quarterly Data'!R51</f>
        <v>0</v>
      </c>
      <c r="S23" s="9" t="n">
        <f aca="false">'Quarterly Data'!S17/'Quarterly Data'!S51</f>
        <v>0</v>
      </c>
      <c r="T23" s="9" t="n">
        <f aca="false">'Quarterly Data'!T17/'Quarterly Data'!T51</f>
        <v>0</v>
      </c>
      <c r="U23" s="9" t="n">
        <f aca="false">'Quarterly Data'!U17/'Quarterly Data'!U51</f>
        <v>0</v>
      </c>
      <c r="V23" s="9" t="n">
        <f aca="false">'Quarterly Data'!V17/'Quarterly Data'!V51</f>
        <v>0</v>
      </c>
      <c r="W23" s="9" t="n">
        <f aca="false">'Quarterly Data'!W17/'Quarterly Data'!W51</f>
        <v>0.00842817482560893</v>
      </c>
      <c r="X23" s="9" t="n">
        <f aca="false">'Quarterly Data'!X17/'Quarterly Data'!X51</f>
        <v>0.0138831514539112</v>
      </c>
      <c r="Y23" s="9" t="n">
        <f aca="false">'Quarterly Data'!Y17/'Quarterly Data'!Y51</f>
        <v>1.42929816543292E-005</v>
      </c>
      <c r="Z23" s="9" t="n">
        <f aca="false">'Quarterly Data'!Z17/'Quarterly Data'!Z51</f>
        <v>0</v>
      </c>
      <c r="AA23" s="9" t="n">
        <f aca="false">'Quarterly Data'!AA17/'Quarterly Data'!AA51</f>
        <v>0</v>
      </c>
      <c r="AB23" s="9" t="n">
        <f aca="false">'Quarterly Data'!AB17/'Quarterly Data'!AB51</f>
        <v>0</v>
      </c>
      <c r="AC23" s="9" t="n">
        <f aca="false">'Quarterly Data'!AC17/'Quarterly Data'!AC51</f>
        <v>0</v>
      </c>
      <c r="AD23" s="9" t="n">
        <f aca="false">'Quarterly Data'!AD17/'Quarterly Data'!AD51</f>
        <v>0.0360724365377574</v>
      </c>
      <c r="AE23" s="9" t="n">
        <f aca="false">'Quarterly Data'!AE17/'Quarterly Data'!AE51</f>
        <v>0</v>
      </c>
      <c r="AF23" s="9" t="n">
        <f aca="false">'Quarterly Data'!AF17/'Quarterly Data'!AF51</f>
        <v>0.024606517419055</v>
      </c>
      <c r="AG23" s="9" t="n">
        <f aca="false">'Quarterly Data'!AG17/'Quarterly Data'!AG51</f>
        <v>0.00399355625636218</v>
      </c>
      <c r="AH23" s="9" t="n">
        <f aca="false">'Quarterly Data'!AH17/'Quarterly Data'!AH51</f>
        <v>0.0206366414432065</v>
      </c>
      <c r="AI23" s="9" t="n">
        <f aca="false">'Quarterly Data'!AI17/'Quarterly Data'!AI51</f>
        <v>0</v>
      </c>
      <c r="AJ23" s="9" t="n">
        <f aca="false">'Quarterly Data'!AJ17/'Quarterly Data'!AJ51</f>
        <v>0</v>
      </c>
      <c r="AK23" s="9" t="n">
        <f aca="false">'Quarterly Data'!AK17/'Quarterly Data'!AK51</f>
        <v>0</v>
      </c>
      <c r="AL23" s="9" t="n">
        <f aca="false">'Quarterly Data'!AL17/'Quarterly Data'!AL51</f>
        <v>0</v>
      </c>
      <c r="AM23" s="9" t="n">
        <f aca="false">'Quarterly Data'!AM17/'Quarterly Data'!AM51</f>
        <v>0.00598776043146378</v>
      </c>
      <c r="AN23" s="9" t="n">
        <f aca="false">'Quarterly Data'!AN17/'Quarterly Data'!AN51</f>
        <v>0</v>
      </c>
      <c r="AO23" s="9" t="n">
        <f aca="false">'Quarterly Data'!AO17/'Quarterly Data'!AO51</f>
        <v>0.00294384312183943</v>
      </c>
      <c r="AP23" s="9" t="n">
        <f aca="false">'Quarterly Data'!AP17/'Quarterly Data'!AP51</f>
        <v>0.0328024189507905</v>
      </c>
      <c r="AQ23" s="9" t="n">
        <f aca="false">'Quarterly Data'!AQ17/'Quarterly Data'!AQ51</f>
        <v>0</v>
      </c>
    </row>
    <row r="24" customFormat="false" ht="15" hidden="false" customHeight="true" outlineLevel="0" collapsed="false">
      <c r="A24" s="3" t="s">
        <v>185</v>
      </c>
      <c r="B24" s="9" t="n">
        <f aca="false">'Quarterly Data'!B18/'Quarterly Data'!B51</f>
        <v>0.000269319989736142</v>
      </c>
      <c r="C24" s="9" t="n">
        <f aca="false">'Quarterly Data'!C18/'Quarterly Data'!C51</f>
        <v>0.000261936800136248</v>
      </c>
      <c r="D24" s="9" t="n">
        <f aca="false">'Quarterly Data'!D18/'Quarterly Data'!D51</f>
        <v>0.000159994119197975</v>
      </c>
      <c r="E24" s="9" t="n">
        <f aca="false">'Quarterly Data'!E18/'Quarterly Data'!E51</f>
        <v>0.00152706121541202</v>
      </c>
      <c r="F24" s="9" t="n">
        <f aca="false">'Quarterly Data'!F18/'Quarterly Data'!F51</f>
        <v>0</v>
      </c>
      <c r="G24" s="9" t="n">
        <f aca="false">'Quarterly Data'!G18/'Quarterly Data'!G51</f>
        <v>0</v>
      </c>
      <c r="H24" s="9" t="n">
        <f aca="false">'Quarterly Data'!H18/'Quarterly Data'!H51</f>
        <v>0</v>
      </c>
      <c r="I24" s="9" t="n">
        <f aca="false">'Quarterly Data'!I18/'Quarterly Data'!I51</f>
        <v>0</v>
      </c>
      <c r="J24" s="9" t="n">
        <f aca="false">'Quarterly Data'!J18/'Quarterly Data'!J51</f>
        <v>0</v>
      </c>
      <c r="K24" s="9" t="n">
        <f aca="false">'Quarterly Data'!K18/'Quarterly Data'!K51</f>
        <v>0</v>
      </c>
      <c r="L24" s="9" t="n">
        <f aca="false">'Quarterly Data'!L18/'Quarterly Data'!L51</f>
        <v>0</v>
      </c>
      <c r="M24" s="9" t="n">
        <f aca="false">'Quarterly Data'!M18/'Quarterly Data'!M51</f>
        <v>0</v>
      </c>
      <c r="N24" s="9" t="n">
        <f aca="false">'Quarterly Data'!N18/'Quarterly Data'!N51</f>
        <v>0</v>
      </c>
      <c r="O24" s="9" t="n">
        <f aca="false">'Quarterly Data'!O18/'Quarterly Data'!O51</f>
        <v>0</v>
      </c>
      <c r="P24" s="9" t="n">
        <f aca="false">'Quarterly Data'!P18/'Quarterly Data'!P51</f>
        <v>0.0799698688635728</v>
      </c>
      <c r="Q24" s="9" t="n">
        <f aca="false">'Quarterly Data'!Q18/'Quarterly Data'!Q51</f>
        <v>0.0130386920435765</v>
      </c>
      <c r="R24" s="9" t="n">
        <f aca="false">'Quarterly Data'!R18/'Quarterly Data'!R51</f>
        <v>0.00064640840254775</v>
      </c>
      <c r="S24" s="9" t="n">
        <f aca="false">'Quarterly Data'!S18/'Quarterly Data'!S51</f>
        <v>-0.00805041077700604</v>
      </c>
      <c r="T24" s="9" t="n">
        <f aca="false">'Quarterly Data'!T18/'Quarterly Data'!T51</f>
        <v>-0.00019202905595913</v>
      </c>
      <c r="U24" s="9" t="n">
        <f aca="false">'Quarterly Data'!U18/'Quarterly Data'!U51</f>
        <v>-0.0155981025832062</v>
      </c>
      <c r="V24" s="9" t="n">
        <f aca="false">'Quarterly Data'!V18/'Quarterly Data'!V51</f>
        <v>-0.00541015367466272</v>
      </c>
      <c r="W24" s="9" t="n">
        <f aca="false">'Quarterly Data'!W18/'Quarterly Data'!W51</f>
        <v>7.16072627494386E-005</v>
      </c>
      <c r="X24" s="9" t="n">
        <f aca="false">'Quarterly Data'!X18/'Quarterly Data'!X51</f>
        <v>0.015593498462924</v>
      </c>
      <c r="Y24" s="9" t="n">
        <f aca="false">'Quarterly Data'!Y18/'Quarterly Data'!Y51</f>
        <v>0.0307227640659805</v>
      </c>
      <c r="Z24" s="9" t="n">
        <f aca="false">'Quarterly Data'!Z18/'Quarterly Data'!Z51</f>
        <v>0.0176530158916721</v>
      </c>
      <c r="AA24" s="9" t="n">
        <f aca="false">'Quarterly Data'!AA18/'Quarterly Data'!AA51</f>
        <v>-0.00113624606510484</v>
      </c>
      <c r="AB24" s="9" t="n">
        <f aca="false">'Quarterly Data'!AB18/'Quarterly Data'!AB51</f>
        <v>0.0403694878995085</v>
      </c>
      <c r="AC24" s="9" t="n">
        <f aca="false">'Quarterly Data'!AC18/'Quarterly Data'!AC51</f>
        <v>0.0477330470312362</v>
      </c>
      <c r="AD24" s="9" t="n">
        <f aca="false">'Quarterly Data'!AD18/'Quarterly Data'!AD51</f>
        <v>0.0254242474904804</v>
      </c>
      <c r="AE24" s="9" t="n">
        <f aca="false">'Quarterly Data'!AE18/'Quarterly Data'!AE51</f>
        <v>-0.00152683446399178</v>
      </c>
      <c r="AF24" s="9" t="n">
        <f aca="false">'Quarterly Data'!AF18/'Quarterly Data'!AF51</f>
        <v>0.0307458399988878</v>
      </c>
      <c r="AG24" s="9" t="n">
        <f aca="false">'Quarterly Data'!AG18/'Quarterly Data'!AG51</f>
        <v>0.0171413559031884</v>
      </c>
      <c r="AH24" s="9" t="n">
        <f aca="false">'Quarterly Data'!AH18/'Quarterly Data'!AH51</f>
        <v>-0.000154686920528294</v>
      </c>
      <c r="AI24" s="9" t="n">
        <f aca="false">'Quarterly Data'!AI18/'Quarterly Data'!AI51</f>
        <v>-0.000435424245711419</v>
      </c>
      <c r="AJ24" s="9" t="n">
        <f aca="false">'Quarterly Data'!AJ18/'Quarterly Data'!AJ51</f>
        <v>0.00548707686743539</v>
      </c>
      <c r="AK24" s="9" t="n">
        <f aca="false">'Quarterly Data'!AK18/'Quarterly Data'!AK51</f>
        <v>-0.00177288670958211</v>
      </c>
      <c r="AL24" s="9" t="n">
        <f aca="false">'Quarterly Data'!AL18/'Quarterly Data'!AL51</f>
        <v>-0.000814111882750372</v>
      </c>
      <c r="AM24" s="9" t="n">
        <f aca="false">'Quarterly Data'!AM18/'Quarterly Data'!AM51</f>
        <v>-0.0037057118754164</v>
      </c>
      <c r="AN24" s="9" t="n">
        <f aca="false">'Quarterly Data'!AN18/'Quarterly Data'!AN51</f>
        <v>-0.00134461602263542</v>
      </c>
      <c r="AO24" s="9" t="n">
        <f aca="false">'Quarterly Data'!AO18/'Quarterly Data'!AO51</f>
        <v>-0.00207759263383405</v>
      </c>
      <c r="AP24" s="9" t="n">
        <f aca="false">'Quarterly Data'!AP18/'Quarterly Data'!AP51</f>
        <v>-0.0020878785822759</v>
      </c>
      <c r="AQ24" s="9" t="n">
        <f aca="false">'Quarterly Data'!AQ18/'Quarterly Data'!AQ51</f>
        <v>0.000493532019641813</v>
      </c>
    </row>
    <row r="25" customFormat="false" ht="15" hidden="false" customHeight="true" outlineLevel="0" collapsed="false">
      <c r="A25" s="3" t="s">
        <v>186</v>
      </c>
      <c r="B25" s="9" t="n">
        <f aca="false">('Quarterly Data'!B19+'Quarterly Data'!B20+'Quarterly Data'!B21)/'Quarterly Data'!B51</f>
        <v>-0.00524810034053402</v>
      </c>
      <c r="C25" s="9" t="n">
        <f aca="false">('Quarterly Data'!C19+'Quarterly Data'!C20+'Quarterly Data'!C21)/'Quarterly Data'!C51</f>
        <v>-0.00867301849340021</v>
      </c>
      <c r="D25" s="9" t="n">
        <f aca="false">('Quarterly Data'!D19+'Quarterly Data'!D20+'Quarterly Data'!D21)/'Quarterly Data'!D51</f>
        <v>-0.0401803412985824</v>
      </c>
      <c r="E25" s="9" t="n">
        <f aca="false">('Quarterly Data'!E19+'Quarterly Data'!E20+'Quarterly Data'!E21)/'Quarterly Data'!E51</f>
        <v>-0.00121437725225622</v>
      </c>
      <c r="F25" s="9" t="n">
        <f aca="false">('Quarterly Data'!F19+'Quarterly Data'!F20+'Quarterly Data'!F21)/'Quarterly Data'!F51</f>
        <v>-0.0100849812728369</v>
      </c>
      <c r="G25" s="9" t="n">
        <f aca="false">('Quarterly Data'!G19+'Quarterly Data'!G20+'Quarterly Data'!G21)/'Quarterly Data'!G51</f>
        <v>-0.00751231330028798</v>
      </c>
      <c r="H25" s="9" t="n">
        <f aca="false">('Quarterly Data'!H19+'Quarterly Data'!H20+'Quarterly Data'!H21)/'Quarterly Data'!H51</f>
        <v>-0.0135495627605263</v>
      </c>
      <c r="I25" s="9" t="n">
        <f aca="false">('Quarterly Data'!I19+'Quarterly Data'!I20+'Quarterly Data'!I21)/'Quarterly Data'!I51</f>
        <v>-0.00990263868864296</v>
      </c>
      <c r="J25" s="9" t="n">
        <f aca="false">('Quarterly Data'!J19+'Quarterly Data'!J20+'Quarterly Data'!J21)/'Quarterly Data'!J51</f>
        <v>-0.0155190069109525</v>
      </c>
      <c r="K25" s="9" t="n">
        <f aca="false">('Quarterly Data'!K19+'Quarterly Data'!K20+'Quarterly Data'!K21)/'Quarterly Data'!K51</f>
        <v>-0.03213833287716</v>
      </c>
      <c r="L25" s="9" t="n">
        <f aca="false">('Quarterly Data'!L19+'Quarterly Data'!L20+'Quarterly Data'!L21)/'Quarterly Data'!L51</f>
        <v>-0.0183989562290205</v>
      </c>
      <c r="M25" s="9" t="n">
        <f aca="false">('Quarterly Data'!M19+'Quarterly Data'!M20+'Quarterly Data'!M21)/'Quarterly Data'!M51</f>
        <v>-0.0713182059245561</v>
      </c>
      <c r="N25" s="9" t="n">
        <f aca="false">('Quarterly Data'!N19+'Quarterly Data'!N20+'Quarterly Data'!N21)/'Quarterly Data'!N51</f>
        <v>-0.0089172395963095</v>
      </c>
      <c r="O25" s="9" t="n">
        <f aca="false">('Quarterly Data'!O19+'Quarterly Data'!O20+'Quarterly Data'!O21)/'Quarterly Data'!O51</f>
        <v>-0.0107077706778852</v>
      </c>
      <c r="P25" s="9" t="n">
        <f aca="false">('Quarterly Data'!P19+'Quarterly Data'!P20+'Quarterly Data'!P21)/'Quarterly Data'!P51</f>
        <v>0.00163028702618872</v>
      </c>
      <c r="Q25" s="9" t="n">
        <f aca="false">('Quarterly Data'!Q19+'Quarterly Data'!Q20+'Quarterly Data'!Q21)/'Quarterly Data'!Q51</f>
        <v>0.00205046828301724</v>
      </c>
      <c r="R25" s="9" t="n">
        <f aca="false">('Quarterly Data'!R19+'Quarterly Data'!R20+'Quarterly Data'!R21)/'Quarterly Data'!R51</f>
        <v>-0.0309423626538242</v>
      </c>
      <c r="S25" s="9" t="n">
        <f aca="false">('Quarterly Data'!S19+'Quarterly Data'!S20+'Quarterly Data'!S21)/'Quarterly Data'!S51</f>
        <v>-0.0119654825670593</v>
      </c>
      <c r="T25" s="9" t="n">
        <f aca="false">('Quarterly Data'!T19+'Quarterly Data'!T20+'Quarterly Data'!T21)/'Quarterly Data'!T51</f>
        <v>-0.000526301857073172</v>
      </c>
      <c r="U25" s="9" t="n">
        <f aca="false">('Quarterly Data'!U19+'Quarterly Data'!U20+'Quarterly Data'!U21)/'Quarterly Data'!U51</f>
        <v>-0.0260039993019384</v>
      </c>
      <c r="V25" s="9" t="n">
        <f aca="false">('Quarterly Data'!V19+'Quarterly Data'!V20+'Quarterly Data'!V21)/'Quarterly Data'!V51</f>
        <v>-0.00413464724540449</v>
      </c>
      <c r="W25" s="9" t="n">
        <f aca="false">('Quarterly Data'!W19+'Quarterly Data'!W20+'Quarterly Data'!W21)/'Quarterly Data'!W51</f>
        <v>-0.0293732991798197</v>
      </c>
      <c r="X25" s="9" t="n">
        <f aca="false">('Quarterly Data'!X19+'Quarterly Data'!X20+'Quarterly Data'!X21)/'Quarterly Data'!X51</f>
        <v>-0.018112503262809</v>
      </c>
      <c r="Y25" s="9" t="n">
        <f aca="false">('Quarterly Data'!Y19+'Quarterly Data'!Y20+'Quarterly Data'!Y21)/'Quarterly Data'!Y51</f>
        <v>-0.0230545794084329</v>
      </c>
      <c r="Z25" s="9" t="n">
        <f aca="false">('Quarterly Data'!Z19+'Quarterly Data'!Z20+'Quarterly Data'!Z21)/'Quarterly Data'!Z51</f>
        <v>-0.0138237902672544</v>
      </c>
      <c r="AA25" s="9" t="n">
        <f aca="false">('Quarterly Data'!AA19+'Quarterly Data'!AA20+'Quarterly Data'!AA21)/'Quarterly Data'!AA51</f>
        <v>-0.0255762557673599</v>
      </c>
      <c r="AB25" s="9" t="n">
        <f aca="false">('Quarterly Data'!AB19+'Quarterly Data'!AB20+'Quarterly Data'!AB21)/'Quarterly Data'!AB51</f>
        <v>-0.036740448817408</v>
      </c>
      <c r="AC25" s="9" t="n">
        <f aca="false">('Quarterly Data'!AC19+'Quarterly Data'!AC20+'Quarterly Data'!AC21)/'Quarterly Data'!AC51</f>
        <v>-0.003699793260838</v>
      </c>
      <c r="AD25" s="9" t="n">
        <f aca="false">('Quarterly Data'!AD19+'Quarterly Data'!AD20+'Quarterly Data'!AD21)/'Quarterly Data'!AD51</f>
        <v>-0.00804148951524744</v>
      </c>
      <c r="AE25" s="9" t="n">
        <f aca="false">('Quarterly Data'!AE19+'Quarterly Data'!AE20+'Quarterly Data'!AE21)/'Quarterly Data'!AE51</f>
        <v>-0.0279825837018217</v>
      </c>
      <c r="AF25" s="9" t="n">
        <f aca="false">('Quarterly Data'!AF19+'Quarterly Data'!AF20+'Quarterly Data'!AF21)/'Quarterly Data'!AF51</f>
        <v>-0.0146907730461291</v>
      </c>
      <c r="AG25" s="9" t="n">
        <f aca="false">('Quarterly Data'!AG19+'Quarterly Data'!AG20+'Quarterly Data'!AG21)/'Quarterly Data'!AG51</f>
        <v>-0.00366310353796602</v>
      </c>
      <c r="AH25" s="9" t="n">
        <f aca="false">('Quarterly Data'!AH19+'Quarterly Data'!AH20+'Quarterly Data'!AH21)/'Quarterly Data'!AH51</f>
        <v>-0.0029953012793206</v>
      </c>
      <c r="AI25" s="9" t="n">
        <f aca="false">('Quarterly Data'!AI19+'Quarterly Data'!AI20+'Quarterly Data'!AI21)/'Quarterly Data'!AI51</f>
        <v>-0.045726568771404</v>
      </c>
      <c r="AJ25" s="9" t="n">
        <f aca="false">('Quarterly Data'!AJ19+'Quarterly Data'!AJ20+'Quarterly Data'!AJ21)/'Quarterly Data'!AJ51</f>
        <v>-0.0142860466778753</v>
      </c>
      <c r="AK25" s="9" t="n">
        <f aca="false">('Quarterly Data'!AK19+'Quarterly Data'!AK20+'Quarterly Data'!AK21)/'Quarterly Data'!AK51</f>
        <v>-0.0177148521811209</v>
      </c>
      <c r="AL25" s="9" t="n">
        <f aca="false">('Quarterly Data'!AL19+'Quarterly Data'!AL20+'Quarterly Data'!AL21)/'Quarterly Data'!AL51</f>
        <v>-0.0177841337145642</v>
      </c>
      <c r="AM25" s="9" t="n">
        <f aca="false">('Quarterly Data'!AM19+'Quarterly Data'!AM20+'Quarterly Data'!AM21)/'Quarterly Data'!AM51</f>
        <v>-0.0538758863996508</v>
      </c>
      <c r="AN25" s="9" t="n">
        <f aca="false">('Quarterly Data'!AN19+'Quarterly Data'!AN20+'Quarterly Data'!AN21)/'Quarterly Data'!AN51</f>
        <v>-0.048677886788361</v>
      </c>
      <c r="AO25" s="9" t="n">
        <f aca="false">('Quarterly Data'!AO19+'Quarterly Data'!AO20+'Quarterly Data'!AO21)/'Quarterly Data'!AO51</f>
        <v>-0.040375723965324</v>
      </c>
      <c r="AP25" s="9" t="n">
        <f aca="false">('Quarterly Data'!AP19+'Quarterly Data'!AP20+'Quarterly Data'!AP21)/'Quarterly Data'!AP51</f>
        <v>-0.0167456384251924</v>
      </c>
      <c r="AQ25" s="9" t="n">
        <f aca="false">('Quarterly Data'!AQ19+'Quarterly Data'!AQ20+'Quarterly Data'!AQ21)/'Quarterly Data'!AQ51</f>
        <v>-0.00792471414396283</v>
      </c>
    </row>
    <row r="26" customFormat="false" ht="15" hidden="false" customHeight="true" outlineLevel="0" collapsed="false">
      <c r="A26" s="3" t="s">
        <v>187</v>
      </c>
      <c r="B26" s="9" t="n">
        <f aca="false">'Quarterly Data'!B22/'Quarterly Data'!B51</f>
        <v>2.61142852534262</v>
      </c>
      <c r="C26" s="9" t="n">
        <f aca="false">'Quarterly Data'!C22/'Quarterly Data'!C51</f>
        <v>2.53042590567177</v>
      </c>
      <c r="D26" s="9" t="n">
        <f aca="false">'Quarterly Data'!D22/'Quarterly Data'!D51</f>
        <v>2.54325197385109</v>
      </c>
      <c r="E26" s="9" t="n">
        <f aca="false">'Quarterly Data'!E22/'Quarterly Data'!E51</f>
        <v>2.6494366652997</v>
      </c>
      <c r="F26" s="9" t="n">
        <f aca="false">'Quarterly Data'!F22/'Quarterly Data'!F51</f>
        <v>2.63636825151335</v>
      </c>
      <c r="G26" s="9" t="n">
        <f aca="false">'Quarterly Data'!G22/'Quarterly Data'!G51</f>
        <v>2.65680414279616</v>
      </c>
      <c r="H26" s="9" t="n">
        <f aca="false">'Quarterly Data'!H22/'Quarterly Data'!H51</f>
        <v>2.73732258008027</v>
      </c>
      <c r="I26" s="9" t="n">
        <f aca="false">'Quarterly Data'!I22/'Quarterly Data'!I51</f>
        <v>2.82612193984865</v>
      </c>
      <c r="J26" s="9" t="n">
        <f aca="false">'Quarterly Data'!J22/'Quarterly Data'!J51</f>
        <v>2.79727928067087</v>
      </c>
      <c r="K26" s="9" t="n">
        <f aca="false">'Quarterly Data'!K22/'Quarterly Data'!K51</f>
        <v>2.84691221308019</v>
      </c>
      <c r="L26" s="9" t="n">
        <f aca="false">'Quarterly Data'!L22/'Quarterly Data'!L51</f>
        <v>2.89084111092276</v>
      </c>
      <c r="M26" s="9" t="n">
        <f aca="false">'Quarterly Data'!M22/'Quarterly Data'!M51</f>
        <v>2.88444046404196</v>
      </c>
      <c r="N26" s="9" t="n">
        <f aca="false">'Quarterly Data'!N22/'Quarterly Data'!N51</f>
        <v>2.88034041900697</v>
      </c>
      <c r="O26" s="9" t="n">
        <f aca="false">'Quarterly Data'!O22/'Quarterly Data'!O51</f>
        <v>2.89127714273933</v>
      </c>
      <c r="P26" s="9" t="n">
        <f aca="false">'Quarterly Data'!P22/'Quarterly Data'!P51</f>
        <v>2.92528550437298</v>
      </c>
      <c r="Q26" s="9" t="n">
        <f aca="false">'Quarterly Data'!Q22/'Quarterly Data'!Q51</f>
        <v>3.01673895853372</v>
      </c>
      <c r="R26" s="9" t="n">
        <f aca="false">'Quarterly Data'!R22/'Quarterly Data'!R51</f>
        <v>3.01563726566603</v>
      </c>
      <c r="S26" s="9" t="n">
        <f aca="false">'Quarterly Data'!S22/'Quarterly Data'!S51</f>
        <v>2.85191308455361</v>
      </c>
      <c r="T26" s="9" t="n">
        <f aca="false">'Quarterly Data'!T22/'Quarterly Data'!T51</f>
        <v>2.68611665913083</v>
      </c>
      <c r="U26" s="9" t="n">
        <f aca="false">'Quarterly Data'!U22/'Quarterly Data'!U51</f>
        <v>2.61273231432987</v>
      </c>
      <c r="V26" s="9" t="n">
        <f aca="false">'Quarterly Data'!V22/'Quarterly Data'!V51</f>
        <v>2.61303256719753</v>
      </c>
      <c r="W26" s="9" t="n">
        <f aca="false">'Quarterly Data'!W22/'Quarterly Data'!W51</f>
        <v>2.64169217299464</v>
      </c>
      <c r="X26" s="9" t="n">
        <f aca="false">'Quarterly Data'!X22/'Quarterly Data'!X51</f>
        <v>2.73860906208399</v>
      </c>
      <c r="Y26" s="9" t="n">
        <f aca="false">'Quarterly Data'!Y22/'Quarterly Data'!Y51</f>
        <v>2.9436681576724</v>
      </c>
      <c r="Z26" s="9" t="n">
        <f aca="false">'Quarterly Data'!Z22/'Quarterly Data'!Z51</f>
        <v>2.98830338743158</v>
      </c>
      <c r="AA26" s="9" t="n">
        <f aca="false">'Quarterly Data'!AA22/'Quarterly Data'!AA51</f>
        <v>3.17496450017129</v>
      </c>
      <c r="AB26" s="9" t="n">
        <f aca="false">'Quarterly Data'!AB22/'Quarterly Data'!AB51</f>
        <v>3.20864205079456</v>
      </c>
      <c r="AC26" s="9" t="n">
        <f aca="false">'Quarterly Data'!AC22/'Quarterly Data'!AC51</f>
        <v>3.32634984260844</v>
      </c>
      <c r="AD26" s="9" t="n">
        <f aca="false">'Quarterly Data'!AD22/'Quarterly Data'!AD51</f>
        <v>3.32114231143975</v>
      </c>
      <c r="AE26" s="9" t="n">
        <f aca="false">'Quarterly Data'!AE22/'Quarterly Data'!AE51</f>
        <v>3.31414548031985</v>
      </c>
      <c r="AF26" s="9" t="n">
        <f aca="false">'Quarterly Data'!AF22/'Quarterly Data'!AF51</f>
        <v>3.32196424088623</v>
      </c>
      <c r="AG26" s="9" t="n">
        <f aca="false">'Quarterly Data'!AG22/'Quarterly Data'!AG51</f>
        <v>3.41232507924784</v>
      </c>
      <c r="AH26" s="9" t="n">
        <f aca="false">'Quarterly Data'!AH22/'Quarterly Data'!AH51</f>
        <v>3.45894719870952</v>
      </c>
      <c r="AI26" s="9" t="n">
        <f aca="false">'Quarterly Data'!AI22/'Quarterly Data'!AI51</f>
        <v>3.48642788946792</v>
      </c>
      <c r="AJ26" s="9" t="n">
        <f aca="false">'Quarterly Data'!AJ22/'Quarterly Data'!AJ51</f>
        <v>3.48703033253286</v>
      </c>
      <c r="AK26" s="9" t="n">
        <f aca="false">'Quarterly Data'!AK22/'Quarterly Data'!AK51</f>
        <v>3.54619386660523</v>
      </c>
      <c r="AL26" s="9" t="n">
        <f aca="false">'Quarterly Data'!AL22/'Quarterly Data'!AL51</f>
        <v>3.5833906521905</v>
      </c>
      <c r="AM26" s="9" t="n">
        <f aca="false">'Quarterly Data'!AM22/'Quarterly Data'!AM51</f>
        <v>3.58467955704474</v>
      </c>
      <c r="AN26" s="9" t="n">
        <f aca="false">'Quarterly Data'!AN22/'Quarterly Data'!AN51</f>
        <v>3.50976829750871</v>
      </c>
      <c r="AO26" s="9" t="n">
        <f aca="false">'Quarterly Data'!AO22/'Quarterly Data'!AO51</f>
        <v>3.63661110357622</v>
      </c>
      <c r="AP26" s="9" t="n">
        <f aca="false">'Quarterly Data'!AP22/'Quarterly Data'!AP51</f>
        <v>3.67504269108062</v>
      </c>
      <c r="AQ26" s="9" t="n">
        <f aca="false">'Quarterly Data'!AQ22/'Quarterly Data'!AQ51</f>
        <v>3.73141228861874</v>
      </c>
    </row>
    <row r="27" customFormat="false" ht="15" hidden="false" customHeight="true" outlineLevel="0" collapsed="false">
      <c r="A27" s="3" t="s">
        <v>188</v>
      </c>
      <c r="B27" s="13" t="n">
        <f aca="false">B26*4/B10</f>
        <v>0.043962444159396</v>
      </c>
      <c r="C27" s="13" t="n">
        <f aca="false">C26*4/C10</f>
        <v>0.0439774087636207</v>
      </c>
      <c r="D27" s="13" t="n">
        <f aca="false">D26*4/D10</f>
        <v>0.0447221738208261</v>
      </c>
      <c r="E27" s="13" t="n">
        <f aca="false">E26*4/E10</f>
        <v>0.0464113538420769</v>
      </c>
      <c r="F27" s="13" t="n">
        <f aca="false">F26*4/F10</f>
        <v>0.0449811576404921</v>
      </c>
      <c r="G27" s="13" t="n">
        <f aca="false">G26*4/G10</f>
        <v>0.0437691349506196</v>
      </c>
      <c r="H27" s="13" t="n">
        <f aca="false">H26*4/H10</f>
        <v>0.047597935470853</v>
      </c>
      <c r="I27" s="13" t="n">
        <f aca="false">I26*4/I10</f>
        <v>0.0488350653613301</v>
      </c>
      <c r="J27" s="13" t="n">
        <f aca="false">J26*4/J10</f>
        <v>0.0509888237462126</v>
      </c>
      <c r="K27" s="13" t="n">
        <f aca="false">K26*4/K10</f>
        <v>0.0502400575540542</v>
      </c>
      <c r="L27" s="13" t="n">
        <f aca="false">L26*4/L10</f>
        <v>0.0490705156087267</v>
      </c>
      <c r="M27" s="13" t="n">
        <f aca="false">M26*4/M10</f>
        <v>0.0513071308431561</v>
      </c>
      <c r="N27" s="13" t="n">
        <f aca="false">N26*4/N10</f>
        <v>0.0458600482159575</v>
      </c>
      <c r="O27" s="13" t="n">
        <f aca="false">O26*4/O10</f>
        <v>0.0452076370308876</v>
      </c>
      <c r="P27" s="13" t="n">
        <f aca="false">P26*4/P10</f>
        <v>0.043655266158351</v>
      </c>
      <c r="Q27" s="13" t="n">
        <f aca="false">Q26*4/Q10</f>
        <v>0.0461317980061163</v>
      </c>
      <c r="R27" s="13" t="n">
        <f aca="false">R26*4/R10</f>
        <v>0.0589389114766181</v>
      </c>
      <c r="S27" s="13" t="n">
        <f aca="false">S26*4/S10</f>
        <v>0.0546210495603857</v>
      </c>
      <c r="T27" s="13" t="n">
        <f aca="false">T26*4/T10</f>
        <v>0.0528167028273458</v>
      </c>
      <c r="U27" s="13" t="n">
        <f aca="false">U26*4/U10</f>
        <v>0.0486901933479542</v>
      </c>
      <c r="V27" s="13" t="n">
        <f aca="false">V26*4/V10</f>
        <v>0.0438242423347507</v>
      </c>
      <c r="W27" s="13" t="n">
        <f aca="false">W26*4/W10</f>
        <v>0.040231995837138</v>
      </c>
      <c r="X27" s="13" t="n">
        <f aca="false">X26*4/X10</f>
        <v>0.0394972017767481</v>
      </c>
      <c r="Y27" s="13" t="n">
        <f aca="false">Y26*4/Y10</f>
        <v>0.0379128456548979</v>
      </c>
      <c r="Z27" s="13" t="n">
        <f aca="false">Z26*4/Z10</f>
        <v>0.0391113414378736</v>
      </c>
      <c r="AA27" s="13" t="n">
        <f aca="false">AA26*4/AA10</f>
        <v>0.0505029123074964</v>
      </c>
      <c r="AB27" s="13" t="n">
        <f aca="false">AB26*4/AB10</f>
        <v>0.0531389678875674</v>
      </c>
      <c r="AC27" s="13" t="n">
        <f aca="false">AC26*4/AC10</f>
        <v>0.0602183888947223</v>
      </c>
      <c r="AD27" s="13" t="n">
        <f aca="false">AD26*4/AD10</f>
        <v>0.0588655626748158</v>
      </c>
      <c r="AE27" s="13" t="n">
        <f aca="false">AE26*4/AE10</f>
        <v>0.0538789795277809</v>
      </c>
      <c r="AF27" s="13" t="n">
        <f aca="false">AF26*4/AF10</f>
        <v>0.0583570567420561</v>
      </c>
      <c r="AG27" s="13" t="n">
        <f aca="false">AG26*4/AG10</f>
        <v>0.0560730577729661</v>
      </c>
      <c r="AH27" s="13" t="n">
        <f aca="false">AH26*4/AH10</f>
        <v>0.0572419473877751</v>
      </c>
      <c r="AI27" s="13" t="n">
        <f aca="false">AI26*4/AI10</f>
        <v>0.052472451674425</v>
      </c>
      <c r="AJ27" s="13" t="n">
        <f aca="false">AJ26*4/AJ10</f>
        <v>0.049090182070707</v>
      </c>
      <c r="AK27" s="13" t="n">
        <f aca="false">AK26*4/AK10</f>
        <v>0.0512547491213764</v>
      </c>
      <c r="AL27" s="13" t="n">
        <f aca="false">AL26*4/AL10</f>
        <v>0.0525147597097253</v>
      </c>
      <c r="AM27" s="13" t="n">
        <f aca="false">AM26*4/AM10</f>
        <v>0.0543393417612969</v>
      </c>
      <c r="AN27" s="13" t="n">
        <f aca="false">AN26*4/AN10</f>
        <v>0.0551988578397926</v>
      </c>
      <c r="AO27" s="13" t="n">
        <f aca="false">AO26*4/AO10</f>
        <v>0.0587963156887532</v>
      </c>
      <c r="AP27" s="13" t="n">
        <f aca="false">AP26*4/AP10</f>
        <v>0.0638784762584539</v>
      </c>
      <c r="AQ27" s="13" t="n">
        <f aca="false">AQ26*4/AQ10</f>
        <v>0.0592607176014783</v>
      </c>
    </row>
    <row r="28" customFormat="false" ht="15" hidden="false" customHeight="true" outlineLevel="0" collapsed="false">
      <c r="A28" s="14" t="s">
        <v>189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5" hidden="false" customHeight="true" outlineLevel="0" collapsed="false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customFormat="false" ht="15" hidden="false" customHeight="true" outlineLevel="0" collapsed="false">
      <c r="A30" s="12" t="s">
        <v>190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customFormat="false" ht="15" hidden="false" customHeight="true" outlineLevel="0" collapsed="false">
      <c r="A31" s="3" t="s">
        <v>191</v>
      </c>
      <c r="B31" s="9" t="n">
        <f aca="false">'Quarterly Data'!B6/'Quarterly Data'!B51</f>
        <v>1.73188039129487</v>
      </c>
      <c r="C31" s="9" t="n">
        <f aca="false">'Quarterly Data'!C6/'Quarterly Data'!C51</f>
        <v>1.4366069323917</v>
      </c>
      <c r="D31" s="9" t="n">
        <f aca="false">'Quarterly Data'!D6/'Quarterly Data'!D51</f>
        <v>2.59184655132749</v>
      </c>
      <c r="E31" s="9" t="n">
        <f aca="false">'Quarterly Data'!E6/'Quarterly Data'!E51</f>
        <v>1.76146511197776</v>
      </c>
      <c r="F31" s="9" t="n">
        <f aca="false">'Quarterly Data'!F6/'Quarterly Data'!F51</f>
        <v>1.71506485777246</v>
      </c>
      <c r="G31" s="9" t="n">
        <f aca="false">'Quarterly Data'!G6/'Quarterly Data'!G51</f>
        <v>1.19578223992301</v>
      </c>
      <c r="H31" s="9" t="n">
        <f aca="false">'Quarterly Data'!H6/'Quarterly Data'!H51</f>
        <v>1.72260204299353</v>
      </c>
      <c r="I31" s="9" t="n">
        <f aca="false">'Quarterly Data'!I6/'Quarterly Data'!I51</f>
        <v>1.71848033687142</v>
      </c>
      <c r="J31" s="9" t="n">
        <f aca="false">'Quarterly Data'!J6/'Quarterly Data'!J51</f>
        <v>1.02526058576868</v>
      </c>
      <c r="K31" s="9" t="n">
        <f aca="false">'Quarterly Data'!K6/'Quarterly Data'!K51</f>
        <v>1.84250610697058</v>
      </c>
      <c r="L31" s="9" t="n">
        <f aca="false">'Quarterly Data'!L6/'Quarterly Data'!L51</f>
        <v>1.39156836491129</v>
      </c>
      <c r="M31" s="9" t="n">
        <f aca="false">'Quarterly Data'!M6/'Quarterly Data'!M51</f>
        <v>2.7858082880104</v>
      </c>
      <c r="N31" s="9" t="n">
        <f aca="false">'Quarterly Data'!N6/'Quarterly Data'!N51</f>
        <v>1.22713605901847</v>
      </c>
      <c r="O31" s="9" t="n">
        <f aca="false">'Quarterly Data'!O6/'Quarterly Data'!O51</f>
        <v>1.20529388457873</v>
      </c>
      <c r="P31" s="9" t="n">
        <f aca="false">'Quarterly Data'!P6/'Quarterly Data'!P51</f>
        <v>1.99979730097974</v>
      </c>
      <c r="Q31" s="9" t="n">
        <f aca="false">'Quarterly Data'!Q6/'Quarterly Data'!Q51</f>
        <v>1.19777354581129</v>
      </c>
      <c r="R31" s="9" t="n">
        <f aca="false">'Quarterly Data'!R6/'Quarterly Data'!R51</f>
        <v>1.19316336026756</v>
      </c>
      <c r="S31" s="9" t="n">
        <f aca="false">'Quarterly Data'!S6/'Quarterly Data'!S51</f>
        <v>1.21380015199858</v>
      </c>
      <c r="T31" s="9" t="n">
        <f aca="false">'Quarterly Data'!T6/'Quarterly Data'!T51</f>
        <v>1.05049139453079</v>
      </c>
      <c r="U31" s="9" t="n">
        <f aca="false">'Quarterly Data'!U6/'Quarterly Data'!U51</f>
        <v>2.4430438650156</v>
      </c>
      <c r="V31" s="9" t="n">
        <f aca="false">'Quarterly Data'!V6/'Quarterly Data'!V51</f>
        <v>1.01913680274378</v>
      </c>
      <c r="W31" s="9" t="n">
        <f aca="false">'Quarterly Data'!W6/'Quarterly Data'!W51</f>
        <v>3.20766881703993</v>
      </c>
      <c r="X31" s="9" t="n">
        <f aca="false">'Quarterly Data'!X6/'Quarterly Data'!X51</f>
        <v>0.564729388574202</v>
      </c>
      <c r="Y31" s="9" t="n">
        <f aca="false">'Quarterly Data'!Y6/'Quarterly Data'!Y51</f>
        <v>2.39556804368301</v>
      </c>
      <c r="Z31" s="9" t="n">
        <f aca="false">'Quarterly Data'!Z6/'Quarterly Data'!Z51</f>
        <v>1.87206268568083</v>
      </c>
      <c r="AA31" s="9" t="n">
        <f aca="false">'Quarterly Data'!AA6/'Quarterly Data'!AA51</f>
        <v>0.991113855443117</v>
      </c>
      <c r="AB31" s="9" t="n">
        <f aca="false">'Quarterly Data'!AB6/'Quarterly Data'!AB51</f>
        <v>3.53436259596853</v>
      </c>
      <c r="AC31" s="9" t="n">
        <f aca="false">'Quarterly Data'!AC6/'Quarterly Data'!AC51</f>
        <v>1.72342512603742</v>
      </c>
      <c r="AD31" s="9" t="n">
        <f aca="false">'Quarterly Data'!AD6/'Quarterly Data'!AD51</f>
        <v>1.0491215743951</v>
      </c>
      <c r="AE31" s="9" t="n">
        <f aca="false">'Quarterly Data'!AE6/'Quarterly Data'!AE51</f>
        <v>2.5887443156463</v>
      </c>
      <c r="AF31" s="9" t="n">
        <f aca="false">'Quarterly Data'!AF6/'Quarterly Data'!AF51</f>
        <v>1.20979817036795</v>
      </c>
      <c r="AG31" s="9" t="n">
        <f aca="false">'Quarterly Data'!AG6/'Quarterly Data'!AG51</f>
        <v>1.70126199611919</v>
      </c>
      <c r="AH31" s="9" t="n">
        <f aca="false">'Quarterly Data'!AH6/'Quarterly Data'!AH51</f>
        <v>1.21955871266873</v>
      </c>
      <c r="AI31" s="9" t="n">
        <f aca="false">'Quarterly Data'!AI6/'Quarterly Data'!AI51</f>
        <v>1.78337129694328</v>
      </c>
      <c r="AJ31" s="9" t="n">
        <f aca="false">'Quarterly Data'!AJ6/'Quarterly Data'!AJ51</f>
        <v>2.61386238820993</v>
      </c>
      <c r="AK31" s="9" t="n">
        <f aca="false">'Quarterly Data'!AK6/'Quarterly Data'!AK51</f>
        <v>1.976747658812</v>
      </c>
      <c r="AL31" s="9" t="n">
        <f aca="false">'Quarterly Data'!AL6/'Quarterly Data'!AL51</f>
        <v>1.66048645795767</v>
      </c>
      <c r="AM31" s="9" t="n">
        <f aca="false">'Quarterly Data'!AM6/'Quarterly Data'!AM51</f>
        <v>1.8749436553837</v>
      </c>
      <c r="AN31" s="9" t="n">
        <f aca="false">'Quarterly Data'!AN6/'Quarterly Data'!AN51</f>
        <v>2.65652931153897</v>
      </c>
      <c r="AO31" s="9" t="n">
        <f aca="false">'Quarterly Data'!AO6/'Quarterly Data'!AO51</f>
        <v>1.1601629401674</v>
      </c>
      <c r="AP31" s="9" t="n">
        <f aca="false">'Quarterly Data'!AP6/'Quarterly Data'!AP51</f>
        <v>2.31321323334942</v>
      </c>
      <c r="AQ31" s="9" t="n">
        <f aca="false">'Quarterly Data'!AQ6/'Quarterly Data'!AQ51</f>
        <v>1.09789722998033</v>
      </c>
    </row>
    <row r="32" customFormat="false" ht="15" hidden="false" customHeight="true" outlineLevel="0" collapsed="false">
      <c r="A32" s="10" t="s">
        <v>192</v>
      </c>
    </row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>
      <c r="A38" s="3" t="s">
        <v>193</v>
      </c>
      <c r="B38" s="9" t="n">
        <f aca="false">'Quarterly Data'!B26/'Quarterly Data'!B51</f>
        <v>2.0714856194335</v>
      </c>
      <c r="C38" s="9" t="n">
        <f aca="false">'Quarterly Data'!C26/'Quarterly Data'!C51</f>
        <v>1.99057416059096</v>
      </c>
      <c r="D38" s="9" t="n">
        <f aca="false">'Quarterly Data'!D26/'Quarterly Data'!D51</f>
        <v>2.10547897388557</v>
      </c>
      <c r="E38" s="9" t="n">
        <f aca="false">'Quarterly Data'!E26/'Quarterly Data'!E51</f>
        <v>2.09483711874235</v>
      </c>
      <c r="F38" s="9" t="n">
        <f aca="false">'Quarterly Data'!F26/'Quarterly Data'!F51</f>
        <v>2.03733345184216</v>
      </c>
      <c r="G38" s="9" t="n">
        <f aca="false">'Quarterly Data'!G26/'Quarterly Data'!G51</f>
        <v>1.89831380482884</v>
      </c>
      <c r="H38" s="9" t="n">
        <f aca="false">'Quarterly Data'!H26/'Quarterly Data'!H51</f>
        <v>2.33912160917673</v>
      </c>
      <c r="I38" s="9" t="n">
        <f aca="false">'Quarterly Data'!I26/'Quarterly Data'!I51</f>
        <v>2.17878304903489</v>
      </c>
      <c r="J38" s="9" t="n">
        <f aca="false">'Quarterly Data'!J26/'Quarterly Data'!J51</f>
        <v>2.17249448564951</v>
      </c>
      <c r="K38" s="9" t="n">
        <f aca="false">'Quarterly Data'!K26/'Quarterly Data'!K51</f>
        <v>2.2122126967252</v>
      </c>
      <c r="L38" s="9" t="n">
        <f aca="false">'Quarterly Data'!L26/'Quarterly Data'!L51</f>
        <v>2.26153174281912</v>
      </c>
      <c r="M38" s="9" t="n">
        <f aca="false">'Quarterly Data'!M26/'Quarterly Data'!M51</f>
        <v>2.16686014784369</v>
      </c>
      <c r="N38" s="9" t="n">
        <f aca="false">'Quarterly Data'!N26/'Quarterly Data'!N51</f>
        <v>2.30701521471953</v>
      </c>
      <c r="O38" s="9" t="n">
        <f aca="false">'Quarterly Data'!O26/'Quarterly Data'!O51</f>
        <v>2.23891248127904</v>
      </c>
      <c r="P38" s="9" t="n">
        <f aca="false">'Quarterly Data'!P26/'Quarterly Data'!P51</f>
        <v>2.25149073660186</v>
      </c>
      <c r="Q38" s="9" t="n">
        <f aca="false">'Quarterly Data'!Q26/'Quarterly Data'!Q51</f>
        <v>2.37862894216548</v>
      </c>
      <c r="R38" s="9" t="n">
        <f aca="false">'Quarterly Data'!R26/'Quarterly Data'!R51</f>
        <v>2.28001029678862</v>
      </c>
      <c r="S38" s="9" t="n">
        <f aca="false">'Quarterly Data'!S26/'Quarterly Data'!S51</f>
        <v>2.21050921796903</v>
      </c>
      <c r="T38" s="9" t="n">
        <f aca="false">'Quarterly Data'!T26/'Quarterly Data'!T51</f>
        <v>2.03021652584702</v>
      </c>
      <c r="U38" s="9" t="n">
        <f aca="false">'Quarterly Data'!U26/'Quarterly Data'!U51</f>
        <v>1.92558504773048</v>
      </c>
      <c r="V38" s="9" t="n">
        <f aca="false">'Quarterly Data'!V26/'Quarterly Data'!V51</f>
        <v>1.94064720328412</v>
      </c>
      <c r="W38" s="9" t="n">
        <f aca="false">'Quarterly Data'!W26/'Quarterly Data'!W51</f>
        <v>1.96579838062896</v>
      </c>
      <c r="X38" s="9" t="n">
        <f aca="false">'Quarterly Data'!X26/'Quarterly Data'!X51</f>
        <v>1.95539894470158</v>
      </c>
      <c r="Y38" s="9" t="n">
        <f aca="false">'Quarterly Data'!Y26/'Quarterly Data'!Y51</f>
        <v>2.26608792287644</v>
      </c>
      <c r="Z38" s="9" t="n">
        <f aca="false">'Quarterly Data'!Z26/'Quarterly Data'!Z51</f>
        <v>2.24258312930919</v>
      </c>
      <c r="AA38" s="9" t="n">
        <f aca="false">'Quarterly Data'!AA26/'Quarterly Data'!AA51</f>
        <v>2.40678355194207</v>
      </c>
      <c r="AB38" s="9" t="n">
        <f aca="false">'Quarterly Data'!AB26/'Quarterly Data'!AB51</f>
        <v>2.45672372680539</v>
      </c>
      <c r="AC38" s="9" t="n">
        <f aca="false">'Quarterly Data'!AC26/'Quarterly Data'!AC51</f>
        <v>2.56510666550397</v>
      </c>
      <c r="AD38" s="9" t="n">
        <f aca="false">'Quarterly Data'!AD26/'Quarterly Data'!AD51</f>
        <v>2.53712565027334</v>
      </c>
      <c r="AE38" s="9" t="n">
        <f aca="false">'Quarterly Data'!AE26/'Quarterly Data'!AE51</f>
        <v>2.67238951430038</v>
      </c>
      <c r="AF38" s="9" t="n">
        <f aca="false">'Quarterly Data'!AF26/'Quarterly Data'!AF51</f>
        <v>2.4821358547135</v>
      </c>
      <c r="AG38" s="9" t="n">
        <f aca="false">'Quarterly Data'!AG26/'Quarterly Data'!AG51</f>
        <v>2.63122625477502</v>
      </c>
      <c r="AH38" s="9" t="n">
        <f aca="false">'Quarterly Data'!AH26/'Quarterly Data'!AH51</f>
        <v>2.72671556671786</v>
      </c>
      <c r="AI38" s="9" t="n">
        <f aca="false">'Quarterly Data'!AI26/'Quarterly Data'!AI51</f>
        <v>2.75101038440474</v>
      </c>
      <c r="AJ38" s="9" t="n">
        <f aca="false">'Quarterly Data'!AJ26/'Quarterly Data'!AJ51</f>
        <v>2.88063115473554</v>
      </c>
      <c r="AK38" s="9" t="n">
        <f aca="false">'Quarterly Data'!AK26/'Quarterly Data'!AK51</f>
        <v>2.62638099991287</v>
      </c>
      <c r="AL38" s="9" t="n">
        <f aca="false">'Quarterly Data'!AL26/'Quarterly Data'!AL51</f>
        <v>2.78450827621227</v>
      </c>
      <c r="AM38" s="9" t="n">
        <f aca="false">'Quarterly Data'!AM26/'Quarterly Data'!AM51</f>
        <v>2.80210439212277</v>
      </c>
      <c r="AN38" s="9" t="n">
        <f aca="false">'Quarterly Data'!AN26/'Quarterly Data'!AN51</f>
        <v>3.00949450094197</v>
      </c>
      <c r="AO38" s="9" t="n">
        <f aca="false">'Quarterly Data'!AO26/'Quarterly Data'!AO51</f>
        <v>2.80030612024563</v>
      </c>
      <c r="AP38" s="9" t="n">
        <f aca="false">'Quarterly Data'!AP26/'Quarterly Data'!AP51</f>
        <v>2.72417733429406</v>
      </c>
      <c r="AQ38" s="9" t="n">
        <f aca="false">'Quarterly Data'!AQ26/'Quarterly Data'!AQ51</f>
        <v>2.73240477445978</v>
      </c>
    </row>
    <row r="39" customFormat="false" ht="15" hidden="false" customHeight="true" outlineLevel="0" collapsed="false">
      <c r="A39" s="3" t="s">
        <v>194</v>
      </c>
      <c r="B39" s="13" t="n">
        <f aca="false">B38*4/B8</f>
        <v>0.0435643663392955</v>
      </c>
      <c r="C39" s="13" t="n">
        <f aca="false">C38*4/C8</f>
        <v>0.0441393460965899</v>
      </c>
      <c r="D39" s="13" t="n">
        <f aca="false">D38*4/D8</f>
        <v>0.047356702066702</v>
      </c>
      <c r="E39" s="13" t="n">
        <f aca="false">E38*4/E8</f>
        <v>0.0473008663560226</v>
      </c>
      <c r="F39" s="13" t="n">
        <f aca="false">F38*4/F8</f>
        <v>0.0443863497133369</v>
      </c>
      <c r="G39" s="13" t="n">
        <f aca="false">G38*4/G8</f>
        <v>0.0395132186049611</v>
      </c>
      <c r="H39" s="13" t="n">
        <f aca="false">H38*4/H8</f>
        <v>0.052440793838734</v>
      </c>
      <c r="I39" s="13" t="n">
        <f aca="false">I38*4/I8</f>
        <v>0.0488488997037138</v>
      </c>
      <c r="J39" s="13" t="n">
        <f aca="false">J38*4/J8</f>
        <v>0.0528394621342458</v>
      </c>
      <c r="K39" s="13" t="n">
        <f aca="false">K38*4/K8</f>
        <v>0.0514797299837151</v>
      </c>
      <c r="L39" s="13" t="n">
        <f aca="false">L38*4/L8</f>
        <v>0.0499372176167621</v>
      </c>
      <c r="M39" s="13" t="n">
        <f aca="false">M38*4/M8</f>
        <v>0.0497985670288696</v>
      </c>
      <c r="N39" s="13" t="n">
        <f aca="false">N38*4/N8</f>
        <v>0.0459725046524093</v>
      </c>
      <c r="O39" s="13" t="n">
        <f aca="false">O38*4/O8</f>
        <v>0.0440774186687477</v>
      </c>
      <c r="P39" s="13" t="n">
        <f aca="false">P38*4/P8</f>
        <v>0.0418240047666718</v>
      </c>
      <c r="Q39" s="13" t="n">
        <f aca="false">Q38*4/Q8</f>
        <v>0.045372035139065</v>
      </c>
      <c r="R39" s="13" t="n">
        <f aca="false">R38*4/R8</f>
        <v>0.0619694311826762</v>
      </c>
      <c r="S39" s="13" t="n">
        <f aca="false">S38*4/S8</f>
        <v>0.057178200154398</v>
      </c>
      <c r="T39" s="13" t="n">
        <f aca="false">T38*4/T8</f>
        <v>0.0543783721935722</v>
      </c>
      <c r="U39" s="13" t="n">
        <f aca="false">U38*4/U8</f>
        <v>0.0480105977119113</v>
      </c>
      <c r="V39" s="13" t="n">
        <f aca="false">V38*4/V8</f>
        <v>0.0420713718125655</v>
      </c>
      <c r="W39" s="13" t="n">
        <f aca="false">W38*4/W8</f>
        <v>0.037678822763505</v>
      </c>
      <c r="X39" s="13" t="n">
        <f aca="false">X38*4/X8</f>
        <v>0.0352896398610645</v>
      </c>
      <c r="Y39" s="13" t="n">
        <f aca="false">Y38*4/Y8</f>
        <v>0.0358856316224149</v>
      </c>
      <c r="Z39" s="13" t="n">
        <f aca="false">Z38*4/Z8</f>
        <v>0.0361168116811079</v>
      </c>
      <c r="AA39" s="13" t="n">
        <f aca="false">AA38*4/AA8</f>
        <v>0.0495605364621276</v>
      </c>
      <c r="AB39" s="13" t="n">
        <f aca="false">AB38*4/AB8</f>
        <v>0.0533519458560268</v>
      </c>
      <c r="AC39" s="13" t="n">
        <f aca="false">AC38*4/AC8</f>
        <v>0.0635241868624064</v>
      </c>
      <c r="AD39" s="13" t="n">
        <f aca="false">AD38*4/AD8</f>
        <v>0.0603861870825499</v>
      </c>
      <c r="AE39" s="13" t="n">
        <f aca="false">AE38*4/AE8</f>
        <v>0.056477825631117</v>
      </c>
      <c r="AF39" s="13" t="n">
        <f aca="false">AF38*4/AF8</f>
        <v>0.0578114790896355</v>
      </c>
      <c r="AG39" s="13" t="n">
        <f aca="false">AG38*4/AG8</f>
        <v>0.0562167771557531</v>
      </c>
      <c r="AH39" s="13" t="n">
        <f aca="false">AH38*4/AH8</f>
        <v>0.058778089388184</v>
      </c>
      <c r="AI39" s="13" t="n">
        <f aca="false">AI38*4/AI8</f>
        <v>0.0531878850481849</v>
      </c>
      <c r="AJ39" s="13" t="n">
        <f aca="false">AJ38*4/AJ8</f>
        <v>0.0511543823260473</v>
      </c>
      <c r="AK39" s="13" t="n">
        <f aca="false">AK38*4/AK8</f>
        <v>0.0477588943931058</v>
      </c>
      <c r="AL39" s="13" t="n">
        <f aca="false">AL38*4/AL8</f>
        <v>0.0518965292370193</v>
      </c>
      <c r="AM39" s="13" t="n">
        <f aca="false">AM38*4/AM8</f>
        <v>0.0550782190097842</v>
      </c>
      <c r="AN39" s="13" t="n">
        <f aca="false">AN38*4/AN8</f>
        <v>0.0623180514767711</v>
      </c>
      <c r="AO39" s="13" t="n">
        <f aca="false">AO38*4/AO8</f>
        <v>0.0617794080910181</v>
      </c>
      <c r="AP39" s="13" t="n">
        <f aca="false">AP38*4/AP8</f>
        <v>0.0667077400500535</v>
      </c>
      <c r="AQ39" s="13" t="n">
        <f aca="false">AQ38*4/AQ8</f>
        <v>0.0579236795688119</v>
      </c>
    </row>
    <row r="40" customFormat="false" ht="15" hidden="false" customHeight="true" outlineLevel="0" collapsed="false">
      <c r="A40" s="14" t="s">
        <v>189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5" hidden="false" customHeight="true" outlineLevel="0" collapsed="false">
      <c r="A41" s="3" t="s">
        <v>195</v>
      </c>
      <c r="B41" s="9" t="n">
        <f aca="false">'Quarterly Data'!B28/'Quarterly Data'!B51</f>
        <v>-0.0986511843484848</v>
      </c>
      <c r="C41" s="9" t="n">
        <f aca="false">'Quarterly Data'!C28/'Quarterly Data'!C51</f>
        <v>0.0354633323295576</v>
      </c>
      <c r="D41" s="9" t="n">
        <f aca="false">'Quarterly Data'!D28/'Quarterly Data'!D51</f>
        <v>-0.0349441701248305</v>
      </c>
      <c r="E41" s="9" t="n">
        <f aca="false">'Quarterly Data'!E28/'Quarterly Data'!E51</f>
        <v>0.0222805503048687</v>
      </c>
      <c r="F41" s="9" t="n">
        <f aca="false">'Quarterly Data'!F28/'Quarterly Data'!F51</f>
        <v>0.0521699644070691</v>
      </c>
      <c r="G41" s="9" t="n">
        <f aca="false">'Quarterly Data'!G28/'Quarterly Data'!G51</f>
        <v>0.188842765842403</v>
      </c>
      <c r="H41" s="9" t="n">
        <f aca="false">'Quarterly Data'!H28/'Quarterly Data'!H51</f>
        <v>-0.145928935536661</v>
      </c>
      <c r="I41" s="9" t="n">
        <f aca="false">'Quarterly Data'!I28/'Quarterly Data'!I51</f>
        <v>0.0699694843208498</v>
      </c>
      <c r="J41" s="9" t="n">
        <f aca="false">'Quarterly Data'!J28/'Quarterly Data'!J51</f>
        <v>0.0120084106647716</v>
      </c>
      <c r="K41" s="9" t="n">
        <f aca="false">'Quarterly Data'!K28/'Quarterly Data'!K51</f>
        <v>0.0134283534038742</v>
      </c>
      <c r="L41" s="9" t="n">
        <f aca="false">'Quarterly Data'!L28/'Quarterly Data'!L51</f>
        <v>0.0182905144437807</v>
      </c>
      <c r="M41" s="9" t="n">
        <f aca="false">'Quarterly Data'!M28/'Quarterly Data'!M51</f>
        <v>0.140751444583663</v>
      </c>
      <c r="N41" s="9" t="n">
        <f aca="false">'Quarterly Data'!N28/'Quarterly Data'!N51</f>
        <v>-0.00296761123883644</v>
      </c>
      <c r="O41" s="9" t="n">
        <f aca="false">'Quarterly Data'!O28/'Quarterly Data'!O51</f>
        <v>0.0281410240758601</v>
      </c>
      <c r="P41" s="9" t="n">
        <f aca="false">'Quarterly Data'!P28/'Quarterly Data'!P51</f>
        <v>0.085990490249761</v>
      </c>
      <c r="Q41" s="9" t="n">
        <f aca="false">'Quarterly Data'!Q28/'Quarterly Data'!Q51</f>
        <v>0.0498256648284397</v>
      </c>
      <c r="R41" s="9" t="n">
        <f aca="false">'Quarterly Data'!R28/'Quarterly Data'!R51</f>
        <v>0.105002296774295</v>
      </c>
      <c r="S41" s="9" t="n">
        <f aca="false">'Quarterly Data'!S28/'Quarterly Data'!S51</f>
        <v>0.0153192282746911</v>
      </c>
      <c r="T41" s="9" t="n">
        <f aca="false">'Quarterly Data'!T28/'Quarterly Data'!T51</f>
        <v>0.0309949120692552</v>
      </c>
      <c r="U41" s="9" t="n">
        <f aca="false">'Quarterly Data'!U28/'Quarterly Data'!U51</f>
        <v>0.0923353244285022</v>
      </c>
      <c r="V41" s="9" t="n">
        <f aca="false">'Quarterly Data'!V28/'Quarterly Data'!V51</f>
        <v>0.0059045915601617</v>
      </c>
      <c r="W41" s="9" t="n">
        <f aca="false">'Quarterly Data'!W28/'Quarterly Data'!W51</f>
        <v>0.0173647612167389</v>
      </c>
      <c r="X41" s="9" t="n">
        <f aca="false">'Quarterly Data'!X28/'Quarterly Data'!X51</f>
        <v>0.100774504522669</v>
      </c>
      <c r="Y41" s="9" t="n">
        <f aca="false">'Quarterly Data'!Y28/'Quarterly Data'!Y51</f>
        <v>0.00328738578049571</v>
      </c>
      <c r="Z41" s="9" t="n">
        <f aca="false">'Quarterly Data'!Z28/'Quarterly Data'!Z51</f>
        <v>0.0215393941373498</v>
      </c>
      <c r="AA41" s="9" t="n">
        <f aca="false">'Quarterly Data'!AA28/'Quarterly Data'!AA51</f>
        <v>0.0231036699904651</v>
      </c>
      <c r="AB41" s="9" t="n">
        <f aca="false">'Quarterly Data'!AB28/'Quarterly Data'!AB51</f>
        <v>0.0433412994313074</v>
      </c>
      <c r="AC41" s="9" t="n">
        <f aca="false">'Quarterly Data'!AC28/'Quarterly Data'!AC51</f>
        <v>0.0282269941444629</v>
      </c>
      <c r="AD41" s="9" t="n">
        <f aca="false">'Quarterly Data'!AD28/'Quarterly Data'!AD51</f>
        <v>0.033651419712119</v>
      </c>
      <c r="AE41" s="9" t="n">
        <f aca="false">'Quarterly Data'!AE28/'Quarterly Data'!AE51</f>
        <v>-0.0114618126352194</v>
      </c>
      <c r="AF41" s="9" t="n">
        <f aca="false">'Quarterly Data'!AF28/'Quarterly Data'!AF51</f>
        <v>0.174256900579241</v>
      </c>
      <c r="AG41" s="9" t="n">
        <f aca="false">'Quarterly Data'!AG28/'Quarterly Data'!AG51</f>
        <v>0.108803315259163</v>
      </c>
      <c r="AH41" s="9" t="n">
        <f aca="false">'Quarterly Data'!AH28/'Quarterly Data'!AH51</f>
        <v>-0.0284272372589042</v>
      </c>
      <c r="AI41" s="9" t="n">
        <f aca="false">'Quarterly Data'!AI28/'Quarterly Data'!AI51</f>
        <v>0.0200365382744303</v>
      </c>
      <c r="AJ41" s="9" t="n">
        <f aca="false">'Quarterly Data'!AJ28/'Quarterly Data'!AJ51</f>
        <v>-0.139331055443305</v>
      </c>
      <c r="AK41" s="9" t="n">
        <f aca="false">'Quarterly Data'!AK28/'Quarterly Data'!AK51</f>
        <v>0.172299361324921</v>
      </c>
      <c r="AL41" s="9" t="n">
        <f aca="false">'Quarterly Data'!AL28/'Quarterly Data'!AL51</f>
        <v>0.0461166308754542</v>
      </c>
      <c r="AM41" s="9" t="n">
        <f aca="false">'Quarterly Data'!AM28/'Quarterly Data'!AM51</f>
        <v>0.0171118747994746</v>
      </c>
      <c r="AN41" s="9" t="n">
        <f aca="false">'Quarterly Data'!AN28/'Quarterly Data'!AN51</f>
        <v>-0.263182460471894</v>
      </c>
      <c r="AO41" s="9" t="n">
        <f aca="false">'Quarterly Data'!AO28/'Quarterly Data'!AO51</f>
        <v>0.0455450561457789</v>
      </c>
      <c r="AP41" s="9" t="n">
        <f aca="false">'Quarterly Data'!AP28/'Quarterly Data'!AP51</f>
        <v>0.107149360712173</v>
      </c>
      <c r="AQ41" s="9" t="n">
        <f aca="false">'Quarterly Data'!AQ28/'Quarterly Data'!AQ51</f>
        <v>0.130334755929979</v>
      </c>
    </row>
    <row r="42" customFormat="false" ht="15" hidden="false" customHeight="true" outlineLevel="0" collapsed="false">
      <c r="A42" s="3" t="s">
        <v>196</v>
      </c>
      <c r="B42" s="9" t="n">
        <f aca="false">'Quarterly Data'!B27/'Quarterly Data'!B51</f>
        <v>1.97283443508502</v>
      </c>
      <c r="C42" s="9" t="n">
        <f aca="false">'Quarterly Data'!C27/'Quarterly Data'!C51</f>
        <v>2.02603749292052</v>
      </c>
      <c r="D42" s="9" t="n">
        <f aca="false">'Quarterly Data'!D27/'Quarterly Data'!D51</f>
        <v>2.07053480376074</v>
      </c>
      <c r="E42" s="9" t="n">
        <f aca="false">'Quarterly Data'!E27/'Quarterly Data'!E51</f>
        <v>2.11711766904722</v>
      </c>
      <c r="F42" s="9" t="n">
        <f aca="false">'Quarterly Data'!F27/'Quarterly Data'!F51</f>
        <v>2.08950341624923</v>
      </c>
      <c r="G42" s="9" t="n">
        <f aca="false">'Quarterly Data'!G27/'Quarterly Data'!G51</f>
        <v>2.08715657067124</v>
      </c>
      <c r="H42" s="9" t="n">
        <f aca="false">'Quarterly Data'!H27/'Quarterly Data'!H51</f>
        <v>2.19319267364007</v>
      </c>
      <c r="I42" s="9" t="n">
        <f aca="false">'Quarterly Data'!I27/'Quarterly Data'!I51</f>
        <v>2.24875253335574</v>
      </c>
      <c r="J42" s="9" t="n">
        <f aca="false">'Quarterly Data'!J27/'Quarterly Data'!J51</f>
        <v>2.18450289631429</v>
      </c>
      <c r="K42" s="9" t="n">
        <f aca="false">'Quarterly Data'!K27/'Quarterly Data'!K51</f>
        <v>2.22564105012907</v>
      </c>
      <c r="L42" s="9" t="n">
        <f aca="false">'Quarterly Data'!L27/'Quarterly Data'!L51</f>
        <v>2.2798222572629</v>
      </c>
      <c r="M42" s="9" t="n">
        <f aca="false">'Quarterly Data'!M27/'Quarterly Data'!M51</f>
        <v>2.30761159242735</v>
      </c>
      <c r="N42" s="9" t="n">
        <f aca="false">'Quarterly Data'!N27/'Quarterly Data'!N51</f>
        <v>2.30404760348069</v>
      </c>
      <c r="O42" s="9" t="n">
        <f aca="false">'Quarterly Data'!O27/'Quarterly Data'!O51</f>
        <v>2.2670535053549</v>
      </c>
      <c r="P42" s="9" t="n">
        <f aca="false">'Quarterly Data'!P27/'Quarterly Data'!P51</f>
        <v>2.33748122685162</v>
      </c>
      <c r="Q42" s="9" t="n">
        <f aca="false">'Quarterly Data'!Q27/'Quarterly Data'!Q51</f>
        <v>2.42845460699392</v>
      </c>
      <c r="R42" s="9" t="n">
        <f aca="false">'Quarterly Data'!R27/'Quarterly Data'!R51</f>
        <v>2.38501259356291</v>
      </c>
      <c r="S42" s="9" t="n">
        <f aca="false">'Quarterly Data'!S27/'Quarterly Data'!S51</f>
        <v>2.22582844624372</v>
      </c>
      <c r="T42" s="9" t="n">
        <f aca="false">'Quarterly Data'!T27/'Quarterly Data'!T51</f>
        <v>2.06121143791627</v>
      </c>
      <c r="U42" s="9" t="n">
        <f aca="false">'Quarterly Data'!U27/'Quarterly Data'!U51</f>
        <v>2.01792037215898</v>
      </c>
      <c r="V42" s="9" t="n">
        <f aca="false">'Quarterly Data'!V27/'Quarterly Data'!V51</f>
        <v>1.94655179484428</v>
      </c>
      <c r="W42" s="9" t="n">
        <f aca="false">'Quarterly Data'!W27/'Quarterly Data'!W51</f>
        <v>1.9831631418457</v>
      </c>
      <c r="X42" s="9" t="n">
        <f aca="false">'Quarterly Data'!X27/'Quarterly Data'!X51</f>
        <v>2.05617344922425</v>
      </c>
      <c r="Y42" s="9" t="n">
        <f aca="false">'Quarterly Data'!Y27/'Quarterly Data'!Y51</f>
        <v>2.26937530865694</v>
      </c>
      <c r="Z42" s="9" t="n">
        <f aca="false">'Quarterly Data'!Z27/'Quarterly Data'!Z51</f>
        <v>2.26412252344654</v>
      </c>
      <c r="AA42" s="9" t="n">
        <f aca="false">'Quarterly Data'!AA27/'Quarterly Data'!AA51</f>
        <v>2.42988722193254</v>
      </c>
      <c r="AB42" s="9" t="n">
        <f aca="false">'Quarterly Data'!AB27/'Quarterly Data'!AB51</f>
        <v>2.5000650262367</v>
      </c>
      <c r="AC42" s="9" t="n">
        <f aca="false">'Quarterly Data'!AC27/'Quarterly Data'!AC51</f>
        <v>2.59333365964843</v>
      </c>
      <c r="AD42" s="9" t="n">
        <f aca="false">'Quarterly Data'!AD27/'Quarterly Data'!AD51</f>
        <v>2.57077706998546</v>
      </c>
      <c r="AE42" s="9" t="n">
        <f aca="false">'Quarterly Data'!AE27/'Quarterly Data'!AE51</f>
        <v>2.66092770166516</v>
      </c>
      <c r="AF42" s="9" t="n">
        <f aca="false">'Quarterly Data'!AF27/'Quarterly Data'!AF51</f>
        <v>2.65639275529274</v>
      </c>
      <c r="AG42" s="9" t="n">
        <f aca="false">'Quarterly Data'!AG27/'Quarterly Data'!AG51</f>
        <v>2.74002957003419</v>
      </c>
      <c r="AH42" s="9" t="n">
        <f aca="false">'Quarterly Data'!AH27/'Quarterly Data'!AH51</f>
        <v>2.69828832945895</v>
      </c>
      <c r="AI42" s="9" t="n">
        <f aca="false">'Quarterly Data'!AI27/'Quarterly Data'!AI51</f>
        <v>2.77104692267917</v>
      </c>
      <c r="AJ42" s="9" t="n">
        <f aca="false">'Quarterly Data'!AJ27/'Quarterly Data'!AJ51</f>
        <v>2.74130009929223</v>
      </c>
      <c r="AK42" s="9" t="n">
        <f aca="false">'Quarterly Data'!AK27/'Quarterly Data'!AK51</f>
        <v>2.79868036123779</v>
      </c>
      <c r="AL42" s="9" t="n">
        <f aca="false">'Quarterly Data'!AL27/'Quarterly Data'!AL51</f>
        <v>2.83062490708773</v>
      </c>
      <c r="AM42" s="9" t="n">
        <f aca="false">'Quarterly Data'!AM27/'Quarterly Data'!AM51</f>
        <v>2.81921626692224</v>
      </c>
      <c r="AN42" s="9" t="n">
        <f aca="false">'Quarterly Data'!AN27/'Quarterly Data'!AN51</f>
        <v>2.74631204047007</v>
      </c>
      <c r="AO42" s="9" t="n">
        <f aca="false">'Quarterly Data'!AO27/'Quarterly Data'!AO51</f>
        <v>2.8458511763914</v>
      </c>
      <c r="AP42" s="9" t="n">
        <f aca="false">'Quarterly Data'!AP27/'Quarterly Data'!AP51</f>
        <v>2.83132669500623</v>
      </c>
      <c r="AQ42" s="9" t="n">
        <f aca="false">'Quarterly Data'!AQ27/'Quarterly Data'!AQ51</f>
        <v>2.86273953038976</v>
      </c>
    </row>
    <row r="43" customFormat="false" ht="15" hidden="false" customHeight="true" outlineLevel="0" collapsed="false">
      <c r="A43" s="3" t="s">
        <v>197</v>
      </c>
      <c r="B43" s="13" t="n">
        <f aca="false">B42*4/B8</f>
        <v>0.0414896831773926</v>
      </c>
      <c r="C43" s="13" t="n">
        <f aca="false">C42*4/C8</f>
        <v>0.0449257163461505</v>
      </c>
      <c r="D43" s="13" t="n">
        <f aca="false">D42*4/D8</f>
        <v>0.0465707333279519</v>
      </c>
      <c r="E43" s="13" t="n">
        <f aca="false">E42*4/E8</f>
        <v>0.0478039552706118</v>
      </c>
      <c r="F43" s="13" t="n">
        <f aca="false">F42*4/F8</f>
        <v>0.0455229502450813</v>
      </c>
      <c r="G43" s="13" t="n">
        <f aca="false">G42*4/G8</f>
        <v>0.0434439625471456</v>
      </c>
      <c r="H43" s="13" t="n">
        <f aca="false">H42*4/H8</f>
        <v>0.0491692113807885</v>
      </c>
      <c r="I43" s="13" t="n">
        <f aca="false">I42*4/I8</f>
        <v>0.0504176342885655</v>
      </c>
      <c r="J43" s="13" t="n">
        <f aca="false">J42*4/J8</f>
        <v>0.0531315309817411</v>
      </c>
      <c r="K43" s="13" t="n">
        <f aca="false">K42*4/K8</f>
        <v>0.0517922171186008</v>
      </c>
      <c r="L43" s="13" t="n">
        <f aca="false">L42*4/L8</f>
        <v>0.05034109317721</v>
      </c>
      <c r="M43" s="13" t="n">
        <f aca="false">M42*4/M8</f>
        <v>0.0530333028997955</v>
      </c>
      <c r="N43" s="13" t="n">
        <f aca="false">N42*4/N8</f>
        <v>0.0459133682754086</v>
      </c>
      <c r="O43" s="13" t="n">
        <f aca="false">O42*4/O8</f>
        <v>0.0446314303643055</v>
      </c>
      <c r="P43" s="13" t="n">
        <f aca="false">P42*4/P8</f>
        <v>0.0434213760618887</v>
      </c>
      <c r="Q43" s="13" t="n">
        <f aca="false">Q42*4/Q8</f>
        <v>0.0463224531615436</v>
      </c>
      <c r="R43" s="13" t="n">
        <f aca="false">R42*4/R8</f>
        <v>0.0648233361028174</v>
      </c>
      <c r="S43" s="13" t="n">
        <f aca="false">S42*4/S8</f>
        <v>0.0575744554124087</v>
      </c>
      <c r="T43" s="13" t="n">
        <f aca="false">T42*4/T8</f>
        <v>0.0552085559907935</v>
      </c>
      <c r="U43" s="13" t="n">
        <f aca="false">U42*4/U8</f>
        <v>0.0503127936709838</v>
      </c>
      <c r="V43" s="13" t="n">
        <f aca="false">V42*4/V8</f>
        <v>0.0421993776997296</v>
      </c>
      <c r="W43" s="13" t="n">
        <f aca="false">W42*4/W8</f>
        <v>0.0380116563677359</v>
      </c>
      <c r="X43" s="13" t="n">
        <f aca="false">X42*4/X8</f>
        <v>0.0371083459524319</v>
      </c>
      <c r="Y43" s="13" t="n">
        <f aca="false">Y42*4/Y8</f>
        <v>0.0359376904652906</v>
      </c>
      <c r="Z43" s="13" t="n">
        <f aca="false">Z42*4/Z8</f>
        <v>0.0364637037234214</v>
      </c>
      <c r="AA43" s="13" t="n">
        <f aca="false">AA42*4/AA8</f>
        <v>0.0500362877103226</v>
      </c>
      <c r="AB43" s="13" t="n">
        <f aca="false">AB42*4/AB8</f>
        <v>0.0542931760950476</v>
      </c>
      <c r="AC43" s="13" t="n">
        <f aca="false">AC42*4/AC8</f>
        <v>0.0642232208927299</v>
      </c>
      <c r="AD43" s="13" t="n">
        <f aca="false">AD42*4/AD8</f>
        <v>0.0611871253120422</v>
      </c>
      <c r="AE43" s="13" t="n">
        <f aca="false">AE42*4/AE8</f>
        <v>0.0562355936316407</v>
      </c>
      <c r="AF43" s="13" t="n">
        <f aca="false">AF42*4/AF8</f>
        <v>0.061870100274665</v>
      </c>
      <c r="AG43" s="13" t="n">
        <f aca="false">AG42*4/AG8</f>
        <v>0.0585413859637686</v>
      </c>
      <c r="AH43" s="13" t="n">
        <f aca="false">AH42*4/AH8</f>
        <v>0.0581653013463883</v>
      </c>
      <c r="AI43" s="13" t="n">
        <f aca="false">AI42*4/AI8</f>
        <v>0.053575270388693</v>
      </c>
      <c r="AJ43" s="13" t="n">
        <f aca="false">AJ42*4/AJ8</f>
        <v>0.0486801349485857</v>
      </c>
      <c r="AK43" s="13" t="n">
        <f aca="false">AK42*4/AK8</f>
        <v>0.050892037300319</v>
      </c>
      <c r="AL43" s="13" t="n">
        <f aca="false">AL42*4/AL8</f>
        <v>0.0527560321887564</v>
      </c>
      <c r="AM43" s="13" t="n">
        <f aca="false">AM42*4/AM8</f>
        <v>0.055414570357194</v>
      </c>
      <c r="AN43" s="13" t="n">
        <f aca="false">AN42*4/AN8</f>
        <v>0.0568682930158942</v>
      </c>
      <c r="AO43" s="13" t="n">
        <f aca="false">AO42*4/AO8</f>
        <v>0.0627842077412477</v>
      </c>
      <c r="AP43" s="13" t="n">
        <f aca="false">AP42*4/AP8</f>
        <v>0.0693315382921637</v>
      </c>
      <c r="AQ43" s="13" t="n">
        <f aca="false">AQ42*4/AQ8</f>
        <v>0.0606866189069852</v>
      </c>
    </row>
    <row r="44" customFormat="false" ht="15" hidden="false" customHeight="true" outlineLevel="0" collapsed="false">
      <c r="A44" s="14" t="s">
        <v>189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5" hidden="false" customHeight="true" outlineLevel="0" collapsed="false">
      <c r="A45" s="3" t="s">
        <v>198</v>
      </c>
      <c r="B45" s="9"/>
      <c r="C45" s="9"/>
      <c r="D45" s="9"/>
      <c r="E45" s="9"/>
      <c r="F45" s="9"/>
      <c r="G45" s="9"/>
      <c r="H45" s="9"/>
      <c r="I45" s="9"/>
      <c r="J45" s="9" t="n">
        <f aca="false">'Quarterly Data'!J41/'Quarterly Data'!J51</f>
        <v>0.104051177399693</v>
      </c>
      <c r="K45" s="9" t="n">
        <f aca="false">'Quarterly Data'!K41/'Quarterly Data'!K51</f>
        <v>0.121426753867037</v>
      </c>
      <c r="L45" s="9" t="n">
        <f aca="false">'Quarterly Data'!L41/'Quarterly Data'!L51</f>
        <v>0.128142042891705</v>
      </c>
      <c r="M45" s="9" t="n">
        <f aca="false">'Quarterly Data'!M41/'Quarterly Data'!M51</f>
        <v>0.145489140086094</v>
      </c>
      <c r="N45" s="9" t="n">
        <f aca="false">'Quarterly Data'!N41/'Quarterly Data'!N51</f>
        <v>0.111912077227674</v>
      </c>
      <c r="O45" s="9" t="n">
        <f aca="false">'Quarterly Data'!O41/'Quarterly Data'!O51</f>
        <v>0.128364325143183</v>
      </c>
      <c r="P45" s="9" t="n">
        <f aca="false">'Quarterly Data'!P41/'Quarterly Data'!P51</f>
        <v>0.197615098871831</v>
      </c>
      <c r="Q45" s="9" t="n">
        <f aca="false">'Quarterly Data'!Q41/'Quarterly Data'!Q51</f>
        <v>0.201395994529522</v>
      </c>
      <c r="R45" s="9" t="n">
        <f aca="false">'Quarterly Data'!R41/'Quarterly Data'!R51</f>
        <v>0.148084351295747</v>
      </c>
      <c r="S45" s="9" t="n">
        <f aca="false">'Quarterly Data'!S41/'Quarterly Data'!S51</f>
        <v>0.0962496596516538</v>
      </c>
      <c r="T45" s="9" t="n">
        <f aca="false">'Quarterly Data'!T41/'Quarterly Data'!T51</f>
        <v>0.140693288332723</v>
      </c>
      <c r="U45" s="9" t="n">
        <f aca="false">'Quarterly Data'!U41/'Quarterly Data'!U51</f>
        <v>0.164639476715026</v>
      </c>
      <c r="V45" s="9" t="n">
        <f aca="false">'Quarterly Data'!V41/'Quarterly Data'!V51</f>
        <v>0.154716063562441</v>
      </c>
      <c r="W45" s="9" t="n">
        <f aca="false">'Quarterly Data'!W41/'Quarterly Data'!W51</f>
        <v>0.141452986835241</v>
      </c>
      <c r="X45" s="9" t="n">
        <f aca="false">'Quarterly Data'!X41/'Quarterly Data'!X51</f>
        <v>0.253653764579322</v>
      </c>
      <c r="Y45" s="9" t="n">
        <f aca="false">'Quarterly Data'!Y41/'Quarterly Data'!Y51</f>
        <v>0.17045809920953</v>
      </c>
      <c r="Z45" s="9" t="n">
        <f aca="false">'Quarterly Data'!Z41/'Quarterly Data'!Z51</f>
        <v>0.175801462995657</v>
      </c>
      <c r="AA45" s="9" t="n">
        <f aca="false">'Quarterly Data'!AA41/'Quarterly Data'!AA51</f>
        <v>0.185493956678782</v>
      </c>
      <c r="AB45" s="9" t="n">
        <f aca="false">'Quarterly Data'!AB41/'Quarterly Data'!AB51</f>
        <v>0.229008082391532</v>
      </c>
      <c r="AC45" s="9" t="n">
        <f aca="false">'Quarterly Data'!AC41/'Quarterly Data'!AC51</f>
        <v>0.211073919776611</v>
      </c>
      <c r="AD45" s="9" t="n">
        <f aca="false">'Quarterly Data'!AD41/'Quarterly Data'!AD51</f>
        <v>0.160986906441126</v>
      </c>
      <c r="AE45" s="9" t="n">
        <f aca="false">'Quarterly Data'!AE41/'Quarterly Data'!AE51</f>
        <v>0.210780553169593</v>
      </c>
      <c r="AF45" s="9" t="n">
        <f aca="false">'Quarterly Data'!AF41/'Quarterly Data'!AF51</f>
        <v>0.219799000266523</v>
      </c>
      <c r="AG45" s="9" t="n">
        <f aca="false">'Quarterly Data'!AG41/'Quarterly Data'!AG51</f>
        <v>0.287739946816236</v>
      </c>
      <c r="AH45" s="9" t="n">
        <f aca="false">'Quarterly Data'!AH41/'Quarterly Data'!AH51</f>
        <v>0.181018853136406</v>
      </c>
      <c r="AI45" s="9" t="n">
        <f aca="false">'Quarterly Data'!AI41/'Quarterly Data'!AI51</f>
        <v>0.21778235257276</v>
      </c>
      <c r="AJ45" s="9" t="n">
        <f aca="false">'Quarterly Data'!AJ41/'Quarterly Data'!AJ51</f>
        <v>0.216957054656141</v>
      </c>
      <c r="AK45" s="9" t="n">
        <f aca="false">'Quarterly Data'!AK41/'Quarterly Data'!AK51</f>
        <v>0.273220762081449</v>
      </c>
      <c r="AL45" s="9" t="n">
        <f aca="false">'Quarterly Data'!AL41/'Quarterly Data'!AL51</f>
        <v>0.239383984558038</v>
      </c>
      <c r="AM45" s="9" t="n">
        <f aca="false">'Quarterly Data'!AM41/'Quarterly Data'!AM51</f>
        <v>0.245337666629498</v>
      </c>
      <c r="AN45" s="9" t="n">
        <f aca="false">'Quarterly Data'!AN41/'Quarterly Data'!AN51</f>
        <v>0.325355275943389</v>
      </c>
      <c r="AO45" s="9" t="n">
        <f aca="false">'Quarterly Data'!AO41/'Quarterly Data'!AO51</f>
        <v>0.354620413191341</v>
      </c>
      <c r="AP45" s="9" t="n">
        <f aca="false">'Quarterly Data'!AP41/'Quarterly Data'!AP51</f>
        <v>0.326937640449781</v>
      </c>
      <c r="AQ45" s="9" t="n">
        <f aca="false">'Quarterly Data'!AQ41/'Quarterly Data'!AQ51</f>
        <v>0.425939284323155</v>
      </c>
    </row>
    <row r="46" customFormat="false" ht="15" hidden="false" customHeight="true" outlineLevel="0" collapsed="false">
      <c r="A46" s="3" t="s">
        <v>199</v>
      </c>
      <c r="B46" s="9" t="n">
        <f aca="false">'Quarterly Data'!B43/'Quarterly Data'!B51</f>
        <v>0.0845664767771487</v>
      </c>
      <c r="C46" s="9" t="n">
        <f aca="false">'Quarterly Data'!C43/'Quarterly Data'!C51</f>
        <v>0.0951558186717181</v>
      </c>
      <c r="D46" s="9" t="n">
        <f aca="false">'Quarterly Data'!D43/'Quarterly Data'!D51</f>
        <v>0.133260556371986</v>
      </c>
      <c r="E46" s="9" t="n">
        <f aca="false">'Quarterly Data'!E43/'Quarterly Data'!E51</f>
        <v>0.174164967477777</v>
      </c>
      <c r="F46" s="9" t="n">
        <f aca="false">'Quarterly Data'!F43/'Quarterly Data'!F51</f>
        <v>0.0582776675571649</v>
      </c>
      <c r="G46" s="9" t="n">
        <f aca="false">'Quarterly Data'!G43/'Quarterly Data'!G51</f>
        <v>0.104217063125382</v>
      </c>
      <c r="H46" s="9" t="n">
        <f aca="false">'Quarterly Data'!H43/'Quarterly Data'!H51</f>
        <v>0.140224237021157</v>
      </c>
      <c r="I46" s="9" t="n">
        <f aca="false">'Quarterly Data'!I43/'Quarterly Data'!I51</f>
        <v>0.169060972557314</v>
      </c>
      <c r="J46" s="9" t="n">
        <f aca="false">'Quarterly Data'!J43/'Quarterly Data'!J51</f>
        <v>0.110312343900614</v>
      </c>
      <c r="K46" s="9" t="n">
        <f aca="false">'Quarterly Data'!K43/'Quarterly Data'!K51</f>
        <v>0.158021910934276</v>
      </c>
      <c r="L46" s="9" t="n">
        <f aca="false">'Quarterly Data'!L43/'Quarterly Data'!L51</f>
        <v>0.165330345776609</v>
      </c>
      <c r="M46" s="9" t="n">
        <f aca="false">'Quarterly Data'!M43/'Quarterly Data'!M51</f>
        <v>0.170853144056428</v>
      </c>
      <c r="N46" s="9" t="n">
        <f aca="false">'Quarterly Data'!N43/'Quarterly Data'!N51</f>
        <v>0.144555800854875</v>
      </c>
      <c r="O46" s="9" t="n">
        <f aca="false">'Quarterly Data'!O43/'Quarterly Data'!O51</f>
        <v>0.200095645102394</v>
      </c>
      <c r="P46" s="9" t="n">
        <f aca="false">'Quarterly Data'!P43/'Quarterly Data'!P51</f>
        <v>0.320472957134878</v>
      </c>
      <c r="Q46" s="9" t="n">
        <f aca="false">'Quarterly Data'!Q43/'Quarterly Data'!Q51</f>
        <v>0.305791264743626</v>
      </c>
      <c r="R46" s="9" t="n">
        <f aca="false">'Quarterly Data'!R43/'Quarterly Data'!R51</f>
        <v>0.233857773941506</v>
      </c>
      <c r="S46" s="9" t="n">
        <f aca="false">'Quarterly Data'!S43/'Quarterly Data'!S51</f>
        <v>0.134547730338382</v>
      </c>
      <c r="T46" s="9" t="n">
        <f aca="false">'Quarterly Data'!T43/'Quarterly Data'!T51</f>
        <v>0.177818905818155</v>
      </c>
      <c r="U46" s="9" t="n">
        <f aca="false">'Quarterly Data'!U43/'Quarterly Data'!U51</f>
        <v>0.226817037150011</v>
      </c>
      <c r="V46" s="9" t="n">
        <f aca="false">'Quarterly Data'!V43/'Quarterly Data'!V51</f>
        <v>0.200784776111324</v>
      </c>
      <c r="W46" s="9" t="n">
        <f aca="false">'Quarterly Data'!W43/'Quarterly Data'!W51</f>
        <v>0.208642081473039</v>
      </c>
      <c r="X46" s="9" t="n">
        <f aca="false">'Quarterly Data'!X43/'Quarterly Data'!X51</f>
        <v>0.346821160856884</v>
      </c>
      <c r="Y46" s="9" t="n">
        <f aca="false">'Quarterly Data'!Y43/'Quarterly Data'!Y51</f>
        <v>0.264898975490509</v>
      </c>
      <c r="Z46" s="9" t="n">
        <f aca="false">'Quarterly Data'!Z43/'Quarterly Data'!Z51</f>
        <v>0.210550256721716</v>
      </c>
      <c r="AA46" s="9" t="n">
        <f aca="false">'Quarterly Data'!AA43/'Quarterly Data'!AA51</f>
        <v>0.249288098963002</v>
      </c>
      <c r="AB46" s="9" t="n">
        <f aca="false">'Quarterly Data'!AB43/'Quarterly Data'!AB51</f>
        <v>0.381877781836158</v>
      </c>
      <c r="AC46" s="9" t="n">
        <f aca="false">'Quarterly Data'!AC43/'Quarterly Data'!AC51</f>
        <v>0.303561608839529</v>
      </c>
      <c r="AD46" s="9" t="n">
        <f aca="false">'Quarterly Data'!AD43/'Quarterly Data'!AD51</f>
        <v>0.223397720716212</v>
      </c>
      <c r="AE46" s="9" t="n">
        <f aca="false">'Quarterly Data'!AE43/'Quarterly Data'!AE51</f>
        <v>0.298788136006502</v>
      </c>
      <c r="AF46" s="9" t="n">
        <f aca="false">'Quarterly Data'!AF43/'Quarterly Data'!AF51</f>
        <v>0.336839946081136</v>
      </c>
      <c r="AG46" s="9" t="n">
        <f aca="false">'Quarterly Data'!AG43/'Quarterly Data'!AG51</f>
        <v>0.398427545661148</v>
      </c>
      <c r="AH46" s="9" t="n">
        <f aca="false">'Quarterly Data'!AH43/'Quarterly Data'!AH51</f>
        <v>0.263600575027533</v>
      </c>
      <c r="AI46" s="9" t="n">
        <f aca="false">'Quarterly Data'!AI43/'Quarterly Data'!AI51</f>
        <v>0.330149899853126</v>
      </c>
      <c r="AJ46" s="9" t="n">
        <f aca="false">'Quarterly Data'!AJ43/'Quarterly Data'!AJ51</f>
        <v>0.364385407676199</v>
      </c>
      <c r="AK46" s="9" t="n">
        <f aca="false">'Quarterly Data'!AK43/'Quarterly Data'!AK51</f>
        <v>0.398843449997174</v>
      </c>
      <c r="AL46" s="9" t="n">
        <f aca="false">'Quarterly Data'!AL43/'Quarterly Data'!AL51</f>
        <v>0.339470618695133</v>
      </c>
      <c r="AM46" s="9" t="n">
        <f aca="false">'Quarterly Data'!AM43/'Quarterly Data'!AM51</f>
        <v>0.423393283935287</v>
      </c>
      <c r="AN46" s="9" t="n">
        <f aca="false">'Quarterly Data'!AN43/'Quarterly Data'!AN51</f>
        <v>0.520916787629276</v>
      </c>
      <c r="AO46" s="9" t="n">
        <f aca="false">'Quarterly Data'!AO43/'Quarterly Data'!AO51</f>
        <v>0.549047870283736</v>
      </c>
      <c r="AP46" s="9" t="n">
        <f aca="false">'Quarterly Data'!AP43/'Quarterly Data'!AP51</f>
        <v>0.422213079428739</v>
      </c>
      <c r="AQ46" s="9" t="n">
        <f aca="false">'Quarterly Data'!AQ43/'Quarterly Data'!AQ51</f>
        <v>0.527402417104088</v>
      </c>
    </row>
    <row r="47" customFormat="false" ht="15" hidden="false" customHeight="true" outlineLevel="0" collapsed="false">
      <c r="A47" s="10" t="s">
        <v>200</v>
      </c>
    </row>
    <row r="48" customFormat="false" ht="15" hidden="false" customHeight="true" outlineLevel="0" collapsed="false">
      <c r="A48" s="3" t="s">
        <v>201</v>
      </c>
      <c r="B48" s="9" t="n">
        <f aca="false">'Quarterly Data'!B44/'Quarterly Data'!B51</f>
        <v>0.0845664767771487</v>
      </c>
      <c r="C48" s="9" t="n">
        <f aca="false">'Quarterly Data'!C44/'Quarterly Data'!C51</f>
        <v>0.0951558186717181</v>
      </c>
      <c r="D48" s="9" t="n">
        <f aca="false">'Quarterly Data'!D44/'Quarterly Data'!D51</f>
        <v>0.133260556371986</v>
      </c>
      <c r="E48" s="9" t="n">
        <f aca="false">'Quarterly Data'!E44/'Quarterly Data'!E51</f>
        <v>0.174164967477777</v>
      </c>
      <c r="F48" s="9" t="n">
        <f aca="false">'Quarterly Data'!F44/'Quarterly Data'!F51</f>
        <v>0.0582776675571649</v>
      </c>
      <c r="G48" s="9" t="n">
        <f aca="false">'Quarterly Data'!G44/'Quarterly Data'!G51</f>
        <v>0.104217063125382</v>
      </c>
      <c r="H48" s="9" t="n">
        <f aca="false">'Quarterly Data'!H44/'Quarterly Data'!H51</f>
        <v>0.140224237021157</v>
      </c>
      <c r="I48" s="9" t="n">
        <f aca="false">'Quarterly Data'!I44/'Quarterly Data'!I51</f>
        <v>0.169060972557314</v>
      </c>
      <c r="J48" s="9" t="n">
        <f aca="false">'Quarterly Data'!J44/'Quarterly Data'!J51</f>
        <v>0.104051177399693</v>
      </c>
      <c r="K48" s="9" t="n">
        <f aca="false">'Quarterly Data'!K44/'Quarterly Data'!K51</f>
        <v>0.121426753867037</v>
      </c>
      <c r="L48" s="9" t="n">
        <f aca="false">'Quarterly Data'!L44/'Quarterly Data'!L51</f>
        <v>0.128142042891705</v>
      </c>
      <c r="M48" s="9" t="n">
        <f aca="false">'Quarterly Data'!M44/'Quarterly Data'!M51</f>
        <v>0.145489140086094</v>
      </c>
      <c r="N48" s="9" t="n">
        <f aca="false">'Quarterly Data'!N44/'Quarterly Data'!N51</f>
        <v>0.111912077227674</v>
      </c>
      <c r="O48" s="9" t="n">
        <f aca="false">'Quarterly Data'!O44/'Quarterly Data'!O51</f>
        <v>0.128364325143183</v>
      </c>
      <c r="P48" s="9" t="n">
        <f aca="false">'Quarterly Data'!P44/'Quarterly Data'!P51</f>
        <v>0.197615098871831</v>
      </c>
      <c r="Q48" s="9" t="n">
        <f aca="false">'Quarterly Data'!Q44/'Quarterly Data'!Q51</f>
        <v>0.201395994529522</v>
      </c>
      <c r="R48" s="9" t="n">
        <f aca="false">'Quarterly Data'!R44/'Quarterly Data'!R51</f>
        <v>0.148084351295747</v>
      </c>
      <c r="S48" s="9" t="n">
        <f aca="false">'Quarterly Data'!S44/'Quarterly Data'!S51</f>
        <v>0.0962496596516538</v>
      </c>
      <c r="T48" s="9" t="n">
        <f aca="false">'Quarterly Data'!T44/'Quarterly Data'!T51</f>
        <v>0.140693288332723</v>
      </c>
      <c r="U48" s="9" t="n">
        <f aca="false">'Quarterly Data'!U44/'Quarterly Data'!U51</f>
        <v>0.164639476715026</v>
      </c>
      <c r="V48" s="9" t="n">
        <f aca="false">'Quarterly Data'!V44/'Quarterly Data'!V51</f>
        <v>0.154716063562441</v>
      </c>
      <c r="W48" s="9" t="n">
        <f aca="false">'Quarterly Data'!W44/'Quarterly Data'!W51</f>
        <v>0.141452986835241</v>
      </c>
      <c r="X48" s="9" t="n">
        <f aca="false">'Quarterly Data'!X44/'Quarterly Data'!X51</f>
        <v>0.253653764579322</v>
      </c>
      <c r="Y48" s="9" t="n">
        <f aca="false">'Quarterly Data'!Y44/'Quarterly Data'!Y51</f>
        <v>0.17045809920953</v>
      </c>
      <c r="Z48" s="9" t="n">
        <f aca="false">'Quarterly Data'!Z44/'Quarterly Data'!Z51</f>
        <v>0.175801462995657</v>
      </c>
      <c r="AA48" s="9" t="n">
        <f aca="false">'Quarterly Data'!AA44/'Quarterly Data'!AA51</f>
        <v>0.185493956678782</v>
      </c>
      <c r="AB48" s="9" t="n">
        <f aca="false">'Quarterly Data'!AB44/'Quarterly Data'!AB51</f>
        <v>0.229008082391532</v>
      </c>
      <c r="AC48" s="9" t="n">
        <f aca="false">'Quarterly Data'!AC44/'Quarterly Data'!AC51</f>
        <v>0.211073919776611</v>
      </c>
      <c r="AD48" s="9" t="n">
        <f aca="false">'Quarterly Data'!AD44/'Quarterly Data'!AD51</f>
        <v>0.160986906441126</v>
      </c>
      <c r="AE48" s="9" t="n">
        <f aca="false">'Quarterly Data'!AE44/'Quarterly Data'!AE51</f>
        <v>0.210780553169593</v>
      </c>
      <c r="AF48" s="9" t="n">
        <f aca="false">'Quarterly Data'!AF44/'Quarterly Data'!AF51</f>
        <v>0.219799000266523</v>
      </c>
      <c r="AG48" s="9" t="n">
        <f aca="false">'Quarterly Data'!AG44/'Quarterly Data'!AG51</f>
        <v>0.287739946816236</v>
      </c>
      <c r="AH48" s="9" t="n">
        <f aca="false">'Quarterly Data'!AH44/'Quarterly Data'!AH51</f>
        <v>0.181018853136406</v>
      </c>
      <c r="AI48" s="9" t="n">
        <f aca="false">'Quarterly Data'!AI44/'Quarterly Data'!AI51</f>
        <v>0.21778235257276</v>
      </c>
      <c r="AJ48" s="9" t="n">
        <f aca="false">'Quarterly Data'!AJ44/'Quarterly Data'!AJ51</f>
        <v>0.216957054656141</v>
      </c>
      <c r="AK48" s="9" t="n">
        <f aca="false">'Quarterly Data'!AK44/'Quarterly Data'!AK51</f>
        <v>0.273220762081449</v>
      </c>
      <c r="AL48" s="9" t="n">
        <f aca="false">'Quarterly Data'!AL44/'Quarterly Data'!AL51</f>
        <v>0.239383984558038</v>
      </c>
      <c r="AM48" s="9" t="n">
        <f aca="false">'Quarterly Data'!AM44/'Quarterly Data'!AM51</f>
        <v>0.245337666629498</v>
      </c>
      <c r="AN48" s="9" t="n">
        <f aca="false">'Quarterly Data'!AN44/'Quarterly Data'!AN51</f>
        <v>0.325355275943389</v>
      </c>
      <c r="AO48" s="9" t="n">
        <f aca="false">'Quarterly Data'!AO44/'Quarterly Data'!AO51</f>
        <v>0.354620413191341</v>
      </c>
      <c r="AP48" s="9" t="n">
        <f aca="false">'Quarterly Data'!AP44/'Quarterly Data'!AP51</f>
        <v>0.326937640449781</v>
      </c>
      <c r="AQ48" s="9" t="n">
        <f aca="false">'Quarterly Data'!AQ44/'Quarterly Data'!AQ51</f>
        <v>0.425939284323155</v>
      </c>
    </row>
    <row r="49" customFormat="false" ht="15" hidden="false" customHeight="true" outlineLevel="0" collapsed="false">
      <c r="A49" s="3" t="s">
        <v>202</v>
      </c>
      <c r="B49" s="9" t="n">
        <f aca="false">'Quarterly Data'!B45/'Quarterly Data'!B51</f>
        <v>1.88826795830787</v>
      </c>
      <c r="C49" s="9" t="n">
        <f aca="false">'Quarterly Data'!C45/'Quarterly Data'!C51</f>
        <v>1.9308816742488</v>
      </c>
      <c r="D49" s="9" t="n">
        <f aca="false">'Quarterly Data'!D45/'Quarterly Data'!D51</f>
        <v>1.93727424738875</v>
      </c>
      <c r="E49" s="9" t="n">
        <f aca="false">'Quarterly Data'!E45/'Quarterly Data'!E51</f>
        <v>1.94295270156944</v>
      </c>
      <c r="F49" s="9" t="n">
        <f aca="false">'Quarterly Data'!F45/'Quarterly Data'!F51</f>
        <v>2.03122574869207</v>
      </c>
      <c r="G49" s="9" t="n">
        <f aca="false">'Quarterly Data'!G45/'Quarterly Data'!G51</f>
        <v>1.98293950754586</v>
      </c>
      <c r="H49" s="9" t="n">
        <f aca="false">'Quarterly Data'!H45/'Quarterly Data'!H51</f>
        <v>2.05296843661891</v>
      </c>
      <c r="I49" s="9" t="n">
        <f aca="false">'Quarterly Data'!I45/'Quarterly Data'!I51</f>
        <v>2.07969156079843</v>
      </c>
      <c r="J49" s="9" t="n">
        <f aca="false">'Quarterly Data'!J45/'Quarterly Data'!J51</f>
        <v>2.08045171891459</v>
      </c>
      <c r="K49" s="9" t="n">
        <f aca="false">'Quarterly Data'!K45/'Quarterly Data'!K51</f>
        <v>2.10421429626203</v>
      </c>
      <c r="L49" s="9" t="n">
        <f aca="false">'Quarterly Data'!L45/'Quarterly Data'!L51</f>
        <v>2.15168021437119</v>
      </c>
      <c r="M49" s="9" t="n">
        <f aca="false">'Quarterly Data'!M45/'Quarterly Data'!M51</f>
        <v>2.16212245234126</v>
      </c>
      <c r="N49" s="9" t="n">
        <f aca="false">'Quarterly Data'!N45/'Quarterly Data'!N51</f>
        <v>2.19213552625302</v>
      </c>
      <c r="O49" s="9" t="n">
        <f aca="false">'Quarterly Data'!O45/'Quarterly Data'!O51</f>
        <v>2.13868918021172</v>
      </c>
      <c r="P49" s="9" t="n">
        <f aca="false">'Quarterly Data'!P45/'Quarterly Data'!P51</f>
        <v>2.13986612797979</v>
      </c>
      <c r="Q49" s="9" t="n">
        <f aca="false">'Quarterly Data'!Q45/'Quarterly Data'!Q51</f>
        <v>2.2270586124644</v>
      </c>
      <c r="R49" s="9" t="n">
        <f aca="false">'Quarterly Data'!R45/'Quarterly Data'!R51</f>
        <v>2.23692824226716</v>
      </c>
      <c r="S49" s="9" t="n">
        <f aca="false">'Quarterly Data'!S45/'Quarterly Data'!S51</f>
        <v>2.12957878659207</v>
      </c>
      <c r="T49" s="9" t="n">
        <f aca="false">'Quarterly Data'!T45/'Quarterly Data'!T51</f>
        <v>1.92051814958355</v>
      </c>
      <c r="U49" s="9" t="n">
        <f aca="false">'Quarterly Data'!U45/'Quarterly Data'!U51</f>
        <v>1.85328089544396</v>
      </c>
      <c r="V49" s="9" t="n">
        <f aca="false">'Quarterly Data'!V45/'Quarterly Data'!V51</f>
        <v>1.79183573128184</v>
      </c>
      <c r="W49" s="9" t="n">
        <f aca="false">'Quarterly Data'!W45/'Quarterly Data'!W51</f>
        <v>1.84171015501046</v>
      </c>
      <c r="X49" s="9" t="n">
        <f aca="false">'Quarterly Data'!X45/'Quarterly Data'!X51</f>
        <v>1.80251968464493</v>
      </c>
      <c r="Y49" s="9" t="n">
        <f aca="false">'Quarterly Data'!Y45/'Quarterly Data'!Y51</f>
        <v>2.09891720944741</v>
      </c>
      <c r="Z49" s="9" t="n">
        <f aca="false">'Quarterly Data'!Z45/'Quarterly Data'!Z51</f>
        <v>2.08832106045089</v>
      </c>
      <c r="AA49" s="9" t="n">
        <f aca="false">'Quarterly Data'!AA45/'Quarterly Data'!AA51</f>
        <v>2.24439326525376</v>
      </c>
      <c r="AB49" s="9" t="n">
        <f aca="false">'Quarterly Data'!AB45/'Quarterly Data'!AB51</f>
        <v>2.27105694384517</v>
      </c>
      <c r="AC49" s="9" t="n">
        <f aca="false">'Quarterly Data'!AC45/'Quarterly Data'!AC51</f>
        <v>2.38225973987182</v>
      </c>
      <c r="AD49" s="9" t="n">
        <f aca="false">'Quarterly Data'!AD45/'Quarterly Data'!AD51</f>
        <v>2.40979016354433</v>
      </c>
      <c r="AE49" s="9" t="n">
        <f aca="false">'Quarterly Data'!AE45/'Quarterly Data'!AE51</f>
        <v>2.45014714849556</v>
      </c>
      <c r="AF49" s="9" t="n">
        <f aca="false">'Quarterly Data'!AF45/'Quarterly Data'!AF51</f>
        <v>2.43659375502622</v>
      </c>
      <c r="AG49" s="9" t="n">
        <f aca="false">'Quarterly Data'!AG45/'Quarterly Data'!AG51</f>
        <v>2.45228962321795</v>
      </c>
      <c r="AH49" s="9" t="n">
        <f aca="false">'Quarterly Data'!AH45/'Quarterly Data'!AH51</f>
        <v>2.51726947632255</v>
      </c>
      <c r="AI49" s="9" t="n">
        <f aca="false">'Quarterly Data'!AI45/'Quarterly Data'!AI51</f>
        <v>2.55326457010641</v>
      </c>
      <c r="AJ49" s="9" t="n">
        <f aca="false">'Quarterly Data'!AJ45/'Quarterly Data'!AJ51</f>
        <v>2.52434304463609</v>
      </c>
      <c r="AK49" s="9" t="n">
        <f aca="false">'Quarterly Data'!AK45/'Quarterly Data'!AK51</f>
        <v>2.52545959915634</v>
      </c>
      <c r="AL49" s="9" t="n">
        <f aca="false">'Quarterly Data'!AL45/'Quarterly Data'!AL51</f>
        <v>2.59124092252969</v>
      </c>
      <c r="AM49" s="9" t="n">
        <f aca="false">'Quarterly Data'!AM45/'Quarterly Data'!AM51</f>
        <v>2.57387860029275</v>
      </c>
      <c r="AN49" s="9" t="n">
        <f aca="false">'Quarterly Data'!AN45/'Quarterly Data'!AN51</f>
        <v>2.42095676452668</v>
      </c>
      <c r="AO49" s="9" t="n">
        <f aca="false">'Quarterly Data'!AO45/'Quarterly Data'!AO51</f>
        <v>2.49123076320006</v>
      </c>
      <c r="AP49" s="9" t="n">
        <f aca="false">'Quarterly Data'!AP45/'Quarterly Data'!AP51</f>
        <v>2.50438905455645</v>
      </c>
      <c r="AQ49" s="9" t="n">
        <f aca="false">'Quarterly Data'!AQ45/'Quarterly Data'!AQ51</f>
        <v>2.4368002460666</v>
      </c>
    </row>
    <row r="50" customFormat="false" ht="15" hidden="false" customHeight="true" outlineLevel="0" collapsed="false">
      <c r="A50" s="3" t="s">
        <v>203</v>
      </c>
      <c r="B50" s="13" t="n">
        <f aca="false">B49*4/B8</f>
        <v>0.0397112083766113</v>
      </c>
      <c r="C50" s="13" t="n">
        <f aca="false">C49*4/C8</f>
        <v>0.0428157142690571</v>
      </c>
      <c r="D50" s="13" t="n">
        <f aca="false">D49*4/D8</f>
        <v>0.0435734198692927</v>
      </c>
      <c r="E50" s="13" t="n">
        <f aca="false">E49*4/E8</f>
        <v>0.043871356512999</v>
      </c>
      <c r="F50" s="13" t="n">
        <f aca="false">F49*4/F8</f>
        <v>0.0442532842852302</v>
      </c>
      <c r="G50" s="13" t="n">
        <f aca="false">G49*4/G8</f>
        <v>0.0412746944381717</v>
      </c>
      <c r="H50" s="13" t="n">
        <f aca="false">H49*4/H8</f>
        <v>0.0460255226234483</v>
      </c>
      <c r="I50" s="13" t="n">
        <f aca="false">I49*4/I8</f>
        <v>0.0466272419886426</v>
      </c>
      <c r="J50" s="13" t="n">
        <f aca="false">J49*4/J8</f>
        <v>0.0506007957902126</v>
      </c>
      <c r="K50" s="13" t="n">
        <f aca="false">K49*4/K8</f>
        <v>0.0489665319974876</v>
      </c>
      <c r="L50" s="13" t="n">
        <f aca="false">L49*4/L8</f>
        <v>0.0475115697349421</v>
      </c>
      <c r="M50" s="13" t="n">
        <f aca="false">M49*4/M8</f>
        <v>0.0496896857763001</v>
      </c>
      <c r="N50" s="13" t="n">
        <f aca="false">N49*4/N8</f>
        <v>0.0436832666019632</v>
      </c>
      <c r="O50" s="13" t="n">
        <f aca="false">O49*4/O8</f>
        <v>0.0421043248392896</v>
      </c>
      <c r="P50" s="13" t="n">
        <f aca="false">P49*4/P8</f>
        <v>0.0397504505267225</v>
      </c>
      <c r="Q50" s="13" t="n">
        <f aca="false">Q49*4/Q8</f>
        <v>0.042480850976908</v>
      </c>
      <c r="R50" s="13" t="n">
        <f aca="false">R49*4/R8</f>
        <v>0.0607984845353581</v>
      </c>
      <c r="S50" s="13" t="n">
        <f aca="false">S49*4/S8</f>
        <v>0.0550848108275237</v>
      </c>
      <c r="T50" s="13" t="n">
        <f aca="false">T49*4/T8</f>
        <v>0.0514401539998273</v>
      </c>
      <c r="U50" s="13" t="n">
        <f aca="false">U49*4/U8</f>
        <v>0.0462078388192721</v>
      </c>
      <c r="V50" s="13" t="n">
        <f aca="false">V49*4/V8</f>
        <v>0.0388452816927394</v>
      </c>
      <c r="W50" s="13" t="n">
        <f aca="false">W49*4/W8</f>
        <v>0.0353004006902192</v>
      </c>
      <c r="X50" s="13" t="n">
        <f aca="false">X49*4/X8</f>
        <v>0.0325305844548805</v>
      </c>
      <c r="Y50" s="13" t="n">
        <f aca="false">Y49*4/Y8</f>
        <v>0.033238326290786</v>
      </c>
      <c r="Z50" s="13" t="n">
        <f aca="false">Z49*4/Z8</f>
        <v>0.0336324203478824</v>
      </c>
      <c r="AA50" s="13" t="n">
        <f aca="false">AA49*4/AA8</f>
        <v>0.0462165923346977</v>
      </c>
      <c r="AB50" s="13" t="n">
        <f aca="false">AB49*4/AB8</f>
        <v>0.0493198749952803</v>
      </c>
      <c r="AC50" s="13" t="n">
        <f aca="false">AC49*4/AC8</f>
        <v>0.0589960312003918</v>
      </c>
      <c r="AD50" s="13" t="n">
        <f aca="false">AD49*4/AD8</f>
        <v>0.0573554721776587</v>
      </c>
      <c r="AE50" s="13" t="n">
        <f aca="false">AE49*4/AE8</f>
        <v>0.0517809932582145</v>
      </c>
      <c r="AF50" s="13" t="n">
        <f aca="false">AF49*4/AF8</f>
        <v>0.0567507570752584</v>
      </c>
      <c r="AG50" s="13" t="n">
        <f aca="false">AG49*4/AG8</f>
        <v>0.0523937533002447</v>
      </c>
      <c r="AH50" s="13" t="n">
        <f aca="false">AH49*4/AH8</f>
        <v>0.0542631919879833</v>
      </c>
      <c r="AI50" s="13" t="n">
        <f aca="false">AI49*4/AI8</f>
        <v>0.0493646782368682</v>
      </c>
      <c r="AJ50" s="13" t="n">
        <f aca="false">AJ49*4/AJ8</f>
        <v>0.0448274014585766</v>
      </c>
      <c r="AK50" s="13" t="n">
        <f aca="false">AK49*4/AK8</f>
        <v>0.0459237095814219</v>
      </c>
      <c r="AL50" s="13" t="n">
        <f aca="false">AL49*4/AL8</f>
        <v>0.0482944911476971</v>
      </c>
      <c r="AM50" s="13" t="n">
        <f aca="false">AM49*4/AM8</f>
        <v>0.0505922083595626</v>
      </c>
      <c r="AN50" s="13" t="n">
        <f aca="false">AN49*4/AN8</f>
        <v>0.0501311127923939</v>
      </c>
      <c r="AO50" s="13" t="n">
        <f aca="false">AO49*4/AO8</f>
        <v>0.0549606919243299</v>
      </c>
      <c r="AP50" s="13" t="n">
        <f aca="false">AP49*4/AP8</f>
        <v>0.0613257191198397</v>
      </c>
      <c r="AQ50" s="13" t="n">
        <f aca="false">AQ49*4/AQ8</f>
        <v>0.051657220755029</v>
      </c>
    </row>
    <row r="51" customFormat="false" ht="15" hidden="false" customHeight="true" outlineLevel="0" collapsed="false">
      <c r="A51" s="14" t="s">
        <v>189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5" hidden="false" customHeight="true" outlineLevel="0" collapsed="false"/>
    <row r="53" customFormat="false" ht="15" hidden="false" customHeight="true" outlineLevel="0" collapsed="false">
      <c r="A53" s="12" t="s">
        <v>204</v>
      </c>
    </row>
    <row r="54" customFormat="false" ht="15" hidden="false" customHeight="true" outlineLevel="0" collapsed="false">
      <c r="A54" s="3" t="s">
        <v>205</v>
      </c>
      <c r="B54" s="9" t="n">
        <f aca="false">'Quarterly Data'!B45/'Quarterly Data'!B51</f>
        <v>1.88826795830787</v>
      </c>
      <c r="C54" s="9" t="n">
        <f aca="false">'Quarterly Data'!C45/'Quarterly Data'!C51</f>
        <v>1.9308816742488</v>
      </c>
      <c r="D54" s="9" t="n">
        <f aca="false">'Quarterly Data'!D45/'Quarterly Data'!D51</f>
        <v>1.93727424738875</v>
      </c>
      <c r="E54" s="9" t="n">
        <f aca="false">'Quarterly Data'!E45/'Quarterly Data'!E51</f>
        <v>1.94295270156944</v>
      </c>
      <c r="F54" s="9" t="n">
        <f aca="false">'Quarterly Data'!F45/'Quarterly Data'!F51</f>
        <v>2.03122574869207</v>
      </c>
      <c r="G54" s="9" t="n">
        <f aca="false">'Quarterly Data'!G45/'Quarterly Data'!G51</f>
        <v>1.98293950754586</v>
      </c>
      <c r="H54" s="9" t="n">
        <f aca="false">'Quarterly Data'!H45/'Quarterly Data'!H51</f>
        <v>2.05296843661891</v>
      </c>
      <c r="I54" s="9" t="n">
        <f aca="false">'Quarterly Data'!I45/'Quarterly Data'!I51</f>
        <v>2.07969156079843</v>
      </c>
      <c r="J54" s="9" t="n">
        <f aca="false">'Quarterly Data'!J45/'Quarterly Data'!J51</f>
        <v>2.08045171891459</v>
      </c>
      <c r="K54" s="9" t="n">
        <f aca="false">'Quarterly Data'!K45/'Quarterly Data'!K51</f>
        <v>2.10421429626203</v>
      </c>
      <c r="L54" s="9" t="n">
        <f aca="false">'Quarterly Data'!L45/'Quarterly Data'!L51</f>
        <v>2.15168021437119</v>
      </c>
      <c r="M54" s="9" t="n">
        <f aca="false">'Quarterly Data'!M45/'Quarterly Data'!M51</f>
        <v>2.16212245234126</v>
      </c>
      <c r="N54" s="9" t="n">
        <f aca="false">'Quarterly Data'!N45/'Quarterly Data'!N51</f>
        <v>2.19213552625302</v>
      </c>
      <c r="O54" s="9" t="n">
        <f aca="false">'Quarterly Data'!O45/'Quarterly Data'!O51</f>
        <v>2.13868918021172</v>
      </c>
      <c r="P54" s="9" t="n">
        <f aca="false">'Quarterly Data'!P45/'Quarterly Data'!P51</f>
        <v>2.13986612797979</v>
      </c>
      <c r="Q54" s="9" t="n">
        <f aca="false">'Quarterly Data'!Q45/'Quarterly Data'!Q51</f>
        <v>2.2270586124644</v>
      </c>
      <c r="R54" s="9" t="n">
        <f aca="false">'Quarterly Data'!R45/'Quarterly Data'!R51</f>
        <v>2.23692824226716</v>
      </c>
      <c r="S54" s="9" t="n">
        <f aca="false">'Quarterly Data'!S45/'Quarterly Data'!S51</f>
        <v>2.12957878659207</v>
      </c>
      <c r="T54" s="9" t="n">
        <f aca="false">'Quarterly Data'!T45/'Quarterly Data'!T51</f>
        <v>1.92051814958355</v>
      </c>
      <c r="U54" s="9" t="n">
        <f aca="false">'Quarterly Data'!U45/'Quarterly Data'!U51</f>
        <v>1.85328089544396</v>
      </c>
      <c r="V54" s="9" t="n">
        <f aca="false">'Quarterly Data'!V45/'Quarterly Data'!V51</f>
        <v>1.79183573128184</v>
      </c>
      <c r="W54" s="9" t="n">
        <f aca="false">'Quarterly Data'!W45/'Quarterly Data'!W51</f>
        <v>1.84171015501046</v>
      </c>
      <c r="X54" s="9" t="n">
        <f aca="false">'Quarterly Data'!X45/'Quarterly Data'!X51</f>
        <v>1.80251968464493</v>
      </c>
      <c r="Y54" s="9" t="n">
        <f aca="false">'Quarterly Data'!Y45/'Quarterly Data'!Y51</f>
        <v>2.09891720944741</v>
      </c>
      <c r="Z54" s="9" t="n">
        <f aca="false">'Quarterly Data'!Z45/'Quarterly Data'!Z51</f>
        <v>2.08832106045089</v>
      </c>
      <c r="AA54" s="9" t="n">
        <f aca="false">'Quarterly Data'!AA45/'Quarterly Data'!AA51</f>
        <v>2.24439326525376</v>
      </c>
      <c r="AB54" s="9" t="n">
        <f aca="false">'Quarterly Data'!AB45/'Quarterly Data'!AB51</f>
        <v>2.27105694384517</v>
      </c>
      <c r="AC54" s="9" t="n">
        <f aca="false">'Quarterly Data'!AC45/'Quarterly Data'!AC51</f>
        <v>2.38225973987182</v>
      </c>
      <c r="AD54" s="9" t="n">
        <f aca="false">'Quarterly Data'!AD45/'Quarterly Data'!AD51</f>
        <v>2.40979016354433</v>
      </c>
      <c r="AE54" s="9" t="n">
        <f aca="false">'Quarterly Data'!AE45/'Quarterly Data'!AE51</f>
        <v>2.45014714849556</v>
      </c>
      <c r="AF54" s="9" t="n">
        <f aca="false">'Quarterly Data'!AF45/'Quarterly Data'!AF51</f>
        <v>2.43659375502622</v>
      </c>
      <c r="AG54" s="9" t="n">
        <f aca="false">'Quarterly Data'!AG45/'Quarterly Data'!AG51</f>
        <v>2.45228962321795</v>
      </c>
      <c r="AH54" s="9" t="n">
        <f aca="false">'Quarterly Data'!AH45/'Quarterly Data'!AH51</f>
        <v>2.51726947632255</v>
      </c>
      <c r="AI54" s="9" t="n">
        <f aca="false">'Quarterly Data'!AI45/'Quarterly Data'!AI51</f>
        <v>2.55326457010641</v>
      </c>
      <c r="AJ54" s="9" t="n">
        <f aca="false">'Quarterly Data'!AJ45/'Quarterly Data'!AJ51</f>
        <v>2.52434304463609</v>
      </c>
      <c r="AK54" s="9" t="n">
        <f aca="false">'Quarterly Data'!AK45/'Quarterly Data'!AK51</f>
        <v>2.52545959915634</v>
      </c>
      <c r="AL54" s="9" t="n">
        <f aca="false">'Quarterly Data'!AL45/'Quarterly Data'!AL51</f>
        <v>2.59124092252969</v>
      </c>
      <c r="AM54" s="9" t="n">
        <f aca="false">'Quarterly Data'!AM45/'Quarterly Data'!AM51</f>
        <v>2.57387860029275</v>
      </c>
      <c r="AN54" s="9" t="n">
        <f aca="false">'Quarterly Data'!AN45/'Quarterly Data'!AN51</f>
        <v>2.42095676452668</v>
      </c>
      <c r="AO54" s="9" t="n">
        <f aca="false">'Quarterly Data'!AO45/'Quarterly Data'!AO51</f>
        <v>2.49123076320006</v>
      </c>
      <c r="AP54" s="9" t="n">
        <f aca="false">'Quarterly Data'!AP45/'Quarterly Data'!AP51</f>
        <v>2.50438905455645</v>
      </c>
      <c r="AQ54" s="9" t="n">
        <f aca="false">'Quarterly Data'!AQ45/'Quarterly Data'!AQ51</f>
        <v>2.4368002460666</v>
      </c>
    </row>
    <row r="55" customFormat="false" ht="15" hidden="false" customHeight="true" outlineLevel="0" collapsed="false">
      <c r="A55" s="3" t="s">
        <v>206</v>
      </c>
      <c r="B55" s="9" t="n">
        <f aca="false">'Quarterly Data'!B44/'Quarterly Data'!B51</f>
        <v>0.0845664767771487</v>
      </c>
      <c r="C55" s="9" t="n">
        <f aca="false">'Quarterly Data'!C44/'Quarterly Data'!C51</f>
        <v>0.0951558186717181</v>
      </c>
      <c r="D55" s="9" t="n">
        <f aca="false">'Quarterly Data'!D44/'Quarterly Data'!D51</f>
        <v>0.133260556371986</v>
      </c>
      <c r="E55" s="9" t="n">
        <f aca="false">'Quarterly Data'!E44/'Quarterly Data'!E51</f>
        <v>0.174164967477777</v>
      </c>
      <c r="F55" s="9" t="n">
        <f aca="false">'Quarterly Data'!F44/'Quarterly Data'!F51</f>
        <v>0.0582776675571649</v>
      </c>
      <c r="G55" s="9" t="n">
        <f aca="false">'Quarterly Data'!G44/'Quarterly Data'!G51</f>
        <v>0.104217063125382</v>
      </c>
      <c r="H55" s="9" t="n">
        <f aca="false">'Quarterly Data'!H44/'Quarterly Data'!H51</f>
        <v>0.140224237021157</v>
      </c>
      <c r="I55" s="9" t="n">
        <f aca="false">'Quarterly Data'!I44/'Quarterly Data'!I51</f>
        <v>0.169060972557314</v>
      </c>
      <c r="J55" s="9" t="n">
        <f aca="false">'Quarterly Data'!J44/'Quarterly Data'!J51</f>
        <v>0.104051177399693</v>
      </c>
      <c r="K55" s="9" t="n">
        <f aca="false">'Quarterly Data'!K44/'Quarterly Data'!K51</f>
        <v>0.121426753867037</v>
      </c>
      <c r="L55" s="9" t="n">
        <f aca="false">'Quarterly Data'!L44/'Quarterly Data'!L51</f>
        <v>0.128142042891705</v>
      </c>
      <c r="M55" s="9" t="n">
        <f aca="false">'Quarterly Data'!M44/'Quarterly Data'!M51</f>
        <v>0.145489140086094</v>
      </c>
      <c r="N55" s="9" t="n">
        <f aca="false">'Quarterly Data'!N44/'Quarterly Data'!N51</f>
        <v>0.111912077227674</v>
      </c>
      <c r="O55" s="9" t="n">
        <f aca="false">'Quarterly Data'!O44/'Quarterly Data'!O51</f>
        <v>0.128364325143183</v>
      </c>
      <c r="P55" s="9" t="n">
        <f aca="false">'Quarterly Data'!P44/'Quarterly Data'!P51</f>
        <v>0.197615098871831</v>
      </c>
      <c r="Q55" s="9" t="n">
        <f aca="false">'Quarterly Data'!Q44/'Quarterly Data'!Q51</f>
        <v>0.201395994529522</v>
      </c>
      <c r="R55" s="9" t="n">
        <f aca="false">'Quarterly Data'!R44/'Quarterly Data'!R51</f>
        <v>0.148084351295747</v>
      </c>
      <c r="S55" s="9" t="n">
        <f aca="false">'Quarterly Data'!S44/'Quarterly Data'!S51</f>
        <v>0.0962496596516538</v>
      </c>
      <c r="T55" s="9" t="n">
        <f aca="false">'Quarterly Data'!T44/'Quarterly Data'!T51</f>
        <v>0.140693288332723</v>
      </c>
      <c r="U55" s="9" t="n">
        <f aca="false">'Quarterly Data'!U44/'Quarterly Data'!U51</f>
        <v>0.164639476715026</v>
      </c>
      <c r="V55" s="9" t="n">
        <f aca="false">'Quarterly Data'!V44/'Quarterly Data'!V51</f>
        <v>0.154716063562441</v>
      </c>
      <c r="W55" s="9" t="n">
        <f aca="false">'Quarterly Data'!W44/'Quarterly Data'!W51</f>
        <v>0.141452986835241</v>
      </c>
      <c r="X55" s="9" t="n">
        <f aca="false">'Quarterly Data'!X44/'Quarterly Data'!X51</f>
        <v>0.253653764579322</v>
      </c>
      <c r="Y55" s="9" t="n">
        <f aca="false">'Quarterly Data'!Y44/'Quarterly Data'!Y51</f>
        <v>0.17045809920953</v>
      </c>
      <c r="Z55" s="9" t="n">
        <f aca="false">'Quarterly Data'!Z44/'Quarterly Data'!Z51</f>
        <v>0.175801462995657</v>
      </c>
      <c r="AA55" s="9" t="n">
        <f aca="false">'Quarterly Data'!AA44/'Quarterly Data'!AA51</f>
        <v>0.185493956678782</v>
      </c>
      <c r="AB55" s="9" t="n">
        <f aca="false">'Quarterly Data'!AB44/'Quarterly Data'!AB51</f>
        <v>0.229008082391532</v>
      </c>
      <c r="AC55" s="9" t="n">
        <f aca="false">'Quarterly Data'!AC44/'Quarterly Data'!AC51</f>
        <v>0.211073919776611</v>
      </c>
      <c r="AD55" s="9" t="n">
        <f aca="false">'Quarterly Data'!AD44/'Quarterly Data'!AD51</f>
        <v>0.160986906441126</v>
      </c>
      <c r="AE55" s="9" t="n">
        <f aca="false">'Quarterly Data'!AE44/'Quarterly Data'!AE51</f>
        <v>0.210780553169593</v>
      </c>
      <c r="AF55" s="9" t="n">
        <f aca="false">'Quarterly Data'!AF44/'Quarterly Data'!AF51</f>
        <v>0.219799000266523</v>
      </c>
      <c r="AG55" s="9" t="n">
        <f aca="false">'Quarterly Data'!AG44/'Quarterly Data'!AG51</f>
        <v>0.287739946816236</v>
      </c>
      <c r="AH55" s="9" t="n">
        <f aca="false">'Quarterly Data'!AH44/'Quarterly Data'!AH51</f>
        <v>0.181018853136406</v>
      </c>
      <c r="AI55" s="9" t="n">
        <f aca="false">'Quarterly Data'!AI44/'Quarterly Data'!AI51</f>
        <v>0.21778235257276</v>
      </c>
      <c r="AJ55" s="9" t="n">
        <f aca="false">'Quarterly Data'!AJ44/'Quarterly Data'!AJ51</f>
        <v>0.216957054656141</v>
      </c>
      <c r="AK55" s="9" t="n">
        <f aca="false">'Quarterly Data'!AK44/'Quarterly Data'!AK51</f>
        <v>0.273220762081449</v>
      </c>
      <c r="AL55" s="9" t="n">
        <f aca="false">'Quarterly Data'!AL44/'Quarterly Data'!AL51</f>
        <v>0.239383984558038</v>
      </c>
      <c r="AM55" s="9" t="n">
        <f aca="false">'Quarterly Data'!AM44/'Quarterly Data'!AM51</f>
        <v>0.245337666629498</v>
      </c>
      <c r="AN55" s="9" t="n">
        <f aca="false">'Quarterly Data'!AN44/'Quarterly Data'!AN51</f>
        <v>0.325355275943389</v>
      </c>
      <c r="AO55" s="9" t="n">
        <f aca="false">'Quarterly Data'!AO44/'Quarterly Data'!AO51</f>
        <v>0.354620413191341</v>
      </c>
      <c r="AP55" s="9" t="n">
        <f aca="false">'Quarterly Data'!AP44/'Quarterly Data'!AP51</f>
        <v>0.326937640449781</v>
      </c>
      <c r="AQ55" s="9" t="n">
        <f aca="false">'Quarterly Data'!AQ44/'Quarterly Data'!AQ51</f>
        <v>0.425939284323155</v>
      </c>
    </row>
    <row r="56" customFormat="false" ht="15" hidden="false" customHeight="true" outlineLevel="0" collapsed="false">
      <c r="A56" s="3" t="s">
        <v>207</v>
      </c>
      <c r="B56" s="9" t="n">
        <f aca="false">'Quarterly Data'!B27/'Quarterly Data'!B51</f>
        <v>1.97283443508502</v>
      </c>
      <c r="C56" s="9" t="n">
        <f aca="false">'Quarterly Data'!C27/'Quarterly Data'!C51</f>
        <v>2.02603749292052</v>
      </c>
      <c r="D56" s="9" t="n">
        <f aca="false">'Quarterly Data'!D27/'Quarterly Data'!D51</f>
        <v>2.07053480376074</v>
      </c>
      <c r="E56" s="9" t="n">
        <f aca="false">'Quarterly Data'!E27/'Quarterly Data'!E51</f>
        <v>2.11711766904722</v>
      </c>
      <c r="F56" s="9" t="n">
        <f aca="false">'Quarterly Data'!F27/'Quarterly Data'!F51</f>
        <v>2.08950341624923</v>
      </c>
      <c r="G56" s="9" t="n">
        <f aca="false">'Quarterly Data'!G27/'Quarterly Data'!G51</f>
        <v>2.08715657067124</v>
      </c>
      <c r="H56" s="9" t="n">
        <f aca="false">'Quarterly Data'!H27/'Quarterly Data'!H51</f>
        <v>2.19319267364007</v>
      </c>
      <c r="I56" s="9" t="n">
        <f aca="false">'Quarterly Data'!I27/'Quarterly Data'!I51</f>
        <v>2.24875253335574</v>
      </c>
      <c r="J56" s="9" t="n">
        <f aca="false">'Quarterly Data'!J27/'Quarterly Data'!J51</f>
        <v>2.18450289631429</v>
      </c>
      <c r="K56" s="9" t="n">
        <f aca="false">'Quarterly Data'!K27/'Quarterly Data'!K51</f>
        <v>2.22564105012907</v>
      </c>
      <c r="L56" s="9" t="n">
        <f aca="false">'Quarterly Data'!L27/'Quarterly Data'!L51</f>
        <v>2.2798222572629</v>
      </c>
      <c r="M56" s="9" t="n">
        <f aca="false">'Quarterly Data'!M27/'Quarterly Data'!M51</f>
        <v>2.30761159242735</v>
      </c>
      <c r="N56" s="9" t="n">
        <f aca="false">'Quarterly Data'!N27/'Quarterly Data'!N51</f>
        <v>2.30404760348069</v>
      </c>
      <c r="O56" s="9" t="n">
        <f aca="false">'Quarterly Data'!O27/'Quarterly Data'!O51</f>
        <v>2.2670535053549</v>
      </c>
      <c r="P56" s="9" t="n">
        <f aca="false">'Quarterly Data'!P27/'Quarterly Data'!P51</f>
        <v>2.33748122685162</v>
      </c>
      <c r="Q56" s="9" t="n">
        <f aca="false">'Quarterly Data'!Q27/'Quarterly Data'!Q51</f>
        <v>2.42845460699392</v>
      </c>
      <c r="R56" s="9" t="n">
        <f aca="false">'Quarterly Data'!R27/'Quarterly Data'!R51</f>
        <v>2.38501259356291</v>
      </c>
      <c r="S56" s="9" t="n">
        <f aca="false">'Quarterly Data'!S27/'Quarterly Data'!S51</f>
        <v>2.22582844624372</v>
      </c>
      <c r="T56" s="9" t="n">
        <f aca="false">'Quarterly Data'!T27/'Quarterly Data'!T51</f>
        <v>2.06121143791627</v>
      </c>
      <c r="U56" s="9" t="n">
        <f aca="false">'Quarterly Data'!U27/'Quarterly Data'!U51</f>
        <v>2.01792037215898</v>
      </c>
      <c r="V56" s="9" t="n">
        <f aca="false">'Quarterly Data'!V27/'Quarterly Data'!V51</f>
        <v>1.94655179484428</v>
      </c>
      <c r="W56" s="9" t="n">
        <f aca="false">'Quarterly Data'!W27/'Quarterly Data'!W51</f>
        <v>1.9831631418457</v>
      </c>
      <c r="X56" s="9" t="n">
        <f aca="false">'Quarterly Data'!X27/'Quarterly Data'!X51</f>
        <v>2.05617344922425</v>
      </c>
      <c r="Y56" s="9" t="n">
        <f aca="false">'Quarterly Data'!Y27/'Quarterly Data'!Y51</f>
        <v>2.26937530865694</v>
      </c>
      <c r="Z56" s="9" t="n">
        <f aca="false">'Quarterly Data'!Z27/'Quarterly Data'!Z51</f>
        <v>2.26412252344654</v>
      </c>
      <c r="AA56" s="9" t="n">
        <f aca="false">'Quarterly Data'!AA27/'Quarterly Data'!AA51</f>
        <v>2.42988722193254</v>
      </c>
      <c r="AB56" s="9" t="n">
        <f aca="false">'Quarterly Data'!AB27/'Quarterly Data'!AB51</f>
        <v>2.5000650262367</v>
      </c>
      <c r="AC56" s="9" t="n">
        <f aca="false">'Quarterly Data'!AC27/'Quarterly Data'!AC51</f>
        <v>2.59333365964843</v>
      </c>
      <c r="AD56" s="9" t="n">
        <f aca="false">'Quarterly Data'!AD27/'Quarterly Data'!AD51</f>
        <v>2.57077706998546</v>
      </c>
      <c r="AE56" s="9" t="n">
        <f aca="false">'Quarterly Data'!AE27/'Quarterly Data'!AE51</f>
        <v>2.66092770166516</v>
      </c>
      <c r="AF56" s="9" t="n">
        <f aca="false">'Quarterly Data'!AF27/'Quarterly Data'!AF51</f>
        <v>2.65639275529274</v>
      </c>
      <c r="AG56" s="9" t="n">
        <f aca="false">'Quarterly Data'!AG27/'Quarterly Data'!AG51</f>
        <v>2.74002957003419</v>
      </c>
      <c r="AH56" s="9" t="n">
        <f aca="false">'Quarterly Data'!AH27/'Quarterly Data'!AH51</f>
        <v>2.69828832945895</v>
      </c>
      <c r="AI56" s="9" t="n">
        <f aca="false">'Quarterly Data'!AI27/'Quarterly Data'!AI51</f>
        <v>2.77104692267917</v>
      </c>
      <c r="AJ56" s="9" t="n">
        <f aca="false">'Quarterly Data'!AJ27/'Quarterly Data'!AJ51</f>
        <v>2.74130009929223</v>
      </c>
      <c r="AK56" s="9" t="n">
        <f aca="false">'Quarterly Data'!AK27/'Quarterly Data'!AK51</f>
        <v>2.79868036123779</v>
      </c>
      <c r="AL56" s="9" t="n">
        <f aca="false">'Quarterly Data'!AL27/'Quarterly Data'!AL51</f>
        <v>2.83062490708773</v>
      </c>
      <c r="AM56" s="9" t="n">
        <f aca="false">'Quarterly Data'!AM27/'Quarterly Data'!AM51</f>
        <v>2.81921626692224</v>
      </c>
      <c r="AN56" s="9" t="n">
        <f aca="false">'Quarterly Data'!AN27/'Quarterly Data'!AN51</f>
        <v>2.74631204047007</v>
      </c>
      <c r="AO56" s="9" t="n">
        <f aca="false">'Quarterly Data'!AO27/'Quarterly Data'!AO51</f>
        <v>2.8458511763914</v>
      </c>
      <c r="AP56" s="9" t="n">
        <f aca="false">'Quarterly Data'!AP27/'Quarterly Data'!AP51</f>
        <v>2.83132669500623</v>
      </c>
      <c r="AQ56" s="9" t="n">
        <f aca="false">'Quarterly Data'!AQ27/'Quarterly Data'!AQ51</f>
        <v>2.86273953038976</v>
      </c>
    </row>
    <row r="57" customFormat="false" ht="15" hidden="false" customHeight="true" outlineLevel="0" collapsed="false">
      <c r="A57" s="3" t="s">
        <v>208</v>
      </c>
      <c r="B57" s="9" t="n">
        <f aca="false">'Quarterly Data'!B26/'Quarterly Data'!B51</f>
        <v>2.0714856194335</v>
      </c>
      <c r="C57" s="9" t="n">
        <f aca="false">'Quarterly Data'!C26/'Quarterly Data'!C51</f>
        <v>1.99057416059096</v>
      </c>
      <c r="D57" s="9" t="n">
        <f aca="false">'Quarterly Data'!D26/'Quarterly Data'!D51</f>
        <v>2.10547897388557</v>
      </c>
      <c r="E57" s="9" t="n">
        <f aca="false">'Quarterly Data'!E26/'Quarterly Data'!E51</f>
        <v>2.09483711874235</v>
      </c>
      <c r="F57" s="9" t="n">
        <f aca="false">'Quarterly Data'!F26/'Quarterly Data'!F51</f>
        <v>2.03733345184216</v>
      </c>
      <c r="G57" s="9" t="n">
        <f aca="false">'Quarterly Data'!G26/'Quarterly Data'!G51</f>
        <v>1.89831380482884</v>
      </c>
      <c r="H57" s="9" t="n">
        <f aca="false">'Quarterly Data'!H26/'Quarterly Data'!H51</f>
        <v>2.33912160917673</v>
      </c>
      <c r="I57" s="9" t="n">
        <f aca="false">'Quarterly Data'!I26/'Quarterly Data'!I51</f>
        <v>2.17878304903489</v>
      </c>
      <c r="J57" s="9" t="n">
        <f aca="false">'Quarterly Data'!J26/'Quarterly Data'!J51</f>
        <v>2.17249448564951</v>
      </c>
      <c r="K57" s="9" t="n">
        <f aca="false">'Quarterly Data'!K26/'Quarterly Data'!K51</f>
        <v>2.2122126967252</v>
      </c>
      <c r="L57" s="9" t="n">
        <f aca="false">'Quarterly Data'!L26/'Quarterly Data'!L51</f>
        <v>2.26153174281912</v>
      </c>
      <c r="M57" s="9" t="n">
        <f aca="false">'Quarterly Data'!M26/'Quarterly Data'!M51</f>
        <v>2.16686014784369</v>
      </c>
      <c r="N57" s="9" t="n">
        <f aca="false">'Quarterly Data'!N26/'Quarterly Data'!N51</f>
        <v>2.30701521471953</v>
      </c>
      <c r="O57" s="9" t="n">
        <f aca="false">'Quarterly Data'!O26/'Quarterly Data'!O51</f>
        <v>2.23891248127904</v>
      </c>
      <c r="P57" s="9" t="n">
        <f aca="false">'Quarterly Data'!P26/'Quarterly Data'!P51</f>
        <v>2.25149073660186</v>
      </c>
      <c r="Q57" s="9" t="n">
        <f aca="false">'Quarterly Data'!Q26/'Quarterly Data'!Q51</f>
        <v>2.37862894216548</v>
      </c>
      <c r="R57" s="9" t="n">
        <f aca="false">'Quarterly Data'!R26/'Quarterly Data'!R51</f>
        <v>2.28001029678862</v>
      </c>
      <c r="S57" s="9" t="n">
        <f aca="false">'Quarterly Data'!S26/'Quarterly Data'!S51</f>
        <v>2.21050921796903</v>
      </c>
      <c r="T57" s="9" t="n">
        <f aca="false">'Quarterly Data'!T26/'Quarterly Data'!T51</f>
        <v>2.03021652584702</v>
      </c>
      <c r="U57" s="9" t="n">
        <f aca="false">'Quarterly Data'!U26/'Quarterly Data'!U51</f>
        <v>1.92558504773048</v>
      </c>
      <c r="V57" s="9" t="n">
        <f aca="false">'Quarterly Data'!V26/'Quarterly Data'!V51</f>
        <v>1.94064720328412</v>
      </c>
      <c r="W57" s="9" t="n">
        <f aca="false">'Quarterly Data'!W26/'Quarterly Data'!W51</f>
        <v>1.96579838062896</v>
      </c>
      <c r="X57" s="9" t="n">
        <f aca="false">'Quarterly Data'!X26/'Quarterly Data'!X51</f>
        <v>1.95539894470158</v>
      </c>
      <c r="Y57" s="9" t="n">
        <f aca="false">'Quarterly Data'!Y26/'Quarterly Data'!Y51</f>
        <v>2.26608792287644</v>
      </c>
      <c r="Z57" s="9" t="n">
        <f aca="false">'Quarterly Data'!Z26/'Quarterly Data'!Z51</f>
        <v>2.24258312930919</v>
      </c>
      <c r="AA57" s="9" t="n">
        <f aca="false">'Quarterly Data'!AA26/'Quarterly Data'!AA51</f>
        <v>2.40678355194207</v>
      </c>
      <c r="AB57" s="9" t="n">
        <f aca="false">'Quarterly Data'!AB26/'Quarterly Data'!AB51</f>
        <v>2.45672372680539</v>
      </c>
      <c r="AC57" s="9" t="n">
        <f aca="false">'Quarterly Data'!AC26/'Quarterly Data'!AC51</f>
        <v>2.56510666550397</v>
      </c>
      <c r="AD57" s="9" t="n">
        <f aca="false">'Quarterly Data'!AD26/'Quarterly Data'!AD51</f>
        <v>2.53712565027334</v>
      </c>
      <c r="AE57" s="9" t="n">
        <f aca="false">'Quarterly Data'!AE26/'Quarterly Data'!AE51</f>
        <v>2.67238951430038</v>
      </c>
      <c r="AF57" s="9" t="n">
        <f aca="false">'Quarterly Data'!AF26/'Quarterly Data'!AF51</f>
        <v>2.4821358547135</v>
      </c>
      <c r="AG57" s="9" t="n">
        <f aca="false">'Quarterly Data'!AG26/'Quarterly Data'!AG51</f>
        <v>2.63122625477502</v>
      </c>
      <c r="AH57" s="9" t="n">
        <f aca="false">'Quarterly Data'!AH26/'Quarterly Data'!AH51</f>
        <v>2.72671556671786</v>
      </c>
      <c r="AI57" s="9" t="n">
        <f aca="false">'Quarterly Data'!AI26/'Quarterly Data'!AI51</f>
        <v>2.75101038440474</v>
      </c>
      <c r="AJ57" s="9" t="n">
        <f aca="false">'Quarterly Data'!AJ26/'Quarterly Data'!AJ51</f>
        <v>2.88063115473554</v>
      </c>
      <c r="AK57" s="9" t="n">
        <f aca="false">'Quarterly Data'!AK26/'Quarterly Data'!AK51</f>
        <v>2.62638099991287</v>
      </c>
      <c r="AL57" s="9" t="n">
        <f aca="false">'Quarterly Data'!AL26/'Quarterly Data'!AL51</f>
        <v>2.78450827621227</v>
      </c>
      <c r="AM57" s="9" t="n">
        <f aca="false">'Quarterly Data'!AM26/'Quarterly Data'!AM51</f>
        <v>2.80210439212277</v>
      </c>
      <c r="AN57" s="9" t="n">
        <f aca="false">'Quarterly Data'!AN26/'Quarterly Data'!AN51</f>
        <v>3.00949450094197</v>
      </c>
      <c r="AO57" s="9" t="n">
        <f aca="false">'Quarterly Data'!AO26/'Quarterly Data'!AO51</f>
        <v>2.80030612024563</v>
      </c>
      <c r="AP57" s="9" t="n">
        <f aca="false">'Quarterly Data'!AP26/'Quarterly Data'!AP51</f>
        <v>2.72417733429406</v>
      </c>
      <c r="AQ57" s="9" t="n">
        <f aca="false">'Quarterly Data'!AQ26/'Quarterly Data'!AQ51</f>
        <v>2.73240477445978</v>
      </c>
    </row>
    <row r="58" customFormat="false" ht="15" hidden="false" customHeight="true" outlineLevel="0" collapsed="false">
      <c r="A58" s="10" t="s">
        <v>209</v>
      </c>
    </row>
    <row r="59" customFormat="false" ht="15" hidden="false" customHeight="true" outlineLevel="0" collapsed="false"/>
    <row r="60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>
      <c r="A69" s="3" t="s">
        <v>210</v>
      </c>
      <c r="B69" s="9" t="n">
        <f aca="false">'Quarterly Data'!B47/'Quarterly Data'!B51</f>
        <v>2.02195257807798</v>
      </c>
      <c r="C69" s="9" t="n">
        <f aca="false">'Quarterly Data'!C47/'Quarterly Data'!C51</f>
        <v>3.96920836870905</v>
      </c>
      <c r="D69" s="9" t="n">
        <f aca="false">'Quarterly Data'!D47/'Quarterly Data'!D51</f>
        <v>6.19372143223187</v>
      </c>
      <c r="E69" s="9" t="n">
        <f aca="false">'Quarterly Data'!E47/'Quarterly Data'!E51</f>
        <v>8.31509555640093</v>
      </c>
      <c r="F69" s="9" t="n">
        <f aca="false">'Quarterly Data'!F47/'Quarterly Data'!F51</f>
        <v>2.13378426408743</v>
      </c>
      <c r="G69" s="9" t="n">
        <f aca="false">'Quarterly Data'!G47/'Quarterly Data'!G51</f>
        <v>4.0699658068882</v>
      </c>
      <c r="H69" s="9" t="n">
        <f aca="false">'Quarterly Data'!H47/'Quarterly Data'!H51</f>
        <v>6.63431854368432</v>
      </c>
      <c r="I69" s="9" t="n">
        <f aca="false">'Quarterly Data'!I47/'Quarterly Data'!I51</f>
        <v>9.08711407675569</v>
      </c>
      <c r="J69" s="9" t="n">
        <f aca="false">'Quarterly Data'!J47/'Quarterly Data'!J51</f>
        <v>2.28668658127787</v>
      </c>
      <c r="K69" s="9" t="n">
        <f aca="false">'Quarterly Data'!K47/'Quarterly Data'!K51</f>
        <v>4.52408895386977</v>
      </c>
      <c r="L69" s="9" t="n">
        <f aca="false">'Quarterly Data'!L47/'Quarterly Data'!L51</f>
        <v>7.09468812807675</v>
      </c>
      <c r="M69" s="9" t="n">
        <f aca="false">'Quarterly Data'!M47/'Quarterly Data'!M51</f>
        <v>9.39674959278027</v>
      </c>
      <c r="N69" s="9" t="n">
        <f aca="false">'Quarterly Data'!N47/'Quarterly Data'!N51</f>
        <v>2.60784599964672</v>
      </c>
      <c r="O69" s="9" t="n">
        <f aca="false">'Quarterly Data'!O47/'Quarterly Data'!O51</f>
        <v>4.57151616539247</v>
      </c>
      <c r="P69" s="9" t="n">
        <f aca="false">'Quarterly Data'!P47/'Quarterly Data'!P51</f>
        <v>7.25707968944519</v>
      </c>
      <c r="Q69" s="9" t="n">
        <f aca="false">'Quarterly Data'!Q47/'Quarterly Data'!Q51</f>
        <v>9.44361386190005</v>
      </c>
      <c r="R69" s="9" t="n">
        <f aca="false">'Quarterly Data'!R47/'Quarterly Data'!R51</f>
        <v>2.42725644817776</v>
      </c>
      <c r="S69" s="9" t="n">
        <f aca="false">'Quarterly Data'!S47/'Quarterly Data'!S51</f>
        <v>4.46870273137009</v>
      </c>
      <c r="T69" s="9" t="n">
        <f aca="false">'Quarterly Data'!T47/'Quarterly Data'!T51</f>
        <v>6.84245044380831</v>
      </c>
      <c r="U69" s="9" t="n">
        <f aca="false">'Quarterly Data'!U47/'Quarterly Data'!U51</f>
        <v>8.73447193848349</v>
      </c>
      <c r="V69" s="9" t="n">
        <f aca="false">'Quarterly Data'!V47/'Quarterly Data'!V51</f>
        <v>2.36574196678348</v>
      </c>
      <c r="W69" s="9" t="n">
        <f aca="false">'Quarterly Data'!W47/'Quarterly Data'!W51</f>
        <v>4.07179662099505</v>
      </c>
      <c r="X69" s="9" t="n">
        <f aca="false">'Quarterly Data'!X47/'Quarterly Data'!X51</f>
        <v>6.5246661200474</v>
      </c>
      <c r="Y69" s="9" t="n">
        <f aca="false">'Quarterly Data'!Y47/'Quarterly Data'!Y51</f>
        <v>8.59844336851961</v>
      </c>
      <c r="Z69" s="9" t="n">
        <f aca="false">'Quarterly Data'!Z47/'Quarterly Data'!Z51</f>
        <v>2.45527660932816</v>
      </c>
      <c r="AA69" s="9" t="n">
        <f aca="false">'Quarterly Data'!AA47/'Quarterly Data'!AA51</f>
        <v>4.5739120847687</v>
      </c>
      <c r="AB69" s="9" t="n">
        <f aca="false">'Quarterly Data'!AB47/'Quarterly Data'!AB51</f>
        <v>7.71842320052115</v>
      </c>
      <c r="AC69" s="9" t="n">
        <f aca="false">'Quarterly Data'!AC47/'Quarterly Data'!AC51</f>
        <v>10.156089635077</v>
      </c>
      <c r="AD69" s="9" t="n">
        <f aca="false">'Quarterly Data'!AD47/'Quarterly Data'!AD51</f>
        <v>2.82893316500958</v>
      </c>
      <c r="AE69" s="9" t="n">
        <f aca="false">'Quarterly Data'!AE47/'Quarterly Data'!AE51</f>
        <v>5.22486271629747</v>
      </c>
      <c r="AF69" s="9" t="n">
        <f aca="false">'Quarterly Data'!AF47/'Quarterly Data'!AF51</f>
        <v>8.53627445469577</v>
      </c>
      <c r="AG69" s="9" t="n">
        <f aca="false">'Quarterly Data'!AG47/'Quarterly Data'!AG51</f>
        <v>10.9684217835501</v>
      </c>
      <c r="AH69" s="9" t="n">
        <f aca="false">'Quarterly Data'!AH47/'Quarterly Data'!AH51</f>
        <v>2.90322740548796</v>
      </c>
      <c r="AI69" s="9" t="n">
        <f aca="false">'Quarterly Data'!AI47/'Quarterly Data'!AI51</f>
        <v>5.56848617302583</v>
      </c>
      <c r="AJ69" s="9" t="n">
        <f aca="false">'Quarterly Data'!AJ47/'Quarterly Data'!AJ51</f>
        <v>8.97484395581362</v>
      </c>
      <c r="AK69" s="9" t="n">
        <f aca="false">'Quarterly Data'!AK47/'Quarterly Data'!AK51</f>
        <v>11.2671365092074</v>
      </c>
      <c r="AL69" s="9" t="n">
        <f aca="false">'Quarterly Data'!AL47/'Quarterly Data'!AL51</f>
        <v>2.91889288251317</v>
      </c>
      <c r="AM69" s="9" t="n">
        <f aca="false">'Quarterly Data'!AM47/'Quarterly Data'!AM51</f>
        <v>5.5391320173185</v>
      </c>
      <c r="AN69" s="9" t="n">
        <f aca="false">'Quarterly Data'!AN47/'Quarterly Data'!AN51</f>
        <v>8.85268714998051</v>
      </c>
      <c r="AO69" s="9" t="n">
        <f aca="false">'Quarterly Data'!AO47/'Quarterly Data'!AO51</f>
        <v>11.7690692825873</v>
      </c>
      <c r="AP69" s="9" t="n">
        <f aca="false">'Quarterly Data'!AP47/'Quarterly Data'!AP51</f>
        <v>2.97510625207004</v>
      </c>
      <c r="AQ69" s="9" t="n">
        <f aca="false">'Quarterly Data'!AQ47/'Quarterly Data'!AQ51</f>
        <v>5.52101579549934</v>
      </c>
    </row>
    <row r="70" customFormat="false" ht="15" hidden="false" customHeight="true" outlineLevel="0" collapsed="false">
      <c r="A70" s="3" t="s">
        <v>211</v>
      </c>
      <c r="B70" s="9" t="n">
        <f aca="false">'Quarterly Data'!B48/'Quarterly Data'!B51</f>
        <v>2.02195257807798</v>
      </c>
      <c r="C70" s="9" t="n">
        <f aca="false">'Quarterly Data'!C48/'Quarterly Data'!C51</f>
        <v>1.94806036272441</v>
      </c>
      <c r="D70" s="9" t="n">
        <f aca="false">'Quarterly Data'!D48/'Quarterly Data'!D51</f>
        <v>2.22645634537913</v>
      </c>
      <c r="E70" s="9" t="n">
        <f aca="false">'Quarterly Data'!E48/'Quarterly Data'!E51</f>
        <v>2.12200426493654</v>
      </c>
      <c r="F70" s="9" t="n">
        <f aca="false">'Quarterly Data'!F48/'Quarterly Data'!F51</f>
        <v>2.13378426408743</v>
      </c>
      <c r="G70" s="9" t="n">
        <f aca="false">'Quarterly Data'!G48/'Quarterly Data'!G51</f>
        <v>1.94609443335341</v>
      </c>
      <c r="H70" s="9" t="n">
        <f aca="false">'Quarterly Data'!H48/'Quarterly Data'!H51</f>
        <v>2.56829286918614</v>
      </c>
      <c r="I70" s="9" t="n">
        <f aca="false">'Quarterly Data'!I48/'Quarterly Data'!I51</f>
        <v>2.44986507058024</v>
      </c>
      <c r="J70" s="9" t="n">
        <f aca="false">'Quarterly Data'!J48/'Quarterly Data'!J51</f>
        <v>2.28668658127787</v>
      </c>
      <c r="K70" s="9" t="n">
        <f aca="false">'Quarterly Data'!K48/'Quarterly Data'!K51</f>
        <v>2.23842547925873</v>
      </c>
      <c r="L70" s="9" t="n">
        <f aca="false">'Quarterly Data'!L48/'Quarterly Data'!L51</f>
        <v>2.57413326240373</v>
      </c>
      <c r="M70" s="9" t="n">
        <f aca="false">'Quarterly Data'!M48/'Quarterly Data'!M51</f>
        <v>2.30927989678873</v>
      </c>
      <c r="N70" s="9" t="n">
        <f aca="false">'Quarterly Data'!N48/'Quarterly Data'!N51</f>
        <v>2.60784599964672</v>
      </c>
      <c r="O70" s="9" t="n">
        <f aca="false">'Quarterly Data'!O48/'Quarterly Data'!O51</f>
        <v>1.97835195319156</v>
      </c>
      <c r="P70" s="9" t="n">
        <f aca="false">'Quarterly Data'!P48/'Quarterly Data'!P51</f>
        <v>2.69322701688207</v>
      </c>
      <c r="Q70" s="9" t="n">
        <f aca="false">'Quarterly Data'!Q48/'Quarterly Data'!Q51</f>
        <v>2.19251500915991</v>
      </c>
      <c r="R70" s="9" t="n">
        <f aca="false">'Quarterly Data'!R48/'Quarterly Data'!R51</f>
        <v>2.42725644817776</v>
      </c>
      <c r="S70" s="9" t="n">
        <f aca="false">'Quarterly Data'!S48/'Quarterly Data'!S51</f>
        <v>2.04076136848741</v>
      </c>
      <c r="T70" s="9" t="n">
        <f aca="false">'Quarterly Data'!T48/'Quarterly Data'!T51</f>
        <v>2.36947497022874</v>
      </c>
      <c r="U70" s="9" t="n">
        <f aca="false">'Quarterly Data'!U48/'Quarterly Data'!U51</f>
        <v>1.84442191798967</v>
      </c>
      <c r="V70" s="9" t="n">
        <f aca="false">'Quarterly Data'!V48/'Quarterly Data'!V51</f>
        <v>2.36574196678348</v>
      </c>
      <c r="W70" s="9" t="n">
        <f aca="false">'Quarterly Data'!W48/'Quarterly Data'!W51</f>
        <v>1.70771864495371</v>
      </c>
      <c r="X70" s="9" t="n">
        <f aca="false">'Quarterly Data'!X48/'Quarterly Data'!X51</f>
        <v>2.45540708495147</v>
      </c>
      <c r="Y70" s="9" t="n">
        <f aca="false">'Quarterly Data'!Y48/'Quarterly Data'!Y51</f>
        <v>2.08268752877892</v>
      </c>
      <c r="Z70" s="9" t="n">
        <f aca="false">'Quarterly Data'!Z48/'Quarterly Data'!Z51</f>
        <v>2.45527660932816</v>
      </c>
      <c r="AA70" s="9" t="n">
        <f aca="false">'Quarterly Data'!AA48/'Quarterly Data'!AA51</f>
        <v>2.11790549574209</v>
      </c>
      <c r="AB70" s="9" t="n">
        <f aca="false">'Quarterly Data'!AB48/'Quarterly Data'!AB51</f>
        <v>3.14606255796149</v>
      </c>
      <c r="AC70" s="9" t="n">
        <f aca="false">'Quarterly Data'!AC48/'Quarterly Data'!AC51</f>
        <v>2.43909227843647</v>
      </c>
      <c r="AD70" s="9" t="n">
        <f aca="false">'Quarterly Data'!AD48/'Quarterly Data'!AD51</f>
        <v>2.82893316500958</v>
      </c>
      <c r="AE70" s="9" t="n">
        <f aca="false">'Quarterly Data'!AE48/'Quarterly Data'!AE51</f>
        <v>2.43773546188505</v>
      </c>
      <c r="AF70" s="9" t="n">
        <f aca="false">'Quarterly Data'!AF48/'Quarterly Data'!AF51</f>
        <v>3.31413009958734</v>
      </c>
      <c r="AG70" s="9" t="n">
        <f aca="false">'Quarterly Data'!AG48/'Quarterly Data'!AG51</f>
        <v>2.43400926007263</v>
      </c>
      <c r="AH70" s="9" t="n">
        <f aca="false">'Quarterly Data'!AH48/'Quarterly Data'!AH51</f>
        <v>2.90322740548796</v>
      </c>
      <c r="AI70" s="9" t="n">
        <f aca="false">'Quarterly Data'!AI48/'Quarterly Data'!AI51</f>
        <v>2.66866604116335</v>
      </c>
      <c r="AJ70" s="9" t="n">
        <f aca="false">'Quarterly Data'!AJ48/'Quarterly Data'!AJ51</f>
        <v>3.41131288179565</v>
      </c>
      <c r="AK70" s="9" t="n">
        <f aca="false">'Quarterly Data'!AK48/'Quarterly Data'!AK51</f>
        <v>2.30414307366728</v>
      </c>
      <c r="AL70" s="9" t="n">
        <f aca="false">'Quarterly Data'!AL48/'Quarterly Data'!AL51</f>
        <v>2.91889288251317</v>
      </c>
      <c r="AM70" s="9" t="n">
        <f aca="false">'Quarterly Data'!AM48/'Quarterly Data'!AM51</f>
        <v>2.63665238243845</v>
      </c>
      <c r="AN70" s="9" t="n">
        <f aca="false">'Quarterly Data'!AN48/'Quarterly Data'!AN51</f>
        <v>3.32293633958636</v>
      </c>
      <c r="AO70" s="9" t="n">
        <f aca="false">'Quarterly Data'!AO48/'Quarterly Data'!AO51</f>
        <v>2.82011015579254</v>
      </c>
      <c r="AP70" s="9" t="n">
        <f aca="false">'Quarterly Data'!AP48/'Quarterly Data'!AP51</f>
        <v>2.97510625207004</v>
      </c>
      <c r="AQ70" s="9" t="n">
        <f aca="false">'Quarterly Data'!AQ48/'Quarterly Data'!AQ51</f>
        <v>2.56734651571929</v>
      </c>
    </row>
    <row r="71" customFormat="false" ht="15" hidden="false" customHeight="true" outlineLevel="0" collapsed="false">
      <c r="A71" s="3" t="s">
        <v>212</v>
      </c>
      <c r="B71" s="13" t="n">
        <f aca="false">B70*4/B8</f>
        <v>0.0425226619995368</v>
      </c>
      <c r="C71" s="13" t="n">
        <f aca="false">C70*4/C8</f>
        <v>0.0431966375680338</v>
      </c>
      <c r="D71" s="13" t="n">
        <f aca="false">D70*4/D8</f>
        <v>0.0500777405618338</v>
      </c>
      <c r="E71" s="13" t="n">
        <f aca="false">E70*4/E8</f>
        <v>0.0479142933093207</v>
      </c>
      <c r="F71" s="13" t="n">
        <f aca="false">F70*4/F8</f>
        <v>0.0464876745988546</v>
      </c>
      <c r="G71" s="13" t="n">
        <f aca="false">G70*4/G8</f>
        <v>0.0405077677754782</v>
      </c>
      <c r="H71" s="13" t="n">
        <f aca="false">H70*4/H8</f>
        <v>0.0575785869114706</v>
      </c>
      <c r="I71" s="13" t="n">
        <f aca="false">I70*4/I8</f>
        <v>0.0549266312556526</v>
      </c>
      <c r="J71" s="13" t="n">
        <f aca="false">J70*4/J8</f>
        <v>0.0556168449781799</v>
      </c>
      <c r="K71" s="13" t="n">
        <f aca="false">K70*4/K8</f>
        <v>0.0520897196872123</v>
      </c>
      <c r="L71" s="13" t="n">
        <f aca="false">L70*4/L8</f>
        <v>0.0568398181044158</v>
      </c>
      <c r="M71" s="13" t="n">
        <f aca="false">M70*4/M8</f>
        <v>0.0530716437067216</v>
      </c>
      <c r="N71" s="13" t="n">
        <f aca="false">N70*4/N8</f>
        <v>0.0519672395685094</v>
      </c>
      <c r="O71" s="13" t="n">
        <f aca="false">O70*4/O8</f>
        <v>0.0389477695283307</v>
      </c>
      <c r="P71" s="13" t="n">
        <f aca="false">P70*4/P8</f>
        <v>0.0500297592882007</v>
      </c>
      <c r="Q71" s="13" t="n">
        <f aca="false">Q70*4/Q8</f>
        <v>0.0418219362739135</v>
      </c>
      <c r="R71" s="13" t="n">
        <f aca="false">R70*4/R8</f>
        <v>0.0659715009357277</v>
      </c>
      <c r="S71" s="13" t="n">
        <f aca="false">S70*4/S8</f>
        <v>0.0527874125320075</v>
      </c>
      <c r="T71" s="13" t="n">
        <f aca="false">T70*4/T8</f>
        <v>0.0634652462897747</v>
      </c>
      <c r="U71" s="13" t="n">
        <f aca="false">U70*4/U8</f>
        <v>0.0459869580001166</v>
      </c>
      <c r="V71" s="13" t="n">
        <f aca="false">V70*4/V8</f>
        <v>0.051287018953628</v>
      </c>
      <c r="W71" s="13" t="n">
        <f aca="false">W70*4/W8</f>
        <v>0.0327321605242937</v>
      </c>
      <c r="X71" s="13" t="n">
        <f aca="false">X70*4/X8</f>
        <v>0.0443134287123528</v>
      </c>
      <c r="Y71" s="13" t="n">
        <f aca="false">Y70*4/Y8</f>
        <v>0.0329813140469364</v>
      </c>
      <c r="Z71" s="13" t="n">
        <f aca="false">Z70*4/Z8</f>
        <v>0.0395422411616243</v>
      </c>
      <c r="AA71" s="13" t="n">
        <f aca="false">AA70*4/AA8</f>
        <v>0.0436119535802746</v>
      </c>
      <c r="AB71" s="13" t="n">
        <f aca="false">AB70*4/AB8</f>
        <v>0.0683221142941851</v>
      </c>
      <c r="AC71" s="13" t="n">
        <f aca="false">AC70*4/AC8</f>
        <v>0.0604034739583078</v>
      </c>
      <c r="AD71" s="13" t="n">
        <f aca="false">AD70*4/AD8</f>
        <v>0.067331504581925</v>
      </c>
      <c r="AE71" s="13" t="n">
        <f aca="false">AE70*4/AE8</f>
        <v>0.0515186867836435</v>
      </c>
      <c r="AF71" s="13" t="n">
        <f aca="false">AF70*4/AF8</f>
        <v>0.0771894747778581</v>
      </c>
      <c r="AG71" s="13" t="n">
        <f aca="false">AG70*4/AG8</f>
        <v>0.0520031889770886</v>
      </c>
      <c r="AH71" s="13" t="n">
        <f aca="false">AH70*4/AH8</f>
        <v>0.0625830438777314</v>
      </c>
      <c r="AI71" s="13" t="n">
        <f aca="false">AI70*4/AI8</f>
        <v>0.0515958439975514</v>
      </c>
      <c r="AJ71" s="13" t="n">
        <f aca="false">AJ70*4/AJ8</f>
        <v>0.0605782531728417</v>
      </c>
      <c r="AK71" s="13" t="n">
        <f aca="false">AK70*4/AK8</f>
        <v>0.0418992239608544</v>
      </c>
      <c r="AL71" s="13" t="n">
        <f aca="false">AL70*4/AL8</f>
        <v>0.0544011347034418</v>
      </c>
      <c r="AM71" s="13" t="n">
        <f aca="false">AM70*4/AM8</f>
        <v>0.0518260910553013</v>
      </c>
      <c r="AN71" s="13" t="n">
        <f aca="false">AN70*4/AN8</f>
        <v>0.0688085383773124</v>
      </c>
      <c r="AO71" s="13" t="n">
        <f aca="false">AO70*4/AO8</f>
        <v>0.0622163180363476</v>
      </c>
      <c r="AP71" s="13" t="n">
        <f aca="false">AP70*4/AP8</f>
        <v>0.0728523110393642</v>
      </c>
      <c r="AQ71" s="13" t="n">
        <f aca="false">AQ70*4/AQ8</f>
        <v>0.054424643928545</v>
      </c>
    </row>
    <row r="72" customFormat="false" ht="15" hidden="false" customHeight="true" outlineLevel="0" collapsed="false">
      <c r="A72" s="14" t="s">
        <v>189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5" hidden="false" customHeight="true" outlineLevel="0" collapsed="false"/>
    <row r="74" customFormat="false" ht="15" hidden="false" customHeight="true" outlineLevel="0" collapsed="false">
      <c r="A74" s="12" t="s">
        <v>213</v>
      </c>
    </row>
    <row r="75" customFormat="false" ht="15" hidden="false" customHeight="true" outlineLevel="0" collapsed="false">
      <c r="A75" s="3" t="s">
        <v>174</v>
      </c>
      <c r="B75" s="9" t="n">
        <f aca="false">'Quarterly Data'!B5/'Quarterly Data'!B51</f>
        <v>1.73148732968823</v>
      </c>
      <c r="C75" s="9" t="n">
        <f aca="false">'Quarterly Data'!C5/'Quarterly Data'!C51</f>
        <v>1.43569742961345</v>
      </c>
      <c r="D75" s="9" t="n">
        <f aca="false">'Quarterly Data'!D5/'Quarterly Data'!D51</f>
        <v>2.59138838634978</v>
      </c>
      <c r="E75" s="9" t="n">
        <f aca="false">'Quarterly Data'!E5/'Quarterly Data'!E51</f>
        <v>1.76108698253395</v>
      </c>
      <c r="F75" s="9" t="n">
        <f aca="false">'Quarterly Data'!F5/'Quarterly Data'!F51</f>
        <v>1.71438137670567</v>
      </c>
      <c r="G75" s="9" t="n">
        <f aca="false">'Quarterly Data'!G5/'Quarterly Data'!G51</f>
        <v>1.19555788374545</v>
      </c>
      <c r="H75" s="9" t="n">
        <f aca="false">'Quarterly Data'!H5/'Quarterly Data'!H51</f>
        <v>1.72224775880182</v>
      </c>
      <c r="I75" s="9" t="n">
        <f aca="false">'Quarterly Data'!I5/'Quarterly Data'!I51</f>
        <v>1.71785102382108</v>
      </c>
      <c r="J75" s="9" t="n">
        <f aca="false">'Quarterly Data'!J5/'Quarterly Data'!J51</f>
        <v>1.02487695360157</v>
      </c>
      <c r="K75" s="9" t="n">
        <f aca="false">'Quarterly Data'!K5/'Quarterly Data'!K51</f>
        <v>1.84164512957023</v>
      </c>
      <c r="L75" s="9" t="n">
        <f aca="false">'Quarterly Data'!L5/'Quarterly Data'!L51</f>
        <v>1.3909972381757</v>
      </c>
      <c r="M75" s="9" t="n">
        <f aca="false">'Quarterly Data'!M5/'Quarterly Data'!M51</f>
        <v>2.78510052252376</v>
      </c>
      <c r="N75" s="9" t="n">
        <f aca="false">'Quarterly Data'!N5/'Quarterly Data'!N51</f>
        <v>1.22751061189327</v>
      </c>
      <c r="O75" s="9" t="n">
        <f aca="false">'Quarterly Data'!O5/'Quarterly Data'!O51</f>
        <v>1.20546578190065</v>
      </c>
      <c r="P75" s="9" t="n">
        <f aca="false">'Quarterly Data'!P5/'Quarterly Data'!P51</f>
        <v>2.00002611319395</v>
      </c>
      <c r="Q75" s="9" t="n">
        <f aca="false">'Quarterly Data'!Q5/'Quarterly Data'!Q51</f>
        <v>1.1979235800759</v>
      </c>
      <c r="R75" s="9" t="n">
        <f aca="false">'Quarterly Data'!R5/'Quarterly Data'!R51</f>
        <v>1.19341197888393</v>
      </c>
      <c r="S75" s="9" t="n">
        <f aca="false">'Quarterly Data'!S5/'Quarterly Data'!S51</f>
        <v>1.21409147312996</v>
      </c>
      <c r="T75" s="9" t="n">
        <f aca="false">'Quarterly Data'!T5/'Quarterly Data'!T51</f>
        <v>1.0505909651524</v>
      </c>
      <c r="U75" s="9" t="n">
        <f aca="false">'Quarterly Data'!U5/'Quarterly Data'!U51</f>
        <v>2.44294360172994</v>
      </c>
      <c r="V75" s="9" t="n">
        <f aca="false">'Quarterly Data'!V5/'Quarterly Data'!V51</f>
        <v>1.01921562617481</v>
      </c>
      <c r="W75" s="9" t="n">
        <f aca="false">'Quarterly Data'!W5/'Quarterly Data'!W51</f>
        <v>3.20784067447053</v>
      </c>
      <c r="X75" s="9" t="n">
        <f aca="false">'Quarterly Data'!X5/'Quarterly Data'!X51</f>
        <v>0.564249918910588</v>
      </c>
      <c r="Y75" s="9" t="n">
        <f aca="false">'Quarterly Data'!Y5/'Quarterly Data'!Y51</f>
        <v>2.39620408136663</v>
      </c>
      <c r="Z75" s="9" t="n">
        <f aca="false">'Quarterly Data'!Z5/'Quarterly Data'!Z51</f>
        <v>1.87229129616587</v>
      </c>
      <c r="AA75" s="9" t="n">
        <f aca="false">'Quarterly Data'!AA5/'Quarterly Data'!AA51</f>
        <v>0.990220580234701</v>
      </c>
      <c r="AB75" s="9" t="n">
        <f aca="false">'Quarterly Data'!AB5/'Quarterly Data'!AB51</f>
        <v>3.53354106153065</v>
      </c>
      <c r="AC75" s="9" t="n">
        <f aca="false">'Quarterly Data'!AC5/'Quarterly Data'!AC51</f>
        <v>1.72250374895123</v>
      </c>
      <c r="AD75" s="9" t="n">
        <f aca="false">'Quarterly Data'!AD5/'Quarterly Data'!AD51</f>
        <v>1.0482145857908</v>
      </c>
      <c r="AE75" s="9" t="n">
        <f aca="false">'Quarterly Data'!AE5/'Quarterly Data'!AE51</f>
        <v>2.5879281276379</v>
      </c>
      <c r="AF75" s="9" t="n">
        <f aca="false">'Quarterly Data'!AF5/'Quarterly Data'!AF51</f>
        <v>1.20810335164889</v>
      </c>
      <c r="AG75" s="9" t="n">
        <f aca="false">'Quarterly Data'!AG5/'Quarterly Data'!AG51</f>
        <v>1.70194399428269</v>
      </c>
      <c r="AH75" s="9" t="n">
        <f aca="false">'Quarterly Data'!AH5/'Quarterly Data'!AH51</f>
        <v>1.22031808482405</v>
      </c>
      <c r="AI75" s="9" t="n">
        <f aca="false">'Quarterly Data'!AI5/'Quarterly Data'!AI51</f>
        <v>1.78388397387775</v>
      </c>
      <c r="AJ75" s="9" t="n">
        <f aca="false">'Quarterly Data'!AJ5/'Quarterly Data'!AJ51</f>
        <v>2.61386238820993</v>
      </c>
      <c r="AK75" s="9" t="n">
        <f aca="false">'Quarterly Data'!AK5/'Quarterly Data'!AK51</f>
        <v>1.976747658812</v>
      </c>
      <c r="AL75" s="9" t="n">
        <f aca="false">'Quarterly Data'!AL5/'Quarterly Data'!AL51</f>
        <v>1.66048645795767</v>
      </c>
      <c r="AM75" s="9" t="n">
        <f aca="false">'Quarterly Data'!AM5/'Quarterly Data'!AM51</f>
        <v>1.88324835808002</v>
      </c>
      <c r="AN75" s="9" t="n">
        <f aca="false">'Quarterly Data'!AN5/'Quarterly Data'!AN51</f>
        <v>2.67642684190502</v>
      </c>
      <c r="AO75" s="9" t="n">
        <f aca="false">'Quarterly Data'!AO5/'Quarterly Data'!AO51</f>
        <v>1.16898038415913</v>
      </c>
      <c r="AP75" s="9" t="n">
        <f aca="false">'Quarterly Data'!AP5/'Quarterly Data'!AP51</f>
        <v>2.33139340059645</v>
      </c>
      <c r="AQ75" s="9" t="n">
        <f aca="false">'Quarterly Data'!AQ5/'Quarterly Data'!AQ51</f>
        <v>1.10616741653804</v>
      </c>
    </row>
    <row r="76" customFormat="false" ht="15" hidden="false" customHeight="true" outlineLevel="0" collapsed="false">
      <c r="A76" s="3" t="s">
        <v>178</v>
      </c>
      <c r="B76" s="9" t="n">
        <f aca="false">'Quarterly Data'!B10/'Quarterly Data'!B51</f>
        <v>0.315977858228269</v>
      </c>
      <c r="C76" s="9" t="n">
        <f aca="false">'Quarterly Data'!C10/'Quarterly Data'!C51</f>
        <v>0.338924391309627</v>
      </c>
      <c r="D76" s="9" t="n">
        <f aca="false">'Quarterly Data'!D10/'Quarterly Data'!D51</f>
        <v>0.34813993091483</v>
      </c>
      <c r="E76" s="9" t="n">
        <f aca="false">'Quarterly Data'!E10/'Quarterly Data'!E51</f>
        <v>0.361026358203695</v>
      </c>
      <c r="F76" s="9" t="n">
        <f aca="false">'Quarterly Data'!F10/'Quarterly Data'!F51</f>
        <v>0.358427650933306</v>
      </c>
      <c r="G76" s="9" t="n">
        <f aca="false">'Quarterly Data'!G10/'Quarterly Data'!G51</f>
        <v>0.362603006715827</v>
      </c>
      <c r="H76" s="9" t="n">
        <f aca="false">'Quarterly Data'!H10/'Quarterly Data'!H51</f>
        <v>0.345181257070591</v>
      </c>
      <c r="I76" s="9" t="n">
        <f aca="false">'Quarterly Data'!I10/'Quarterly Data'!I51</f>
        <v>0.379924245320376</v>
      </c>
      <c r="J76" s="9" t="n">
        <f aca="false">'Quarterly Data'!J10/'Quarterly Data'!J51</f>
        <v>0.398926785393343</v>
      </c>
      <c r="K76" s="9" t="n">
        <f aca="false">'Quarterly Data'!K10/'Quarterly Data'!K51</f>
        <v>0.409398371421454</v>
      </c>
      <c r="L76" s="9" t="n">
        <f aca="false">'Quarterly Data'!L10/'Quarterly Data'!L51</f>
        <v>0.391091683741187</v>
      </c>
      <c r="M76" s="9" t="n">
        <f aca="false">'Quarterly Data'!M10/'Quarterly Data'!M51</f>
        <v>0.398515301561216</v>
      </c>
      <c r="N76" s="9" t="n">
        <f aca="false">'Quarterly Data'!N10/'Quarterly Data'!N51</f>
        <v>0.344963197695036</v>
      </c>
      <c r="O76" s="9" t="n">
        <f aca="false">'Quarterly Data'!O10/'Quarterly Data'!O51</f>
        <v>0.358191044549189</v>
      </c>
      <c r="P76" s="9" t="n">
        <f aca="false">'Quarterly Data'!P10/'Quarterly Data'!P51</f>
        <v>0.368194604559367</v>
      </c>
      <c r="Q76" s="9" t="n">
        <f aca="false">'Quarterly Data'!Q10/'Quarterly Data'!Q51</f>
        <v>0.387159847584334</v>
      </c>
      <c r="R76" s="9" t="n">
        <f aca="false">'Quarterly Data'!R10/'Quarterly Data'!R51</f>
        <v>0.397178894725878</v>
      </c>
      <c r="S76" s="9" t="n">
        <f aca="false">'Quarterly Data'!S10/'Quarterly Data'!S51</f>
        <v>0.379420904749643</v>
      </c>
      <c r="T76" s="9" t="n">
        <f aca="false">'Quarterly Data'!T10/'Quarterly Data'!T51</f>
        <v>0.378716859287694</v>
      </c>
      <c r="U76" s="9" t="n">
        <f aca="false">'Quarterly Data'!U10/'Quarterly Data'!U51</f>
        <v>0.369463045989451</v>
      </c>
      <c r="V76" s="9" t="n">
        <f aca="false">'Quarterly Data'!V10/'Quarterly Data'!V51</f>
        <v>0.377012470576198</v>
      </c>
      <c r="W76" s="9" t="n">
        <f aca="false">'Quarterly Data'!W10/'Quarterly Data'!W51</f>
        <v>0.40174538692945</v>
      </c>
      <c r="X76" s="9" t="n">
        <f aca="false">'Quarterly Data'!X10/'Quarterly Data'!X51</f>
        <v>0.400657732190788</v>
      </c>
      <c r="Y76" s="9" t="n">
        <f aca="false">'Quarterly Data'!Y10/'Quarterly Data'!Y51</f>
        <v>0.398138150472166</v>
      </c>
      <c r="Z76" s="9" t="n">
        <f aca="false">'Quarterly Data'!Z10/'Quarterly Data'!Z51</f>
        <v>0.403826133667608</v>
      </c>
      <c r="AA76" s="9" t="n">
        <f aca="false">'Quarterly Data'!AA10/'Quarterly Data'!AA51</f>
        <v>0.42017521943377</v>
      </c>
      <c r="AB76" s="9" t="n">
        <f aca="false">'Quarterly Data'!AB10/'Quarterly Data'!AB51</f>
        <v>0.409267025617208</v>
      </c>
      <c r="AC76" s="9" t="n">
        <f aca="false">'Quarterly Data'!AC10/'Quarterly Data'!AC51</f>
        <v>0.410412781005816</v>
      </c>
      <c r="AD76" s="9" t="n">
        <f aca="false">'Quarterly Data'!AD10/'Quarterly Data'!AD51</f>
        <v>0.405795271532749</v>
      </c>
      <c r="AE76" s="9" t="n">
        <f aca="false">'Quarterly Data'!AE10/'Quarterly Data'!AE51</f>
        <v>0.362957400115281</v>
      </c>
      <c r="AF76" s="9" t="n">
        <f aca="false">'Quarterly Data'!AF10/'Quarterly Data'!AF51</f>
        <v>0.338365986172572</v>
      </c>
      <c r="AG76" s="9" t="n">
        <f aca="false">'Quarterly Data'!AG10/'Quarterly Data'!AG51</f>
        <v>0.347826094293122</v>
      </c>
      <c r="AH76" s="9" t="n">
        <f aca="false">'Quarterly Data'!AH10/'Quarterly Data'!AH51</f>
        <v>0.385071994984206</v>
      </c>
      <c r="AI76" s="9" t="n">
        <f aca="false">'Quarterly Data'!AI10/'Quarterly Data'!AI51</f>
        <v>0.400857178979296</v>
      </c>
      <c r="AJ76" s="9" t="n">
        <f aca="false">'Quarterly Data'!AJ10/'Quarterly Data'!AJ51</f>
        <v>0.391315588005121</v>
      </c>
      <c r="AK76" s="9" t="n">
        <f aca="false">'Quarterly Data'!AK10/'Quarterly Data'!AK51</f>
        <v>0.413271804681085</v>
      </c>
      <c r="AL76" s="9" t="n">
        <f aca="false">'Quarterly Data'!AL10/'Quarterly Data'!AL51</f>
        <v>0.420137877146278</v>
      </c>
      <c r="AM76" s="9" t="n">
        <f aca="false">'Quarterly Data'!AM10/'Quarterly Data'!AM51</f>
        <v>0.452229444894271</v>
      </c>
      <c r="AN76" s="9" t="n">
        <f aca="false">'Quarterly Data'!AN10/'Quarterly Data'!AN51</f>
        <v>0.455706393992657</v>
      </c>
      <c r="AO76" s="9" t="n">
        <f aca="false">'Quarterly Data'!AO10/'Quarterly Data'!AO51</f>
        <v>0.486691920521137</v>
      </c>
      <c r="AP76" s="9" t="n">
        <f aca="false">'Quarterly Data'!AP10/'Quarterly Data'!AP51</f>
        <v>0.507688272001095</v>
      </c>
      <c r="AQ76" s="9" t="n">
        <f aca="false">'Quarterly Data'!AQ10/'Quarterly Data'!AQ51</f>
        <v>0.494025551661455</v>
      </c>
    </row>
    <row r="77" customFormat="false" ht="15" hidden="false" customHeight="true" outlineLevel="0" collapsed="false">
      <c r="A77" s="3" t="s">
        <v>179</v>
      </c>
      <c r="B77" s="9" t="n">
        <f aca="false">'Quarterly Data'!B11/'Quarterly Data'!B51</f>
        <v>0</v>
      </c>
      <c r="C77" s="9" t="n">
        <f aca="false">'Quarterly Data'!C11/'Quarterly Data'!C51</f>
        <v>0.0179062906982029</v>
      </c>
      <c r="D77" s="9" t="n">
        <f aca="false">'Quarterly Data'!D11/'Quarterly Data'!D51</f>
        <v>0</v>
      </c>
      <c r="E77" s="9" t="n">
        <f aca="false">'Quarterly Data'!E11/'Quarterly Data'!E51</f>
        <v>0.0335517164186241</v>
      </c>
      <c r="F77" s="9" t="n">
        <f aca="false">'Quarterly Data'!F11/'Quarterly Data'!F51</f>
        <v>0</v>
      </c>
      <c r="G77" s="9" t="n">
        <f aca="false">'Quarterly Data'!G11/'Quarterly Data'!G51</f>
        <v>0.174867547169131</v>
      </c>
      <c r="H77" s="9" t="n">
        <f aca="false">'Quarterly Data'!H11/'Quarterly Data'!H51</f>
        <v>0</v>
      </c>
      <c r="I77" s="9" t="n">
        <f aca="false">'Quarterly Data'!I11/'Quarterly Data'!I51</f>
        <v>0.00947586317174747</v>
      </c>
      <c r="J77" s="9" t="n">
        <f aca="false">'Quarterly Data'!J11/'Quarterly Data'!J51</f>
        <v>0.00287362208192545</v>
      </c>
      <c r="K77" s="9" t="n">
        <f aca="false">'Quarterly Data'!K11/'Quarterly Data'!K51</f>
        <v>0.00464493689940043</v>
      </c>
      <c r="L77" s="9" t="n">
        <f aca="false">'Quarterly Data'!L11/'Quarterly Data'!L51</f>
        <v>0.0121310210421597</v>
      </c>
      <c r="M77" s="9" t="n">
        <f aca="false">'Quarterly Data'!M11/'Quarterly Data'!M51</f>
        <v>0.106706480256741</v>
      </c>
      <c r="N77" s="9" t="n">
        <f aca="false">'Quarterly Data'!N11/'Quarterly Data'!N51</f>
        <v>0.00201682317202477</v>
      </c>
      <c r="O77" s="9" t="n">
        <f aca="false">'Quarterly Data'!O11/'Quarterly Data'!O51</f>
        <v>0.00164018694664596</v>
      </c>
      <c r="P77" s="9" t="n">
        <f aca="false">'Quarterly Data'!P11/'Quarterly Data'!P51</f>
        <v>0.000664985497524345</v>
      </c>
      <c r="Q77" s="9" t="n">
        <f aca="false">'Quarterly Data'!Q11/'Quarterly Data'!Q51</f>
        <v>0</v>
      </c>
      <c r="R77" s="9" t="n">
        <f aca="false">'Quarterly Data'!R11/'Quarterly Data'!R51</f>
        <v>0.065138077487504</v>
      </c>
      <c r="S77" s="9" t="n">
        <f aca="false">'Quarterly Data'!S11/'Quarterly Data'!S51</f>
        <v>0.00190424544416383</v>
      </c>
      <c r="T77" s="9" t="n">
        <f aca="false">'Quarterly Data'!T11/'Quarterly Data'!T51</f>
        <v>-0.000746779662063284</v>
      </c>
      <c r="U77" s="9" t="n">
        <f aca="false">'Quarterly Data'!U11/'Quarterly Data'!U51</f>
        <v>0</v>
      </c>
      <c r="V77" s="9" t="n">
        <f aca="false">'Quarterly Data'!V11/'Quarterly Data'!V51</f>
        <v>-0.000874223507693844</v>
      </c>
      <c r="W77" s="9" t="n">
        <f aca="false">'Quarterly Data'!W11/'Quarterly Data'!W51</f>
        <v>0</v>
      </c>
      <c r="X77" s="9" t="n">
        <f aca="false">'Quarterly Data'!X11/'Quarterly Data'!X51</f>
        <v>0.128025556448697</v>
      </c>
      <c r="Y77" s="9" t="n">
        <f aca="false">'Quarterly Data'!Y11/'Quarterly Data'!Y51</f>
        <v>0.000135783325716127</v>
      </c>
      <c r="Z77" s="9" t="n">
        <f aca="false">'Quarterly Data'!Z11/'Quarterly Data'!Z51</f>
        <v>0</v>
      </c>
      <c r="AA77" s="9" t="n">
        <f aca="false">'Quarterly Data'!AA11/'Quarterly Data'!AA51</f>
        <v>0</v>
      </c>
      <c r="AB77" s="9" t="n">
        <f aca="false">'Quarterly Data'!AB11/'Quarterly Data'!AB51</f>
        <v>0.0117586581282235</v>
      </c>
      <c r="AC77" s="9" t="n">
        <f aca="false">'Quarterly Data'!AC11/'Quarterly Data'!AC51</f>
        <v>0</v>
      </c>
      <c r="AD77" s="9" t="n">
        <f aca="false">'Quarterly Data'!AD11/'Quarterly Data'!AD51</f>
        <v>0</v>
      </c>
      <c r="AE77" s="9" t="n">
        <f aca="false">'Quarterly Data'!AE11/'Quarterly Data'!AE51</f>
        <v>0</v>
      </c>
      <c r="AF77" s="9" t="n">
        <f aca="false">'Quarterly Data'!AF11/'Quarterly Data'!AF51</f>
        <v>0.00105486642265168</v>
      </c>
      <c r="AG77" s="9" t="n">
        <f aca="false">'Quarterly Data'!AG11/'Quarterly Data'!AG51</f>
        <v>0</v>
      </c>
      <c r="AH77" s="9" t="n">
        <f aca="false">'Quarterly Data'!AH11/'Quarterly Data'!AH51</f>
        <v>0</v>
      </c>
      <c r="AI77" s="9" t="n">
        <f aca="false">'Quarterly Data'!AI11/'Quarterly Data'!AI51</f>
        <v>0</v>
      </c>
      <c r="AJ77" s="9" t="n">
        <f aca="false">'Quarterly Data'!AJ11/'Quarterly Data'!AJ51</f>
        <v>0</v>
      </c>
      <c r="AK77" s="9" t="n">
        <f aca="false">'Quarterly Data'!AK11/'Quarterly Data'!AK51</f>
        <v>0</v>
      </c>
      <c r="AL77" s="9" t="n">
        <f aca="false">'Quarterly Data'!AL11/'Quarterly Data'!AL51</f>
        <v>0</v>
      </c>
      <c r="AM77" s="9" t="n">
        <f aca="false">'Quarterly Data'!AM11/'Quarterly Data'!AM51</f>
        <v>0</v>
      </c>
      <c r="AN77" s="9" t="n">
        <f aca="false">'Quarterly Data'!AN11/'Quarterly Data'!AN51</f>
        <v>0</v>
      </c>
      <c r="AO77" s="9" t="n">
        <f aca="false">'Quarterly Data'!AO11/'Quarterly Data'!AO51</f>
        <v>0</v>
      </c>
      <c r="AP77" s="9" t="n">
        <f aca="false">'Quarterly Data'!AP11/'Quarterly Data'!AP51</f>
        <v>0</v>
      </c>
      <c r="AQ77" s="9" t="n">
        <f aca="false">'Quarterly Data'!AQ11/'Quarterly Data'!AQ51</f>
        <v>0</v>
      </c>
    </row>
    <row r="78" customFormat="false" ht="15" hidden="false" customHeight="true" outlineLevel="0" collapsed="false">
      <c r="A78" s="3" t="s">
        <v>214</v>
      </c>
      <c r="B78" s="9" t="n">
        <f aca="false">('Quarterly Data'!B18+'Quarterly Data'!B14)/'Quarterly Data'!B51</f>
        <v>0.926264233889009</v>
      </c>
      <c r="C78" s="9" t="n">
        <f aca="false">('Quarterly Data'!C18+'Quarterly Data'!C14)/'Quarterly Data'!C51</f>
        <v>0.964109325057042</v>
      </c>
      <c r="D78" s="9" t="n">
        <f aca="false">('Quarterly Data'!D18+'Quarterly Data'!D14)/'Quarterly Data'!D51</f>
        <v>0.958153872656928</v>
      </c>
      <c r="E78" s="9" t="n">
        <f aca="false">('Quarterly Data'!E18+'Quarterly Data'!E14)/'Quarterly Data'!E51</f>
        <v>1.01971330589156</v>
      </c>
      <c r="F78" s="9" t="n">
        <f aca="false">('Quarterly Data'!F18+'Quarterly Data'!F14)/'Quarterly Data'!F51</f>
        <v>1.02246586270195</v>
      </c>
      <c r="G78" s="9" t="n">
        <f aca="false">('Quarterly Data'!G18+'Quarterly Data'!G14)/'Quarterly Data'!G51</f>
        <v>1.02363591606882</v>
      </c>
      <c r="H78" s="9" t="n">
        <f aca="false">('Quarterly Data'!H18+'Quarterly Data'!H14)/'Quarterly Data'!H51</f>
        <v>1.04831969298224</v>
      </c>
      <c r="I78" s="9" t="n">
        <f aca="false">('Quarterly Data'!I18+'Quarterly Data'!I14)/'Quarterly Data'!I51</f>
        <v>1.13638023227597</v>
      </c>
      <c r="J78" s="9" t="n">
        <f aca="false">('Quarterly Data'!J18+'Quarterly Data'!J14)/'Quarterly Data'!J51</f>
        <v>1.15132356354907</v>
      </c>
      <c r="K78" s="9" t="n">
        <f aca="false">('Quarterly Data'!K18+'Quarterly Data'!K14)/'Quarterly Data'!K51</f>
        <v>1.13363230230928</v>
      </c>
      <c r="L78" s="9" t="n">
        <f aca="false">('Quarterly Data'!L18+'Quarterly Data'!L14)/'Quarterly Data'!L51</f>
        <v>1.13168401185792</v>
      </c>
      <c r="M78" s="9" t="n">
        <f aca="false">('Quarterly Data'!M18+'Quarterly Data'!M14)/'Quarterly Data'!M51</f>
        <v>1.14769229127037</v>
      </c>
      <c r="N78" s="9" t="n">
        <f aca="false">('Quarterly Data'!N18+'Quarterly Data'!N14)/'Quarterly Data'!N51</f>
        <v>1.16728683138863</v>
      </c>
      <c r="O78" s="9" t="n">
        <f aca="false">('Quarterly Data'!O18+'Quarterly Data'!O14)/'Quarterly Data'!O51</f>
        <v>1.1652704581252</v>
      </c>
      <c r="P78" s="9" t="n">
        <f aca="false">('Quarterly Data'!P18+'Quarterly Data'!P14)/'Quarterly Data'!P51</f>
        <v>1.26309347506648</v>
      </c>
      <c r="Q78" s="9" t="n">
        <f aca="false">('Quarterly Data'!Q18+'Quarterly Data'!Q14)/'Quarterly Data'!Q51</f>
        <v>1.23734686922464</v>
      </c>
      <c r="R78" s="9" t="n">
        <f aca="false">('Quarterly Data'!R18+'Quarterly Data'!R14)/'Quarterly Data'!R51</f>
        <v>1.26441745571763</v>
      </c>
      <c r="S78" s="9" t="n">
        <f aca="false">('Quarterly Data'!S18+'Quarterly Data'!S14)/'Quarterly Data'!S51</f>
        <v>1.2442680791052</v>
      </c>
      <c r="T78" s="9" t="n">
        <f aca="false">('Quarterly Data'!T18+'Quarterly Data'!T14)/'Quarterly Data'!T51</f>
        <v>1.24691578221521</v>
      </c>
      <c r="U78" s="9" t="n">
        <f aca="false">('Quarterly Data'!U18+'Quarterly Data'!U14)/'Quarterly Data'!U51</f>
        <v>1.25791034353868</v>
      </c>
      <c r="V78" s="9" t="n">
        <f aca="false">('Quarterly Data'!V18+'Quarterly Data'!V14)/'Quarterly Data'!V51</f>
        <v>1.30805334050369</v>
      </c>
      <c r="W78" s="9" t="n">
        <f aca="false">('Quarterly Data'!W18+'Quarterly Data'!W14)/'Quarterly Data'!W51</f>
        <v>1.32102510465419</v>
      </c>
      <c r="X78" s="9" t="n">
        <f aca="false">('Quarterly Data'!X18+'Quarterly Data'!X14)/'Quarterly Data'!X51</f>
        <v>1.40241298475412</v>
      </c>
      <c r="Y78" s="9" t="n">
        <f aca="false">('Quarterly Data'!Y18+'Quarterly Data'!Y14)/'Quarterly Data'!Y51</f>
        <v>1.43883873068718</v>
      </c>
      <c r="Z78" s="9" t="n">
        <f aca="false">('Quarterly Data'!Z18+'Quarterly Data'!Z14)/'Quarterly Data'!Z51</f>
        <v>1.45922787008712</v>
      </c>
      <c r="AA78" s="9" t="n">
        <f aca="false">('Quarterly Data'!AA18+'Quarterly Data'!AA14)/'Quarterly Data'!AA51</f>
        <v>1.42311603863631</v>
      </c>
      <c r="AB78" s="9" t="n">
        <f aca="false">('Quarterly Data'!AB18+'Quarterly Data'!AB14)/'Quarterly Data'!AB51</f>
        <v>1.51668830409782</v>
      </c>
      <c r="AC78" s="9" t="n">
        <f aca="false">('Quarterly Data'!AC18+'Quarterly Data'!AC14)/'Quarterly Data'!AC51</f>
        <v>1.52787891002348</v>
      </c>
      <c r="AD78" s="9" t="n">
        <f aca="false">('Quarterly Data'!AD18+'Quarterly Data'!AD14)/'Quarterly Data'!AD51</f>
        <v>1.4876255688229</v>
      </c>
      <c r="AE78" s="9" t="n">
        <f aca="false">('Quarterly Data'!AE18+'Quarterly Data'!AE14)/'Quarterly Data'!AE51</f>
        <v>1.4095355821982</v>
      </c>
      <c r="AF78" s="9" t="n">
        <f aca="false">('Quarterly Data'!AF18+'Quarterly Data'!AF14)/'Quarterly Data'!AF51</f>
        <v>1.44414026238143</v>
      </c>
      <c r="AG78" s="9" t="n">
        <f aca="false">('Quarterly Data'!AG18+'Quarterly Data'!AG14)/'Quarterly Data'!AG51</f>
        <v>1.49851167611089</v>
      </c>
      <c r="AH78" s="9" t="n">
        <f aca="false">('Quarterly Data'!AH18+'Quarterly Data'!AH14)/'Quarterly Data'!AH51</f>
        <v>1.49235612824404</v>
      </c>
      <c r="AI78" s="9" t="n">
        <f aca="false">('Quarterly Data'!AI18+'Quarterly Data'!AI14)/'Quarterly Data'!AI51</f>
        <v>1.45277894987274</v>
      </c>
      <c r="AJ78" s="9" t="n">
        <f aca="false">('Quarterly Data'!AJ18+'Quarterly Data'!AJ14)/'Quarterly Data'!AJ51</f>
        <v>1.4938882524098</v>
      </c>
      <c r="AK78" s="9" t="n">
        <f aca="false">('Quarterly Data'!AK18+'Quarterly Data'!AK14)/'Quarterly Data'!AK51</f>
        <v>1.50860746307942</v>
      </c>
      <c r="AL78" s="9" t="n">
        <f aca="false">('Quarterly Data'!AL18+'Quarterly Data'!AL14)/'Quarterly Data'!AL51</f>
        <v>1.52836873215788</v>
      </c>
      <c r="AM78" s="9" t="n">
        <f aca="false">('Quarterly Data'!AM18+'Quarterly Data'!AM14)/'Quarterly Data'!AM51</f>
        <v>1.61347811654312</v>
      </c>
      <c r="AN78" s="9" t="n">
        <f aca="false">('Quarterly Data'!AN18+'Quarterly Data'!AN14)/'Quarterly Data'!AN51</f>
        <v>1.60363226351386</v>
      </c>
      <c r="AO78" s="9" t="n">
        <f aca="false">('Quarterly Data'!AO18+'Quarterly Data'!AO14)/'Quarterly Data'!AO51</f>
        <v>1.64159397357846</v>
      </c>
      <c r="AP78" s="9" t="n">
        <f aca="false">('Quarterly Data'!AP18+'Quarterly Data'!AP14)/'Quarterly Data'!AP51</f>
        <v>1.65332997530494</v>
      </c>
      <c r="AQ78" s="9" t="n">
        <f aca="false">('Quarterly Data'!AQ18+'Quarterly Data'!AQ14)/'Quarterly Data'!AQ51</f>
        <v>1.64307385024895</v>
      </c>
    </row>
    <row r="79" customFormat="false" ht="15" hidden="false" customHeight="true" outlineLevel="0" collapsed="false">
      <c r="A79" s="3" t="s">
        <v>215</v>
      </c>
      <c r="B79" s="9" t="n">
        <f aca="false">'Quarterly Data'!B30/'Quarterly Data'!B51</f>
        <v>2.9737294218055</v>
      </c>
      <c r="C79" s="9" t="n">
        <f aca="false">'Quarterly Data'!C30/'Quarterly Data'!C51</f>
        <v>2.75663743667832</v>
      </c>
      <c r="D79" s="9" t="n">
        <f aca="false">'Quarterly Data'!D30/'Quarterly Data'!D51</f>
        <v>3.89768218992154</v>
      </c>
      <c r="E79" s="9" t="n">
        <f aca="false">'Quarterly Data'!E30/'Quarterly Data'!E51</f>
        <v>3.17537836304782</v>
      </c>
      <c r="F79" s="9" t="n">
        <f aca="false">'Quarterly Data'!F30/'Quarterly Data'!F51</f>
        <v>3.09527489034092</v>
      </c>
      <c r="G79" s="9" t="n">
        <f aca="false">'Quarterly Data'!G30/'Quarterly Data'!G51</f>
        <v>2.75666435369922</v>
      </c>
      <c r="H79" s="9" t="n">
        <f aca="false">'Quarterly Data'!H30/'Quarterly Data'!H51</f>
        <v>3.11574870885465</v>
      </c>
      <c r="I79" s="9" t="n">
        <f aca="false">'Quarterly Data'!I30/'Quarterly Data'!I51</f>
        <v>3.24363136458918</v>
      </c>
      <c r="J79" s="9" t="n">
        <f aca="false">'Quarterly Data'!J30/'Quarterly Data'!J51</f>
        <v>2.57800092462591</v>
      </c>
      <c r="K79" s="9" t="n">
        <f aca="false">'Quarterly Data'!K30/'Quarterly Data'!K51</f>
        <v>3.38932074020036</v>
      </c>
      <c r="L79" s="9" t="n">
        <f aca="false">'Quarterly Data'!L30/'Quarterly Data'!L51</f>
        <v>2.92590395481696</v>
      </c>
      <c r="M79" s="9" t="n">
        <f aca="false">'Quarterly Data'!M30/'Quarterly Data'!M51</f>
        <v>4.43801459561209</v>
      </c>
      <c r="N79" s="9" t="n">
        <f aca="false">'Quarterly Data'!N30/'Quarterly Data'!N51</f>
        <v>2.74177746414897</v>
      </c>
      <c r="O79" s="9" t="n">
        <f aca="false">'Quarterly Data'!O30/'Quarterly Data'!O51</f>
        <v>2.73056747152168</v>
      </c>
      <c r="P79" s="9" t="n">
        <f aca="false">'Quarterly Data'!P30/'Quarterly Data'!P51</f>
        <v>3.63197917831732</v>
      </c>
      <c r="Q79" s="9" t="n">
        <f aca="false">'Quarterly Data'!Q30/'Quarterly Data'!Q51</f>
        <v>2.82243029688487</v>
      </c>
      <c r="R79" s="9" t="n">
        <f aca="false">'Quarterly Data'!R30/'Quarterly Data'!R51</f>
        <v>2.92014640681494</v>
      </c>
      <c r="S79" s="9" t="n">
        <f aca="false">'Quarterly Data'!S30/'Quarterly Data'!S51</f>
        <v>2.83968470242896</v>
      </c>
      <c r="T79" s="9" t="n">
        <f aca="false">'Quarterly Data'!T30/'Quarterly Data'!T51</f>
        <v>2.67547682699324</v>
      </c>
      <c r="U79" s="9" t="n">
        <f aca="false">'Quarterly Data'!U30/'Quarterly Data'!U51</f>
        <v>4.07031699125807</v>
      </c>
      <c r="V79" s="9" t="n">
        <f aca="false">'Quarterly Data'!V30/'Quarterly Data'!V51</f>
        <v>2.703407213747</v>
      </c>
      <c r="W79" s="9" t="n">
        <f aca="false">'Quarterly Data'!W30/'Quarterly Data'!W51</f>
        <v>4.93061116605417</v>
      </c>
      <c r="X79" s="9" t="n">
        <f aca="false">'Quarterly Data'!X30/'Quarterly Data'!X51</f>
        <v>2.49534619230419</v>
      </c>
      <c r="Y79" s="9" t="n">
        <f aca="false">'Quarterly Data'!Y30/'Quarterly Data'!Y51</f>
        <v>4.23331674585169</v>
      </c>
      <c r="Z79" s="9" t="n">
        <f aca="false">'Quarterly Data'!Z30/'Quarterly Data'!Z51</f>
        <v>3.7353452999206</v>
      </c>
      <c r="AA79" s="9" t="n">
        <f aca="false">'Quarterly Data'!AA30/'Quarterly Data'!AA51</f>
        <v>2.83351183830478</v>
      </c>
      <c r="AB79" s="9" t="n">
        <f aca="false">'Quarterly Data'!AB30/'Quarterly Data'!AB51</f>
        <v>5.4712550493739</v>
      </c>
      <c r="AC79" s="9" t="n">
        <f aca="false">'Quarterly Data'!AC30/'Quarterly Data'!AC51</f>
        <v>3.66079543998052</v>
      </c>
      <c r="AD79" s="9" t="n">
        <f aca="false">'Quarterly Data'!AD30/'Quarterly Data'!AD51</f>
        <v>2.94163542614645</v>
      </c>
      <c r="AE79" s="9" t="n">
        <f aca="false">'Quarterly Data'!AE30/'Quarterly Data'!AE51</f>
        <v>4.36042110995138</v>
      </c>
      <c r="AF79" s="9" t="n">
        <f aca="false">'Quarterly Data'!AF30/'Quarterly Data'!AF51</f>
        <v>2.99166446662554</v>
      </c>
      <c r="AG79" s="9" t="n">
        <f aca="false">'Quarterly Data'!AG30/'Quarterly Data'!AG51</f>
        <v>3.5482817646867</v>
      </c>
      <c r="AH79" s="9" t="n">
        <f aca="false">'Quarterly Data'!AH30/'Quarterly Data'!AH51</f>
        <v>3.09774620805229</v>
      </c>
      <c r="AI79" s="9" t="n">
        <f aca="false">'Quarterly Data'!AI30/'Quarterly Data'!AI51</f>
        <v>3.63752010272978</v>
      </c>
      <c r="AJ79" s="9" t="n">
        <f aca="false">'Quarterly Data'!AJ30/'Quarterly Data'!AJ51</f>
        <v>4.49906622862485</v>
      </c>
      <c r="AK79" s="9" t="n">
        <f aca="false">'Quarterly Data'!AK30/'Quarterly Data'!AK51</f>
        <v>3.89862692657251</v>
      </c>
      <c r="AL79" s="9" t="n">
        <f aca="false">'Quarterly Data'!AL30/'Quarterly Data'!AL51</f>
        <v>3.60899306726183</v>
      </c>
      <c r="AM79" s="9" t="n">
        <f aca="false">'Quarterly Data'!AM30/'Quarterly Data'!AM51</f>
        <v>3.94895591951741</v>
      </c>
      <c r="AN79" s="9" t="n">
        <f aca="false">'Quarterly Data'!AN30/'Quarterly Data'!AN51</f>
        <v>4.73576549941154</v>
      </c>
      <c r="AO79" s="9" t="n">
        <f aca="false">'Quarterly Data'!AO30/'Quarterly Data'!AO51</f>
        <v>3.29726627825873</v>
      </c>
      <c r="AP79" s="9" t="n">
        <f aca="false">'Quarterly Data'!AP30/'Quarterly Data'!AP51</f>
        <v>4.49241164790249</v>
      </c>
      <c r="AQ79" s="9" t="n">
        <f aca="false">'Quarterly Data'!AQ30/'Quarterly Data'!AQ51</f>
        <v>3.24326681844844</v>
      </c>
    </row>
    <row r="80" customFormat="false" ht="15" hidden="false" customHeight="true" outlineLevel="0" collapsed="false">
      <c r="A80" s="10" t="s">
        <v>216</v>
      </c>
    </row>
    <row r="81" customFormat="false" ht="15" hidden="false" customHeight="true" outlineLevel="0" collapsed="false"/>
    <row r="82" customFormat="false" ht="15" hidden="false" customHeight="true" outlineLevel="0" collapsed="false">
      <c r="A82" s="3" t="s">
        <v>217</v>
      </c>
      <c r="B82" s="9" t="n">
        <f aca="false">'Quarterly Data'!B35/'Quarterly Data'!B51</f>
        <v>2.37976238173905</v>
      </c>
      <c r="C82" s="9" t="n">
        <f aca="false">'Quarterly Data'!C35/'Quarterly Data'!C51</f>
        <v>2.3199596867623</v>
      </c>
      <c r="D82" s="9" t="n">
        <f aca="false">'Quarterly Data'!D35/'Quarterly Data'!D51</f>
        <v>2.35156447413198</v>
      </c>
      <c r="E82" s="9" t="n">
        <f aca="false">'Quarterly Data'!E35/'Quarterly Data'!E51</f>
        <v>2.45163860758341</v>
      </c>
      <c r="F82" s="9" t="n">
        <f aca="false">'Quarterly Data'!F35/'Quarterly Data'!F51</f>
        <v>2.41689084724473</v>
      </c>
      <c r="G82" s="9" t="n">
        <f aca="false">'Quarterly Data'!G35/'Quarterly Data'!G51</f>
        <v>2.42944448737367</v>
      </c>
      <c r="H82" s="9" t="n">
        <f aca="false">'Quarterly Data'!H35/'Quarterly Data'!H51</f>
        <v>2.53598070484421</v>
      </c>
      <c r="I82" s="9" t="n">
        <f aca="false">'Quarterly Data'!I35/'Quarterly Data'!I51</f>
        <v>2.61078837438319</v>
      </c>
      <c r="J82" s="9" t="n">
        <f aca="false">'Quarterly Data'!J35/'Quarterly Data'!J51</f>
        <v>2.59929612907181</v>
      </c>
      <c r="K82" s="9" t="n">
        <f aca="false">'Quarterly Data'!K35/'Quarterly Data'!K51</f>
        <v>2.65119540923956</v>
      </c>
      <c r="L82" s="9" t="n">
        <f aca="false">'Quarterly Data'!L35/'Quarterly Data'!L51</f>
        <v>2.6904262328949</v>
      </c>
      <c r="M82" s="9" t="n">
        <f aca="false">'Quarterly Data'!M35/'Quarterly Data'!M51</f>
        <v>2.69484597878308</v>
      </c>
      <c r="N82" s="9" t="n">
        <f aca="false">'Quarterly Data'!N35/'Quarterly Data'!N51</f>
        <v>2.68426919198666</v>
      </c>
      <c r="O82" s="9" t="n">
        <f aca="false">'Quarterly Data'!O35/'Quarterly Data'!O51</f>
        <v>2.62498670392121</v>
      </c>
      <c r="P82" s="9" t="n">
        <f aca="false">'Quarterly Data'!P35/'Quarterly Data'!P51</f>
        <v>2.72696966809516</v>
      </c>
      <c r="Q82" s="9" t="n">
        <f aca="false">'Quarterly Data'!Q35/'Quarterly Data'!Q51</f>
        <v>2.80574791555789</v>
      </c>
      <c r="R82" s="9" t="n">
        <f aca="false">'Quarterly Data'!R35/'Quarterly Data'!R51</f>
        <v>2.77086868616064</v>
      </c>
      <c r="S82" s="9" t="n">
        <f aca="false">'Quarterly Data'!S35/'Quarterly Data'!S51</f>
        <v>2.61322870783588</v>
      </c>
      <c r="T82" s="9" t="n">
        <f aca="false">'Quarterly Data'!T35/'Quarterly Data'!T51</f>
        <v>2.4380720163297</v>
      </c>
      <c r="U82" s="9" t="n">
        <f aca="false">'Quarterly Data'!U35/'Quarterly Data'!U51</f>
        <v>2.3098942216607</v>
      </c>
      <c r="V82" s="9" t="n">
        <f aca="false">'Quarterly Data'!V35/'Quarterly Data'!V51</f>
        <v>2.36283266560214</v>
      </c>
      <c r="W82" s="9" t="n">
        <f aca="false">'Quarterly Data'!W35/'Quarterly Data'!W51</f>
        <v>2.39099514610886</v>
      </c>
      <c r="X82" s="9" t="n">
        <f aca="false">'Quarterly Data'!X35/'Quarterly Data'!X51</f>
        <v>2.51570576234871</v>
      </c>
      <c r="Y82" s="9" t="n">
        <f aca="false">'Quarterly Data'!Y35/'Quarterly Data'!Y51</f>
        <v>2.72742963822405</v>
      </c>
      <c r="Z82" s="9" t="n">
        <f aca="false">'Quarterly Data'!Z35/'Quarterly Data'!Z51</f>
        <v>2.69848244502229</v>
      </c>
      <c r="AA82" s="9" t="n">
        <f aca="false">'Quarterly Data'!AA35/'Quarterly Data'!AA51</f>
        <v>2.83990054259537</v>
      </c>
      <c r="AB82" s="9" t="n">
        <f aca="false">'Quarterly Data'!AB35/'Quarterly Data'!AB51</f>
        <v>2.95136603996234</v>
      </c>
      <c r="AC82" s="9" t="n">
        <f aca="false">'Quarterly Data'!AC35/'Quarterly Data'!AC51</f>
        <v>3.0651287249856</v>
      </c>
      <c r="AD82" s="9" t="n">
        <f aca="false">'Quarterly Data'!AD35/'Quarterly Data'!AD51</f>
        <v>3.03291275962281</v>
      </c>
      <c r="AE82" s="9" t="n">
        <f aca="false">'Quarterly Data'!AE35/'Quarterly Data'!AE51</f>
        <v>3.12055412805133</v>
      </c>
      <c r="AF82" s="9" t="n">
        <f aca="false">'Quarterly Data'!AF35/'Quarterly Data'!AF51</f>
        <v>2.95631940902389</v>
      </c>
      <c r="AG82" s="9" t="n">
        <f aca="false">'Quarterly Data'!AG35/'Quarterly Data'!AG51</f>
        <v>3.09187734421928</v>
      </c>
      <c r="AH82" s="9" t="n">
        <f aca="false">'Quarterly Data'!AH35/'Quarterly Data'!AH51</f>
        <v>3.17900605989527</v>
      </c>
      <c r="AI82" s="9" t="n">
        <f aca="false">'Quarterly Data'!AI35/'Quarterly Data'!AI51</f>
        <v>3.22706954440143</v>
      </c>
      <c r="AJ82" s="9" t="n">
        <f aca="false">'Quarterly Data'!AJ35/'Quarterly Data'!AJ51</f>
        <v>3.383596828565</v>
      </c>
      <c r="AK82" s="9" t="n">
        <f aca="false">'Quarterly Data'!AK35/'Quarterly Data'!AK51</f>
        <v>3.11241824171767</v>
      </c>
      <c r="AL82" s="9" t="n">
        <f aca="false">'Quarterly Data'!AL35/'Quarterly Data'!AL51</f>
        <v>3.26067249094473</v>
      </c>
      <c r="AM82" s="9" t="n">
        <f aca="false">'Quarterly Data'!AM35/'Quarterly Data'!AM51</f>
        <v>3.30495762975578</v>
      </c>
      <c r="AN82" s="9" t="n">
        <f aca="false">'Quarterly Data'!AN35/'Quarterly Data'!AN51</f>
        <v>3.52487955218797</v>
      </c>
      <c r="AO82" s="9" t="n">
        <f aca="false">'Quarterly Data'!AO35/'Quarterly Data'!AO51</f>
        <v>3.34122672985328</v>
      </c>
      <c r="AP82" s="9" t="n">
        <f aca="false">'Quarterly Data'!AP35/'Quarterly Data'!AP51</f>
        <v>3.28473722549599</v>
      </c>
      <c r="AQ82" s="9" t="n">
        <f aca="false">'Quarterly Data'!AQ35/'Quarterly Data'!AQ51</f>
        <v>3.28442033842915</v>
      </c>
    </row>
    <row r="83" customFormat="false" ht="15" hidden="false" customHeight="true" outlineLevel="0" collapsed="false">
      <c r="A83" s="3" t="s">
        <v>218</v>
      </c>
      <c r="B83" s="13" t="n">
        <f aca="false">B82*4/B10</f>
        <v>0.0400624293579346</v>
      </c>
      <c r="C83" s="13" t="n">
        <f aca="false">C82*4/C10</f>
        <v>0.0403196217803427</v>
      </c>
      <c r="D83" s="13" t="n">
        <f aca="false">D82*4/D10</f>
        <v>0.04135141788714</v>
      </c>
      <c r="E83" s="13" t="n">
        <f aca="false">E82*4/E10</f>
        <v>0.0429464377841918</v>
      </c>
      <c r="F83" s="13" t="n">
        <f aca="false">F82*4/F10</f>
        <v>0.0412364805779209</v>
      </c>
      <c r="G83" s="13" t="n">
        <f aca="false">G82*4/G10</f>
        <v>0.0400235312456961</v>
      </c>
      <c r="H83" s="13" t="n">
        <f aca="false">H82*4/H10</f>
        <v>0.0440969021418599</v>
      </c>
      <c r="I83" s="13" t="n">
        <f aca="false">I82*4/I10</f>
        <v>0.0451141258662151</v>
      </c>
      <c r="J83" s="13" t="n">
        <f aca="false">J82*4/J10</f>
        <v>0.0473799856543712</v>
      </c>
      <c r="K83" s="13" t="n">
        <f aca="false">K82*4/K10</f>
        <v>0.0467862020245189</v>
      </c>
      <c r="L83" s="13" t="n">
        <f aca="false">L82*4/L10</f>
        <v>0.0456685778947068</v>
      </c>
      <c r="M83" s="13" t="n">
        <f aca="false">M82*4/M10</f>
        <v>0.0479347093341724</v>
      </c>
      <c r="N83" s="13" t="n">
        <f aca="false">N82*4/N10</f>
        <v>0.0427382519638279</v>
      </c>
      <c r="O83" s="13" t="n">
        <f aca="false">O82*4/O10</f>
        <v>0.0410439540255705</v>
      </c>
      <c r="P83" s="13" t="n">
        <f aca="false">P82*4/P10</f>
        <v>0.0406957155082752</v>
      </c>
      <c r="Q83" s="13" t="n">
        <f aca="false">Q82*4/Q10</f>
        <v>0.0429053351568442</v>
      </c>
      <c r="R83" s="13" t="n">
        <f aca="false">R82*4/R10</f>
        <v>0.0541550491056445</v>
      </c>
      <c r="S83" s="13" t="n">
        <f aca="false">S82*4/S10</f>
        <v>0.0500496650954803</v>
      </c>
      <c r="T83" s="13" t="n">
        <f aca="false">T82*4/T10</f>
        <v>0.0479394387881205</v>
      </c>
      <c r="U83" s="13" t="n">
        <f aca="false">U82*4/U10</f>
        <v>0.0430465821734319</v>
      </c>
      <c r="V83" s="13" t="n">
        <f aca="false">V82*4/V10</f>
        <v>0.0396280370301199</v>
      </c>
      <c r="W83" s="13" t="n">
        <f aca="false">W82*4/W10</f>
        <v>0.0364139727362033</v>
      </c>
      <c r="X83" s="13" t="n">
        <f aca="false">X82*4/X10</f>
        <v>0.036282410469643</v>
      </c>
      <c r="Y83" s="13" t="n">
        <f aca="false">Y82*4/Y10</f>
        <v>0.0351278110744473</v>
      </c>
      <c r="Z83" s="13" t="n">
        <f aca="false">Z82*4/Z10</f>
        <v>0.0353181235597656</v>
      </c>
      <c r="AA83" s="13" t="n">
        <f aca="false">AA82*4/AA10</f>
        <v>0.0451731816393436</v>
      </c>
      <c r="AB83" s="13" t="n">
        <f aca="false">AB82*4/AB10</f>
        <v>0.0488781680035574</v>
      </c>
      <c r="AC83" s="13" t="n">
        <f aca="false">AC82*4/AC10</f>
        <v>0.0554893869578153</v>
      </c>
      <c r="AD83" s="13" t="n">
        <f aca="false">AD82*4/AD10</f>
        <v>0.053756840085973</v>
      </c>
      <c r="AE83" s="13" t="n">
        <f aca="false">AE82*4/AE10</f>
        <v>0.0507317113805104</v>
      </c>
      <c r="AF83" s="13" t="n">
        <f aca="false">AF82*4/AF10</f>
        <v>0.0519337617716268</v>
      </c>
      <c r="AG83" s="13" t="n">
        <f aca="false">AG82*4/AG10</f>
        <v>0.0508072979340961</v>
      </c>
      <c r="AH83" s="13" t="n">
        <f aca="false">AH82*4/AH10</f>
        <v>0.0526092152241684</v>
      </c>
      <c r="AI83" s="13" t="n">
        <f aca="false">AI82*4/AI10</f>
        <v>0.0485689812286509</v>
      </c>
      <c r="AJ83" s="13" t="n">
        <f aca="false">AJ82*4/AJ10</f>
        <v>0.047634052052387</v>
      </c>
      <c r="AK83" s="13" t="n">
        <f aca="false">AK82*4/AK10</f>
        <v>0.044985193179173</v>
      </c>
      <c r="AL83" s="13" t="n">
        <f aca="false">AL82*4/AL10</f>
        <v>0.0477853097734125</v>
      </c>
      <c r="AM83" s="13" t="n">
        <f aca="false">AM82*4/AM10</f>
        <v>0.0500991007123551</v>
      </c>
      <c r="AN83" s="13" t="n">
        <f aca="false">AN82*4/AN10</f>
        <v>0.0554365156929943</v>
      </c>
      <c r="AO83" s="13" t="n">
        <f aca="false">AO82*4/AO10</f>
        <v>0.0540205746506588</v>
      </c>
      <c r="AP83" s="13" t="n">
        <f aca="false">AP82*4/AP10</f>
        <v>0.0570943051582369</v>
      </c>
      <c r="AQ83" s="13" t="n">
        <f aca="false">AQ82*4/AQ10</f>
        <v>0.0521617798048928</v>
      </c>
    </row>
    <row r="84" customFormat="false" ht="15" hidden="false" customHeight="true" outlineLevel="0" collapsed="false">
      <c r="A84" s="14" t="s">
        <v>189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5" hidden="false" customHeight="true" outlineLevel="0" collapsed="false"/>
    <row r="86" customFormat="false" ht="15" hidden="false" customHeight="true" outlineLevel="0" collapsed="false">
      <c r="A86" s="12" t="s">
        <v>219</v>
      </c>
    </row>
    <row r="87" customFormat="false" ht="15" hidden="false" customHeight="true" outlineLevel="0" collapsed="false">
      <c r="A87" s="3" t="s">
        <v>220</v>
      </c>
      <c r="B87" s="9" t="n">
        <f aca="false">'Quarterly Data'!B60/'Quarterly Data'!B54</f>
        <v>47.4053993608074</v>
      </c>
      <c r="C87" s="9" t="n">
        <f aca="false">'Quarterly Data'!C60/'Quarterly Data'!C54</f>
        <v>49.7668898042947</v>
      </c>
      <c r="D87" s="9" t="n">
        <f aca="false">'Quarterly Data'!D60/'Quarterly Data'!D54</f>
        <v>49.63123018128</v>
      </c>
      <c r="E87" s="9" t="n">
        <f aca="false">'Quarterly Data'!E60/'Quarterly Data'!E54</f>
        <v>51.1938379595557</v>
      </c>
      <c r="F87" s="9" t="n">
        <f aca="false">'Quarterly Data'!F60/'Quarterly Data'!F54</f>
        <v>50.8420099264047</v>
      </c>
      <c r="G87" s="9" t="n">
        <f aca="false">'Quarterly Data'!G60/'Quarterly Data'!G54</f>
        <v>50.6316131270197</v>
      </c>
      <c r="H87" s="9" t="n">
        <f aca="false">'Quarterly Data'!H60/'Quarterly Data'!H54</f>
        <v>51.6170848442775</v>
      </c>
      <c r="I87" s="9" t="n">
        <f aca="false">'Quarterly Data'!I60/'Quarterly Data'!I54</f>
        <v>53.0730066419045</v>
      </c>
      <c r="J87" s="9" t="n">
        <f aca="false">'Quarterly Data'!J60/'Quarterly Data'!J54</f>
        <v>54.9825425143207</v>
      </c>
      <c r="K87" s="9" t="n">
        <f aca="false">'Quarterly Data'!K60/'Quarterly Data'!K54</f>
        <v>54.7747254547541</v>
      </c>
      <c r="L87" s="9" t="n">
        <f aca="false">'Quarterly Data'!L60/'Quarterly Data'!L54</f>
        <v>54.4979099566383</v>
      </c>
      <c r="M87" s="9" t="n">
        <f aca="false">'Quarterly Data'!M60/'Quarterly Data'!M54</f>
        <v>50.8263800774271</v>
      </c>
      <c r="N87" s="9" t="n">
        <f aca="false">'Quarterly Data'!N60/'Quarterly Data'!N54</f>
        <v>50.4987301088991</v>
      </c>
      <c r="O87" s="9" t="n">
        <f aca="false">'Quarterly Data'!O60/'Quarterly Data'!O54</f>
        <v>52.6420099638388</v>
      </c>
      <c r="P87" s="9" t="n">
        <f aca="false">'Quarterly Data'!P60/'Quarterly Data'!P54</f>
        <v>52.7050630562716</v>
      </c>
      <c r="Q87" s="9" t="n">
        <f aca="false">'Quarterly Data'!Q60/'Quarterly Data'!Q54</f>
        <v>51.8756670168159</v>
      </c>
      <c r="R87" s="9" t="n">
        <f aca="false">'Quarterly Data'!R60/'Quarterly Data'!R54</f>
        <v>57.491890768877</v>
      </c>
      <c r="S87" s="9" t="n">
        <f aca="false">'Quarterly Data'!S60/'Quarterly Data'!S54</f>
        <v>54.2108446840234</v>
      </c>
      <c r="T87" s="9" t="n">
        <f aca="false">'Quarterly Data'!T60/'Quarterly Data'!T54</f>
        <v>54.0893331722401</v>
      </c>
      <c r="U87" s="9" t="n">
        <f aca="false">'Quarterly Data'!U60/'Quarterly Data'!U54</f>
        <v>54.2113587359185</v>
      </c>
      <c r="V87" s="9" t="n">
        <f aca="false">'Quarterly Data'!V60/'Quarterly Data'!V54</f>
        <v>53.9911060533966</v>
      </c>
      <c r="W87" s="9" t="n">
        <f aca="false">'Quarterly Data'!W60/'Quarterly Data'!W54</f>
        <v>53.955898422579</v>
      </c>
      <c r="X87" s="9" t="n">
        <f aca="false">'Quarterly Data'!X60/'Quarterly Data'!X54</f>
        <v>55.707147533494</v>
      </c>
      <c r="Y87" s="9" t="n">
        <f aca="false">'Quarterly Data'!Y60/'Quarterly Data'!Y54</f>
        <v>57.982114208168</v>
      </c>
      <c r="Z87" s="9" t="n">
        <f aca="false">'Quarterly Data'!Z60/'Quarterly Data'!Z54</f>
        <v>57.250137542799</v>
      </c>
      <c r="AA87" s="9" t="n">
        <f aca="false">'Quarterly Data'!AA60/'Quarterly Data'!AA54</f>
        <v>57.2178346341632</v>
      </c>
      <c r="AB87" s="9" t="n">
        <f aca="false">'Quarterly Data'!AB60/'Quarterly Data'!AB54</f>
        <v>57.3383682275107</v>
      </c>
      <c r="AC87" s="9" t="n">
        <f aca="false">'Quarterly Data'!AC60/'Quarterly Data'!AC54</f>
        <v>59.432430223517</v>
      </c>
      <c r="AD87" s="9" t="n">
        <f aca="false">'Quarterly Data'!AD60/'Quarterly Data'!AD54</f>
        <v>57.6164166027833</v>
      </c>
      <c r="AE87" s="9" t="n">
        <f aca="false">'Quarterly Data'!AE60/'Quarterly Data'!AE54</f>
        <v>56.7736711583244</v>
      </c>
      <c r="AF87" s="9" t="n">
        <f aca="false">'Quarterly Data'!AF60/'Quarterly Data'!AF54</f>
        <v>55.9592313419533</v>
      </c>
      <c r="AG87" s="9" t="n">
        <f aca="false">'Quarterly Data'!AG60/'Quarterly Data'!AG54</f>
        <v>56.1999392559599</v>
      </c>
      <c r="AH87" s="9" t="n">
        <f aca="false">'Quarterly Data'!AH60/'Quarterly Data'!AH54</f>
        <v>56.1471645223745</v>
      </c>
      <c r="AI87" s="9" t="n">
        <f aca="false">'Quarterly Data'!AI60/'Quarterly Data'!AI54</f>
        <v>58.8820596781036</v>
      </c>
      <c r="AJ87" s="9" t="n">
        <f aca="false">'Quarterly Data'!AJ60/'Quarterly Data'!AJ54</f>
        <v>58.8826053759845</v>
      </c>
      <c r="AK87" s="9" t="n">
        <f aca="false">'Quarterly Data'!AK60/'Quarterly Data'!AK54</f>
        <v>56.7804613636864</v>
      </c>
      <c r="AL87" s="9" t="n">
        <f aca="false">'Quarterly Data'!AL60/'Quarterly Data'!AL54</f>
        <v>58.32350555902</v>
      </c>
      <c r="AM87" s="9" t="n">
        <f aca="false">'Quarterly Data'!AM60/'Quarterly Data'!AM54</f>
        <v>60.373609127737</v>
      </c>
      <c r="AN87" s="9" t="n">
        <f aca="false">'Quarterly Data'!AN60/'Quarterly Data'!AN54</f>
        <v>61.1662986020724</v>
      </c>
      <c r="AO87" s="9" t="n">
        <f aca="false">'Quarterly Data'!AO60/'Quarterly Data'!AO54</f>
        <v>66.0940123756832</v>
      </c>
      <c r="AP87" s="9" t="n">
        <f aca="false">'Quarterly Data'!AP60/'Quarterly Data'!AP54</f>
        <v>66.7771355447684</v>
      </c>
      <c r="AQ87" s="9" t="n">
        <f aca="false">'Quarterly Data'!AQ60/'Quarterly Data'!AQ54</f>
        <v>63.1741312251443</v>
      </c>
    </row>
    <row r="88" customFormat="false" ht="15" hidden="false" customHeight="true" outlineLevel="0" collapsed="false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customFormat="false" ht="15" hidden="false" customHeight="true" outlineLevel="0" collapsed="false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1" customFormat="false" ht="15" hidden="false" customHeight="true" outlineLevel="0" collapsed="false">
      <c r="A91" s="12" t="s">
        <v>221</v>
      </c>
    </row>
    <row r="92" customFormat="false" ht="15" hidden="false" customHeight="true" outlineLevel="0" collapsed="false">
      <c r="A92" s="3" t="s">
        <v>222</v>
      </c>
      <c r="B92" s="9" t="n">
        <f aca="false">'Quarterly Data'!B76</f>
        <v>1.35</v>
      </c>
      <c r="C92" s="9" t="n">
        <f aca="false">'Quarterly Data'!C76</f>
        <v>1.35</v>
      </c>
      <c r="D92" s="9" t="n">
        <f aca="false">'Quarterly Data'!D76</f>
        <v>1.35</v>
      </c>
      <c r="E92" s="9" t="n">
        <f aca="false">'Quarterly Data'!E76</f>
        <v>1.35</v>
      </c>
      <c r="F92" s="9" t="n">
        <f aca="false">'Quarterly Data'!F76</f>
        <v>1.42</v>
      </c>
      <c r="G92" s="9" t="n">
        <f aca="false">'Quarterly Data'!G76</f>
        <v>1.42</v>
      </c>
      <c r="H92" s="9" t="n">
        <f aca="false">'Quarterly Data'!H76</f>
        <v>1.42</v>
      </c>
      <c r="I92" s="9" t="n">
        <f aca="false">'Quarterly Data'!I76</f>
        <v>1.42</v>
      </c>
      <c r="J92" s="9" t="n">
        <f aca="false">'Quarterly Data'!J76</f>
        <v>1.47</v>
      </c>
      <c r="K92" s="9" t="n">
        <f aca="false">'Quarterly Data'!K76</f>
        <v>1.47</v>
      </c>
      <c r="L92" s="9" t="n">
        <f aca="false">'Quarterly Data'!L76</f>
        <v>1.47</v>
      </c>
      <c r="M92" s="9" t="n">
        <f aca="false">'Quarterly Data'!M76</f>
        <v>1.47</v>
      </c>
      <c r="N92" s="9" t="n">
        <f aca="false">'Quarterly Data'!N76</f>
        <v>1.52</v>
      </c>
      <c r="O92" s="9" t="n">
        <f aca="false">'Quarterly Data'!O76</f>
        <v>1.52</v>
      </c>
      <c r="P92" s="9" t="n">
        <f aca="false">'Quarterly Data'!P76</f>
        <v>1.52</v>
      </c>
      <c r="Q92" s="9" t="n">
        <f aca="false">'Quarterly Data'!Q76</f>
        <v>1.52</v>
      </c>
      <c r="R92" s="9" t="n">
        <f aca="false">'Quarterly Data'!R76</f>
        <v>1.59</v>
      </c>
      <c r="S92" s="9" t="n">
        <f aca="false">'Quarterly Data'!S76</f>
        <v>1.59</v>
      </c>
      <c r="T92" s="9" t="n">
        <f aca="false">'Quarterly Data'!T76</f>
        <v>1.59</v>
      </c>
      <c r="U92" s="9" t="n">
        <f aca="false">'Quarterly Data'!U76</f>
        <v>1.59</v>
      </c>
      <c r="V92" s="9" t="n">
        <f aca="false">'Quarterly Data'!V76</f>
        <v>1.59</v>
      </c>
      <c r="W92" s="9" t="n">
        <f aca="false">'Quarterly Data'!W76</f>
        <v>1.59</v>
      </c>
      <c r="X92" s="9" t="n">
        <f aca="false">'Quarterly Data'!X76</f>
        <v>1.59</v>
      </c>
      <c r="Y92" s="9" t="n">
        <f aca="false">'Quarterly Data'!Y76</f>
        <v>1.59</v>
      </c>
      <c r="Z92" s="9" t="n">
        <f aca="false">'Quarterly Data'!Z76</f>
        <v>1.59</v>
      </c>
      <c r="AA92" s="9" t="n">
        <f aca="false">'Quarterly Data'!AA76</f>
        <v>1.59</v>
      </c>
      <c r="AB92" s="9" t="n">
        <f aca="false">'Quarterly Data'!AB76</f>
        <v>1.59</v>
      </c>
      <c r="AC92" s="9" t="n">
        <f aca="false">'Quarterly Data'!AC76</f>
        <v>1.59</v>
      </c>
      <c r="AD92" s="9" t="n">
        <f aca="false">'Quarterly Data'!AD76</f>
        <v>1.65</v>
      </c>
      <c r="AE92" s="9" t="n">
        <f aca="false">'Quarterly Data'!AE76</f>
        <v>1.65</v>
      </c>
      <c r="AF92" s="9" t="n">
        <f aca="false">'Quarterly Data'!AF76</f>
        <v>1.65</v>
      </c>
      <c r="AG92" s="9" t="n">
        <f aca="false">'Quarterly Data'!AG76</f>
        <v>1.65</v>
      </c>
      <c r="AH92" s="9" t="n">
        <f aca="false">'Quarterly Data'!AH76</f>
        <v>1.7</v>
      </c>
      <c r="AI92" s="9" t="n">
        <f aca="false">'Quarterly Data'!AI76</f>
        <v>1.7</v>
      </c>
      <c r="AJ92" s="9" t="n">
        <f aca="false">'Quarterly Data'!AJ76</f>
        <v>1.7</v>
      </c>
      <c r="AK92" s="9" t="n">
        <f aca="false">'Quarterly Data'!AK76</f>
        <v>1.7</v>
      </c>
      <c r="AL92" s="9" t="n">
        <f aca="false">'Quarterly Data'!AL76</f>
        <v>1.75</v>
      </c>
      <c r="AM92" s="9" t="n">
        <f aca="false">'Quarterly Data'!AM76</f>
        <v>1.75</v>
      </c>
      <c r="AN92" s="9" t="n">
        <f aca="false">'Quarterly Data'!AN76</f>
        <v>1.75</v>
      </c>
      <c r="AO92" s="9" t="n">
        <f aca="false">'Quarterly Data'!AO76</f>
        <v>1.75</v>
      </c>
      <c r="AP92" s="9" t="n">
        <f aca="false">'Quarterly Data'!AP76</f>
        <v>1.78</v>
      </c>
      <c r="AQ92" s="9" t="n">
        <f aca="false">'Quarterly Data'!AQ76</f>
        <v>1.78</v>
      </c>
    </row>
    <row r="93" customFormat="false" ht="15" hidden="false" customHeight="true" outlineLevel="0" collapsed="false">
      <c r="A93" s="3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</row>
    <row r="94" customFormat="false" ht="15" hidden="false" customHeight="true" outlineLevel="0" collapsed="false">
      <c r="A94" s="3" t="s">
        <v>223</v>
      </c>
      <c r="B94" s="13" t="n">
        <f aca="false">B92*4/B6</f>
        <v>0.028391167192429</v>
      </c>
      <c r="C94" s="13" t="n">
        <f aca="false">C92*4/C6</f>
        <v>0.0299351405288542</v>
      </c>
      <c r="D94" s="13" t="n">
        <f aca="false">D92*4/D6</f>
        <v>0.0303643724696356</v>
      </c>
      <c r="E94" s="13" t="n">
        <f aca="false">E92*4/E6</f>
        <v>0.0304826418289585</v>
      </c>
      <c r="F94" s="13" t="n">
        <f aca="false">F92*4/F6</f>
        <v>0.0309368191721133</v>
      </c>
      <c r="G94" s="13" t="n">
        <f aca="false">G92*4/G6</f>
        <v>0.0295571629286569</v>
      </c>
      <c r="H94" s="13" t="n">
        <f aca="false">H92*4/H6</f>
        <v>0.031834996076673</v>
      </c>
      <c r="I94" s="13" t="n">
        <f aca="false">I92*4/I6</f>
        <v>0.0318367804495264</v>
      </c>
      <c r="J94" s="13" t="n">
        <f aca="false">J92*4/J6</f>
        <v>0.0357533746807734</v>
      </c>
      <c r="K94" s="13" t="n">
        <f aca="false">K92*4/K6</f>
        <v>0.0342079236721159</v>
      </c>
      <c r="L94" s="13" t="n">
        <f aca="false">L92*4/L6</f>
        <v>0.0324592878829699</v>
      </c>
      <c r="M94" s="13" t="n">
        <f aca="false">M92*4/M6</f>
        <v>0.0337833955759839</v>
      </c>
      <c r="N94" s="13" t="n">
        <f aca="false">N92*4/N6</f>
        <v>0.0302894435311114</v>
      </c>
      <c r="O94" s="13" t="n">
        <f aca="false">O92*4/O6</f>
        <v>0.029924205138301</v>
      </c>
      <c r="P94" s="13" t="n">
        <f aca="false">P92*4/P6</f>
        <v>0.0282357312032694</v>
      </c>
      <c r="Q94" s="13" t="n">
        <f aca="false">Q92*4/Q6</f>
        <v>0.0289938006676204</v>
      </c>
      <c r="R94" s="13" t="n">
        <f aca="false">R92*4/R6</f>
        <v>0.0432153292111164</v>
      </c>
      <c r="S94" s="13" t="n">
        <f aca="false">S92*4/S6</f>
        <v>0.0411277806518365</v>
      </c>
      <c r="T94" s="13" t="n">
        <f aca="false">T92*4/T6</f>
        <v>0.0425873844917638</v>
      </c>
      <c r="U94" s="13" t="n">
        <f aca="false">U92*4/U6</f>
        <v>0.0396434582060712</v>
      </c>
      <c r="V94" s="13" t="n">
        <f aca="false">V92*4/V6</f>
        <v>0.0344696764403013</v>
      </c>
      <c r="W94" s="13" t="n">
        <f aca="false">W92*4/W6</f>
        <v>0.0304758253869376</v>
      </c>
      <c r="X94" s="13" t="n">
        <f aca="false">X92*4/X6</f>
        <v>0.028695181375203</v>
      </c>
      <c r="Y94" s="13" t="n">
        <f aca="false">Y92*4/Y6</f>
        <v>0.0251791440674611</v>
      </c>
      <c r="Z94" s="13" t="n">
        <f aca="false">Z92*4/Z6</f>
        <v>0.0256069573620002</v>
      </c>
      <c r="AA94" s="13" t="n">
        <f aca="false">AA92*4/AA6</f>
        <v>0.0327413127413127</v>
      </c>
      <c r="AB94" s="13" t="n">
        <f aca="false">AB92*4/AB6</f>
        <v>0.034529561865465</v>
      </c>
      <c r="AC94" s="13" t="n">
        <f aca="false">AC92*4/AC6</f>
        <v>0.0393759286775632</v>
      </c>
      <c r="AD94" s="13" t="n">
        <f aca="false">AD92*4/AD6</f>
        <v>0.0392716886826134</v>
      </c>
      <c r="AE94" s="13" t="n">
        <f aca="false">AE92*4/AE6</f>
        <v>0.0348708194642574</v>
      </c>
      <c r="AF94" s="13" t="n">
        <f aca="false">AF92*4/AF6</f>
        <v>0.0384301851636194</v>
      </c>
      <c r="AG94" s="13" t="n">
        <f aca="false">AG92*4/AG6</f>
        <v>0.0352526439482961</v>
      </c>
      <c r="AH94" s="13" t="n">
        <f aca="false">AH92*4/AH6</f>
        <v>0.0366458288424229</v>
      </c>
      <c r="AI94" s="13" t="n">
        <f aca="false">AI92*4/AI6</f>
        <v>0.0328677074774035</v>
      </c>
      <c r="AJ94" s="13" t="n">
        <f aca="false">AJ92*4/AJ6</f>
        <v>0.030188679245283</v>
      </c>
      <c r="AK94" s="13" t="n">
        <f aca="false">AK92*4/AK6</f>
        <v>0.0309133063599582</v>
      </c>
      <c r="AL94" s="13" t="n">
        <f aca="false">AL92*4/AL6</f>
        <v>0.0326157860404436</v>
      </c>
      <c r="AM94" s="13" t="n">
        <f aca="false">AM92*4/AM6</f>
        <v>0.0343980343980344</v>
      </c>
      <c r="AN94" s="13" t="n">
        <f aca="false">AN92*4/AN6</f>
        <v>0.036237511000673</v>
      </c>
      <c r="AO94" s="13" t="n">
        <f aca="false">AO92*4/AO6</f>
        <v>0.0386079091059511</v>
      </c>
      <c r="AP94" s="13" t="n">
        <f aca="false">AP92*4/AP6</f>
        <v>0.0435873890419345</v>
      </c>
      <c r="AQ94" s="13" t="n">
        <f aca="false">AQ92*4/AQ6</f>
        <v>0.0377338491705973</v>
      </c>
    </row>
    <row r="95" customFormat="false" ht="15" hidden="false" customHeight="true" outlineLevel="0" collapsed="false">
      <c r="A95" s="14" t="s">
        <v>189</v>
      </c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224</v>
      </c>
    </row>
    <row r="2" customFormat="false" ht="15" hidden="false" customHeight="true" outlineLevel="0" collapsed="false">
      <c r="A2" s="10" t="s">
        <v>225</v>
      </c>
    </row>
    <row r="3" customFormat="false" ht="15" hidden="false" customHeight="true" outlineLevel="0" collapsed="false">
      <c r="A3" s="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customFormat="false" ht="15" hidden="false" customHeight="true" outlineLevel="0" collapsed="false">
      <c r="B4" s="11" t="s">
        <v>125</v>
      </c>
      <c r="C4" s="11" t="s">
        <v>126</v>
      </c>
      <c r="D4" s="11" t="s">
        <v>127</v>
      </c>
      <c r="E4" s="11" t="s">
        <v>128</v>
      </c>
      <c r="F4" s="11" t="s">
        <v>129</v>
      </c>
      <c r="G4" s="11" t="s">
        <v>130</v>
      </c>
      <c r="H4" s="11" t="s">
        <v>131</v>
      </c>
      <c r="I4" s="11" t="s">
        <v>132</v>
      </c>
      <c r="J4" s="11" t="s">
        <v>133</v>
      </c>
      <c r="K4" s="11" t="s">
        <v>134</v>
      </c>
      <c r="L4" s="11" t="s">
        <v>135</v>
      </c>
      <c r="M4" s="11" t="s">
        <v>136</v>
      </c>
      <c r="N4" s="11" t="s">
        <v>137</v>
      </c>
      <c r="O4" s="11" t="s">
        <v>138</v>
      </c>
      <c r="P4" s="11" t="s">
        <v>139</v>
      </c>
      <c r="Q4" s="11" t="s">
        <v>140</v>
      </c>
      <c r="R4" s="11" t="s">
        <v>141</v>
      </c>
      <c r="S4" s="11" t="s">
        <v>142</v>
      </c>
      <c r="T4" s="11" t="s">
        <v>143</v>
      </c>
      <c r="U4" s="11" t="s">
        <v>144</v>
      </c>
      <c r="V4" s="11" t="s">
        <v>145</v>
      </c>
      <c r="W4" s="11" t="s">
        <v>146</v>
      </c>
      <c r="X4" s="11" t="s">
        <v>147</v>
      </c>
      <c r="Y4" s="11" t="s">
        <v>148</v>
      </c>
      <c r="Z4" s="11" t="s">
        <v>149</v>
      </c>
      <c r="AA4" s="11" t="s">
        <v>150</v>
      </c>
      <c r="AB4" s="11" t="s">
        <v>151</v>
      </c>
      <c r="AC4" s="11" t="s">
        <v>152</v>
      </c>
      <c r="AD4" s="11" t="s">
        <v>153</v>
      </c>
      <c r="AE4" s="11" t="s">
        <v>154</v>
      </c>
      <c r="AF4" s="11" t="s">
        <v>155</v>
      </c>
      <c r="AG4" s="11" t="s">
        <v>156</v>
      </c>
      <c r="AH4" s="11" t="s">
        <v>157</v>
      </c>
      <c r="AI4" s="11" t="s">
        <v>158</v>
      </c>
      <c r="AJ4" s="11" t="s">
        <v>159</v>
      </c>
      <c r="AK4" s="11" t="s">
        <v>160</v>
      </c>
      <c r="AL4" s="11" t="s">
        <v>161</v>
      </c>
      <c r="AM4" s="11" t="s">
        <v>162</v>
      </c>
      <c r="AN4" s="11" t="s">
        <v>163</v>
      </c>
      <c r="AO4" s="11" t="s">
        <v>164</v>
      </c>
      <c r="AP4" s="11" t="s">
        <v>165</v>
      </c>
      <c r="AQ4" s="11" t="s">
        <v>166</v>
      </c>
    </row>
    <row r="5" customFormat="false" ht="15" hidden="false" customHeight="true" outlineLevel="0" collapsed="false">
      <c r="A5" s="12" t="s">
        <v>167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customFormat="false" ht="15" hidden="false" customHeight="true" outlineLevel="0" collapsed="false">
      <c r="A6" s="3" t="s">
        <v>168</v>
      </c>
      <c r="B6" s="9" t="n">
        <f aca="false">'Quarterly Data'!B55</f>
        <v>190.2</v>
      </c>
      <c r="C6" s="9" t="n">
        <f aca="false">'Quarterly Data'!C55</f>
        <v>180.39</v>
      </c>
      <c r="D6" s="9" t="n">
        <f aca="false">'Quarterly Data'!D55</f>
        <v>177.84</v>
      </c>
      <c r="E6" s="9" t="n">
        <f aca="false">'Quarterly Data'!E55</f>
        <v>177.15</v>
      </c>
      <c r="F6" s="9" t="n">
        <f aca="false">'Quarterly Data'!F55</f>
        <v>183.6</v>
      </c>
      <c r="G6" s="9" t="n">
        <f aca="false">'Quarterly Data'!G55</f>
        <v>192.17</v>
      </c>
      <c r="H6" s="9" t="n">
        <f aca="false">'Quarterly Data'!H55</f>
        <v>178.42</v>
      </c>
      <c r="I6" s="9" t="n">
        <f aca="false">'Quarterly Data'!I55</f>
        <v>178.41</v>
      </c>
      <c r="J6" s="9" t="n">
        <f aca="false">'Quarterly Data'!J55</f>
        <v>164.46</v>
      </c>
      <c r="K6" s="9" t="n">
        <f aca="false">'Quarterly Data'!K55</f>
        <v>171.89</v>
      </c>
      <c r="L6" s="9" t="n">
        <f aca="false">'Quarterly Data'!L55</f>
        <v>181.15</v>
      </c>
      <c r="M6" s="9" t="n">
        <f aca="false">'Quarterly Data'!M55</f>
        <v>174.05</v>
      </c>
      <c r="N6" s="9" t="n">
        <f aca="false">'Quarterly Data'!N55</f>
        <v>200.73</v>
      </c>
      <c r="O6" s="9" t="n">
        <f aca="false">'Quarterly Data'!O55</f>
        <v>203.18</v>
      </c>
      <c r="P6" s="9" t="n">
        <f aca="false">'Quarterly Data'!P55</f>
        <v>215.33</v>
      </c>
      <c r="Q6" s="9" t="n">
        <f aca="false">'Quarterly Data'!Q55</f>
        <v>209.7</v>
      </c>
      <c r="R6" s="9" t="n">
        <f aca="false">'Quarterly Data'!R55</f>
        <v>147.17</v>
      </c>
      <c r="S6" s="9" t="n">
        <f aca="false">'Quarterly Data'!S55</f>
        <v>154.64</v>
      </c>
      <c r="T6" s="9" t="n">
        <f aca="false">'Quarterly Data'!T55</f>
        <v>149.34</v>
      </c>
      <c r="U6" s="9" t="n">
        <f aca="false">'Quarterly Data'!U55</f>
        <v>160.43</v>
      </c>
      <c r="V6" s="9" t="n">
        <f aca="false">'Quarterly Data'!V55</f>
        <v>184.51</v>
      </c>
      <c r="W6" s="9" t="n">
        <f aca="false">'Quarterly Data'!W55</f>
        <v>208.69</v>
      </c>
      <c r="X6" s="9" t="n">
        <f aca="false">'Quarterly Data'!X55</f>
        <v>221.64</v>
      </c>
      <c r="Y6" s="9" t="n">
        <f aca="false">'Quarterly Data'!Y55</f>
        <v>252.59</v>
      </c>
      <c r="Z6" s="9" t="n">
        <f aca="false">'Quarterly Data'!Z55</f>
        <v>248.37</v>
      </c>
      <c r="AA6" s="9" t="n">
        <f aca="false">'Quarterly Data'!AA55</f>
        <v>194.25</v>
      </c>
      <c r="AB6" s="9" t="n">
        <f aca="false">'Quarterly Data'!AB55</f>
        <v>184.19</v>
      </c>
      <c r="AC6" s="9" t="n">
        <f aca="false">'Quarterly Data'!AC55</f>
        <v>161.52</v>
      </c>
      <c r="AD6" s="9" t="n">
        <f aca="false">'Quarterly Data'!AD55</f>
        <v>168.06</v>
      </c>
      <c r="AE6" s="9" t="n">
        <f aca="false">'Quarterly Data'!AE55</f>
        <v>189.27</v>
      </c>
      <c r="AF6" s="9" t="n">
        <f aca="false">'Quarterly Data'!AF55</f>
        <v>171.74</v>
      </c>
      <c r="AG6" s="9" t="n">
        <f aca="false">'Quarterly Data'!AG55</f>
        <v>187.22</v>
      </c>
      <c r="AH6" s="9" t="n">
        <f aca="false">'Quarterly Data'!AH55</f>
        <v>185.56</v>
      </c>
      <c r="AI6" s="9" t="n">
        <f aca="false">'Quarterly Data'!AI55</f>
        <v>206.89</v>
      </c>
      <c r="AJ6" s="9" t="n">
        <f aca="false">'Quarterly Data'!AJ55</f>
        <v>225.25</v>
      </c>
      <c r="AK6" s="9" t="n">
        <f aca="false">'Quarterly Data'!AK55</f>
        <v>219.97</v>
      </c>
      <c r="AL6" s="9" t="n">
        <f aca="false">'Quarterly Data'!AL55</f>
        <v>214.62</v>
      </c>
      <c r="AM6" s="9" t="n">
        <f aca="false">'Quarterly Data'!AM55</f>
        <v>203.5</v>
      </c>
      <c r="AN6" s="9" t="n">
        <f aca="false">'Quarterly Data'!AN55</f>
        <v>193.17</v>
      </c>
      <c r="AO6" s="9" t="n">
        <f aca="false">'Quarterly Data'!AO55</f>
        <v>181.31</v>
      </c>
      <c r="AP6" s="9" t="n">
        <f aca="false">'Quarterly Data'!AP55</f>
        <v>163.35</v>
      </c>
      <c r="AQ6" s="9" t="n">
        <f aca="false">'Quarterly Data'!AQ55</f>
        <v>188.69</v>
      </c>
      <c r="AR6" s="4"/>
      <c r="AS6" s="4"/>
    </row>
    <row r="7" customFormat="false" ht="15" hidden="false" customHeight="true" outlineLevel="0" collapsed="false">
      <c r="A7" s="3" t="s">
        <v>226</v>
      </c>
      <c r="B7" s="8" t="n">
        <f aca="false">'Quarterly Data'!B72/1000</f>
        <v>24025.4552514</v>
      </c>
      <c r="C7" s="8" t="n">
        <f aca="false">'Quarterly Data'!C72/1000</f>
        <v>22720.72293326</v>
      </c>
      <c r="D7" s="8" t="n">
        <f aca="false">'Quarterly Data'!D72/1000</f>
        <v>22464.2756752</v>
      </c>
      <c r="E7" s="8" t="n">
        <f aca="false">'Quarterly Data'!E72/1000</f>
        <v>22362.9432686</v>
      </c>
      <c r="F7" s="8" t="n">
        <f aca="false">'Quarterly Data'!F72/1000</f>
        <v>23403.90876</v>
      </c>
      <c r="G7" s="8" t="n">
        <f aca="false">'Quarterly Data'!G72/1000</f>
        <v>24714.52238477</v>
      </c>
      <c r="H7" s="8" t="n">
        <f aca="false">'Quarterly Data'!H72/1000</f>
        <v>22993.58159906</v>
      </c>
      <c r="I7" s="8" t="n">
        <f aca="false">'Quarterly Data'!I72/1000</f>
        <v>23264.05209014</v>
      </c>
      <c r="J7" s="8" t="n">
        <f aca="false">'Quarterly Data'!J72/1000</f>
        <v>21218.8301788</v>
      </c>
      <c r="K7" s="8" t="n">
        <f aca="false">'Quarterly Data'!K72/1000</f>
        <v>22103.70071451</v>
      </c>
      <c r="L7" s="8" t="n">
        <f aca="false">'Quarterly Data'!L72/1000</f>
        <v>23272.3163582</v>
      </c>
      <c r="M7" s="8" t="n">
        <f aca="false">'Quarterly Data'!M72/1000</f>
        <v>22255.8525722</v>
      </c>
      <c r="N7" s="8" t="n">
        <f aca="false">'Quarterly Data'!N72/1000</f>
        <v>26022.66746429</v>
      </c>
      <c r="O7" s="8" t="n">
        <f aca="false">'Quarterly Data'!O72/1000</f>
        <v>26418.60752874</v>
      </c>
      <c r="P7" s="8" t="n">
        <f aca="false">'Quarterly Data'!P72/1000</f>
        <v>28643.07129235</v>
      </c>
      <c r="Q7" s="8" t="n">
        <f aca="false">'Quarterly Data'!Q72/1000</f>
        <v>28190.4627805</v>
      </c>
      <c r="R7" s="8" t="n">
        <f aca="false">'Quarterly Data'!R72/1000</f>
        <v>19400.7254228</v>
      </c>
      <c r="S7" s="8" t="n">
        <f aca="false">'Quarterly Data'!S72/1000</f>
        <v>20453.6758768</v>
      </c>
      <c r="T7" s="8" t="n">
        <f aca="false">'Quarterly Data'!T72/1000</f>
        <v>19639.1398679</v>
      </c>
      <c r="U7" s="8" t="n">
        <f aca="false">'Quarterly Data'!U72/1000</f>
        <v>21285.56005353</v>
      </c>
      <c r="V7" s="8" t="n">
        <f aca="false">'Quarterly Data'!V72/1000</f>
        <v>24757.44391737</v>
      </c>
      <c r="W7" s="8" t="n">
        <f aca="false">'Quarterly Data'!W72/1000</f>
        <v>28264.45460226</v>
      </c>
      <c r="X7" s="8" t="n">
        <f aca="false">'Quarterly Data'!X72/1000</f>
        <v>30096.903637</v>
      </c>
      <c r="Y7" s="8" t="n">
        <f aca="false">'Quarterly Data'!Y72/1000</f>
        <v>34347.18641334</v>
      </c>
      <c r="Z7" s="8" t="n">
        <f aca="false">'Quarterly Data'!Z72/1000</f>
        <v>33754.35032416</v>
      </c>
      <c r="AA7" s="8" t="n">
        <f aca="false">'Quarterly Data'!AA72/1000</f>
        <v>26168.293173</v>
      </c>
      <c r="AB7" s="8" t="n">
        <f aca="false">'Quarterly Data'!AB72/1000</f>
        <v>24574.83473798</v>
      </c>
      <c r="AC7" s="8" t="n">
        <f aca="false">'Quarterly Data'!AC72/1000</f>
        <v>21348.83627328</v>
      </c>
      <c r="AD7" s="8" t="n">
        <f aca="false">'Quarterly Data'!AD72/1000</f>
        <v>22140.84642936</v>
      </c>
      <c r="AE7" s="8" t="n">
        <f aca="false">'Quarterly Data'!AE72/1000</f>
        <v>25481.04067885</v>
      </c>
      <c r="AF7" s="8" t="n">
        <f aca="false">'Quarterly Data'!AF72/1000</f>
        <v>22888.9755013</v>
      </c>
      <c r="AG7" s="8" t="n">
        <f aca="false">'Quarterly Data'!AG72/1000</f>
        <v>25122.02887232</v>
      </c>
      <c r="AH7" s="8" t="n">
        <f aca="false">'Quarterly Data'!AH72/1000</f>
        <v>24961.48469448</v>
      </c>
      <c r="AI7" s="8" t="n">
        <f aca="false">'Quarterly Data'!AI72/1000</f>
        <v>28125.58306091</v>
      </c>
      <c r="AJ7" s="8" t="n">
        <f aca="false">'Quarterly Data'!AJ72/1000</f>
        <v>30795.39372675</v>
      </c>
      <c r="AK7" s="8" t="n">
        <f aca="false">'Quarterly Data'!AK72/1000</f>
        <v>30097.02221934</v>
      </c>
      <c r="AL7" s="8" t="n">
        <f aca="false">'Quarterly Data'!AL72/1000</f>
        <v>29214.8952244</v>
      </c>
      <c r="AM7" s="8" t="n">
        <f aca="false">'Quarterly Data'!AM72/1000</f>
        <v>27690.1522585</v>
      </c>
      <c r="AN7" s="8" t="n">
        <f aca="false">'Quarterly Data'!AN72/1000</f>
        <v>26001.87367636</v>
      </c>
      <c r="AO7" s="8" t="n">
        <f aca="false">'Quarterly Data'!AO72/1000</f>
        <v>24007.66561412</v>
      </c>
      <c r="AP7" s="8" t="n">
        <f aca="false">'Quarterly Data'!AP72/1000</f>
        <v>21186.1301767</v>
      </c>
      <c r="AQ7" s="8" t="n">
        <f aca="false">'Quarterly Data'!AQ72/1000</f>
        <v>25184.92188125</v>
      </c>
      <c r="AR7" s="4"/>
      <c r="AS7" s="4"/>
    </row>
    <row r="8" customFormat="false" ht="15" hidden="false" customHeight="true" outlineLevel="0" collapsed="false">
      <c r="A8" s="3" t="s">
        <v>227</v>
      </c>
      <c r="B8" s="9" t="n">
        <f aca="false">'Quarterly Data'!B72/'Quarterly Data'!B71</f>
        <v>190.2</v>
      </c>
      <c r="C8" s="9" t="n">
        <f aca="false">'Quarterly Data'!C72/'Quarterly Data'!C71</f>
        <v>180.39</v>
      </c>
      <c r="D8" s="9" t="n">
        <f aca="false">'Quarterly Data'!D72/'Quarterly Data'!D71</f>
        <v>177.84</v>
      </c>
      <c r="E8" s="9" t="n">
        <f aca="false">'Quarterly Data'!E72/'Quarterly Data'!E71</f>
        <v>177.15</v>
      </c>
      <c r="F8" s="9" t="n">
        <f aca="false">'Quarterly Data'!F72/'Quarterly Data'!F71</f>
        <v>183.6</v>
      </c>
      <c r="G8" s="9" t="n">
        <f aca="false">'Quarterly Data'!G72/'Quarterly Data'!G71</f>
        <v>192.17</v>
      </c>
      <c r="H8" s="9" t="n">
        <f aca="false">'Quarterly Data'!H72/'Quarterly Data'!H71</f>
        <v>178.42</v>
      </c>
      <c r="I8" s="9" t="n">
        <f aca="false">'Quarterly Data'!I72/'Quarterly Data'!I71</f>
        <v>178.41</v>
      </c>
      <c r="J8" s="9" t="n">
        <f aca="false">'Quarterly Data'!J72/'Quarterly Data'!J71</f>
        <v>164.46</v>
      </c>
      <c r="K8" s="9" t="n">
        <f aca="false">'Quarterly Data'!K72/'Quarterly Data'!K71</f>
        <v>171.89</v>
      </c>
      <c r="L8" s="9" t="n">
        <f aca="false">'Quarterly Data'!L72/'Quarterly Data'!L71</f>
        <v>181.15</v>
      </c>
      <c r="M8" s="9" t="n">
        <f aca="false">'Quarterly Data'!M72/'Quarterly Data'!M71</f>
        <v>174.05</v>
      </c>
      <c r="N8" s="9" t="n">
        <f aca="false">'Quarterly Data'!N72/'Quarterly Data'!N71</f>
        <v>200.73</v>
      </c>
      <c r="O8" s="9" t="n">
        <f aca="false">'Quarterly Data'!O72/'Quarterly Data'!O71</f>
        <v>203.18</v>
      </c>
      <c r="P8" s="9" t="n">
        <f aca="false">'Quarterly Data'!P72/'Quarterly Data'!P71</f>
        <v>215.33</v>
      </c>
      <c r="Q8" s="9" t="n">
        <f aca="false">'Quarterly Data'!Q72/'Quarterly Data'!Q71</f>
        <v>209.7</v>
      </c>
      <c r="R8" s="9" t="n">
        <f aca="false">'Quarterly Data'!R72/'Quarterly Data'!R71</f>
        <v>147.17</v>
      </c>
      <c r="S8" s="9" t="n">
        <f aca="false">'Quarterly Data'!S72/'Quarterly Data'!S71</f>
        <v>154.64</v>
      </c>
      <c r="T8" s="9" t="n">
        <f aca="false">'Quarterly Data'!T72/'Quarterly Data'!T71</f>
        <v>149.34</v>
      </c>
      <c r="U8" s="9" t="n">
        <f aca="false">'Quarterly Data'!U72/'Quarterly Data'!U71</f>
        <v>160.43</v>
      </c>
      <c r="V8" s="9" t="n">
        <f aca="false">'Quarterly Data'!V72/'Quarterly Data'!V71</f>
        <v>184.51</v>
      </c>
      <c r="W8" s="9" t="n">
        <f aca="false">'Quarterly Data'!W72/'Quarterly Data'!W71</f>
        <v>208.69</v>
      </c>
      <c r="X8" s="9" t="n">
        <f aca="false">'Quarterly Data'!X72/'Quarterly Data'!X71</f>
        <v>221.64</v>
      </c>
      <c r="Y8" s="9" t="n">
        <f aca="false">'Quarterly Data'!Y72/'Quarterly Data'!Y71</f>
        <v>252.59</v>
      </c>
      <c r="Z8" s="9" t="n">
        <f aca="false">'Quarterly Data'!Z72/'Quarterly Data'!Z71</f>
        <v>248.37</v>
      </c>
      <c r="AA8" s="9" t="n">
        <f aca="false">'Quarterly Data'!AA72/'Quarterly Data'!AA71</f>
        <v>194.25</v>
      </c>
      <c r="AB8" s="9" t="n">
        <f aca="false">'Quarterly Data'!AB72/'Quarterly Data'!AB71</f>
        <v>184.19</v>
      </c>
      <c r="AC8" s="9" t="n">
        <f aca="false">'Quarterly Data'!AC72/'Quarterly Data'!AC71</f>
        <v>161.52</v>
      </c>
      <c r="AD8" s="9" t="n">
        <f aca="false">'Quarterly Data'!AD72/'Quarterly Data'!AD71</f>
        <v>168.06</v>
      </c>
      <c r="AE8" s="9" t="n">
        <f aca="false">'Quarterly Data'!AE72/'Quarterly Data'!AE71</f>
        <v>189.27</v>
      </c>
      <c r="AF8" s="9" t="n">
        <f aca="false">'Quarterly Data'!AF72/'Quarterly Data'!AF71</f>
        <v>171.74</v>
      </c>
      <c r="AG8" s="9" t="n">
        <f aca="false">'Quarterly Data'!AG72/'Quarterly Data'!AG71</f>
        <v>187.22</v>
      </c>
      <c r="AH8" s="9" t="n">
        <f aca="false">'Quarterly Data'!AH72/'Quarterly Data'!AH71</f>
        <v>185.56</v>
      </c>
      <c r="AI8" s="9" t="n">
        <f aca="false">'Quarterly Data'!AI72/'Quarterly Data'!AI71</f>
        <v>206.89</v>
      </c>
      <c r="AJ8" s="9" t="n">
        <f aca="false">'Quarterly Data'!AJ72/'Quarterly Data'!AJ71</f>
        <v>225.25</v>
      </c>
      <c r="AK8" s="9" t="n">
        <f aca="false">'Quarterly Data'!AK72/'Quarterly Data'!AK71</f>
        <v>219.97</v>
      </c>
      <c r="AL8" s="9" t="n">
        <f aca="false">'Quarterly Data'!AL72/'Quarterly Data'!AL71</f>
        <v>214.62</v>
      </c>
      <c r="AM8" s="9" t="n">
        <f aca="false">'Quarterly Data'!AM72/'Quarterly Data'!AM71</f>
        <v>203.5</v>
      </c>
      <c r="AN8" s="9" t="n">
        <f aca="false">'Quarterly Data'!AN72/'Quarterly Data'!AN71</f>
        <v>193.17</v>
      </c>
      <c r="AO8" s="9" t="n">
        <f aca="false">'Quarterly Data'!AO72/'Quarterly Data'!AO71</f>
        <v>181.31</v>
      </c>
      <c r="AP8" s="9" t="n">
        <f aca="false">'Quarterly Data'!AP72/'Quarterly Data'!AP71</f>
        <v>163.35</v>
      </c>
      <c r="AQ8" s="9" t="n">
        <f aca="false">'Quarterly Data'!AQ72/'Quarterly Data'!AQ71</f>
        <v>188.69</v>
      </c>
      <c r="AR8" s="4"/>
      <c r="AS8" s="4"/>
    </row>
    <row r="9" customFormat="false" ht="15" hidden="false" customHeight="true" outlineLevel="0" collapsed="false">
      <c r="A9" s="3" t="s">
        <v>228</v>
      </c>
      <c r="B9" s="8" t="n">
        <f aca="false">'Quarterly Data'!B73/1000</f>
        <v>30528.0352514</v>
      </c>
      <c r="C9" s="8" t="n">
        <f aca="false">'Quarterly Data'!C73/1000</f>
        <v>29554.71393326</v>
      </c>
      <c r="D9" s="8" t="n">
        <f aca="false">'Quarterly Data'!D73/1000</f>
        <v>29280.2456752</v>
      </c>
      <c r="E9" s="8" t="n">
        <f aca="false">'Quarterly Data'!E73/1000</f>
        <v>29393.8232686</v>
      </c>
      <c r="F9" s="8" t="n">
        <f aca="false">'Quarterly Data'!F73/1000</f>
        <v>30409.63776</v>
      </c>
      <c r="G9" s="8" t="n">
        <f aca="false">'Quarterly Data'!G73/1000</f>
        <v>31706.28138477</v>
      </c>
      <c r="H9" s="8" t="n">
        <f aca="false">'Quarterly Data'!H73/1000</f>
        <v>30121.61159906</v>
      </c>
      <c r="I9" s="8" t="n">
        <f aca="false">'Quarterly Data'!I73/1000</f>
        <v>30593.52209014</v>
      </c>
      <c r="J9" s="8" t="n">
        <f aca="false">'Quarterly Data'!J73/1000</f>
        <v>28818.2851788</v>
      </c>
      <c r="K9" s="8" t="n">
        <f aca="false">'Quarterly Data'!K73/1000</f>
        <v>29674.97871451</v>
      </c>
      <c r="L9" s="8" t="n">
        <f aca="false">'Quarterly Data'!L73/1000</f>
        <v>30805.5443582</v>
      </c>
      <c r="M9" s="8" t="n">
        <f aca="false">'Quarterly Data'!M73/1000</f>
        <v>29296.1155722</v>
      </c>
      <c r="N9" s="8" t="n">
        <f aca="false">'Quarterly Data'!N73/1000</f>
        <v>33062.73446429</v>
      </c>
      <c r="O9" s="8" t="n">
        <f aca="false">'Quarterly Data'!O73/1000</f>
        <v>33770.82452874</v>
      </c>
      <c r="P9" s="8" t="n">
        <f aca="false">'Quarterly Data'!P73/1000</f>
        <v>36004.35029235</v>
      </c>
      <c r="Q9" s="8" t="n">
        <f aca="false">'Quarterly Data'!Q73/1000</f>
        <v>35486.7527805</v>
      </c>
      <c r="R9" s="8" t="n">
        <f aca="false">'Quarterly Data'!R73/1000</f>
        <v>27492.1824228</v>
      </c>
      <c r="S9" s="8" t="n">
        <f aca="false">'Quarterly Data'!S73/1000</f>
        <v>28083.8858768</v>
      </c>
      <c r="T9" s="8" t="n">
        <f aca="false">'Quarterly Data'!T73/1000</f>
        <v>27202.7858679</v>
      </c>
      <c r="U9" s="8" t="n">
        <f aca="false">'Quarterly Data'!U73/1000</f>
        <v>28849.89705353</v>
      </c>
      <c r="V9" s="8" t="n">
        <f aca="false">'Quarterly Data'!V73/1000</f>
        <v>32295.22791737</v>
      </c>
      <c r="W9" s="8" t="n">
        <f aca="false">'Quarterly Data'!W73/1000</f>
        <v>35798.08760226</v>
      </c>
      <c r="X9" s="8" t="n">
        <f aca="false">'Quarterly Data'!X73/1000</f>
        <v>37876.207637</v>
      </c>
      <c r="Y9" s="8" t="n">
        <f aca="false">'Quarterly Data'!Y73/1000</f>
        <v>42450.73341334</v>
      </c>
      <c r="Z9" s="8" t="n">
        <f aca="false">'Quarterly Data'!Z73/1000</f>
        <v>41759.38332416</v>
      </c>
      <c r="AA9" s="8" t="n">
        <f aca="false">'Quarterly Data'!AA73/1000</f>
        <v>34169.486173</v>
      </c>
      <c r="AB9" s="8" t="n">
        <f aca="false">'Quarterly Data'!AB73/1000</f>
        <v>32592.79373798</v>
      </c>
      <c r="AC9" s="8" t="n">
        <f aca="false">'Quarterly Data'!AC73/1000</f>
        <v>29664.88127328</v>
      </c>
      <c r="AD9" s="8" t="n">
        <f aca="false">'Quarterly Data'!AD73/1000</f>
        <v>30207.74142936</v>
      </c>
      <c r="AE9" s="8" t="n">
        <f aca="false">'Quarterly Data'!AE73/1000</f>
        <v>33543.73967885</v>
      </c>
      <c r="AF9" s="8" t="n">
        <f aca="false">'Quarterly Data'!AF73/1000</f>
        <v>30835.9695013</v>
      </c>
      <c r="AG9" s="8" t="n">
        <f aca="false">'Quarterly Data'!AG73/1000</f>
        <v>33103.85087232</v>
      </c>
      <c r="AH9" s="8" t="n">
        <f aca="false">'Quarterly Data'!AH73/1000</f>
        <v>32944.75569448</v>
      </c>
      <c r="AI9" s="8" t="n">
        <f aca="false">'Quarterly Data'!AI73/1000</f>
        <v>36499.61406091</v>
      </c>
      <c r="AJ9" s="8" t="n">
        <f aca="false">'Quarterly Data'!AJ73/1000</f>
        <v>39170.65572675</v>
      </c>
      <c r="AK9" s="8" t="n">
        <f aca="false">'Quarterly Data'!AK73/1000</f>
        <v>38174.27121934</v>
      </c>
      <c r="AL9" s="8" t="n">
        <f aca="false">'Quarterly Data'!AL73/1000</f>
        <v>37518.3322244</v>
      </c>
      <c r="AM9" s="8" t="n">
        <f aca="false">'Quarterly Data'!AM73/1000</f>
        <v>36350.2472585</v>
      </c>
      <c r="AN9" s="8" t="n">
        <f aca="false">'Quarterly Data'!AN73/1000</f>
        <v>34727.50967636</v>
      </c>
      <c r="AO9" s="8" t="n">
        <f aca="false">'Quarterly Data'!AO73/1000</f>
        <v>33336.21761412</v>
      </c>
      <c r="AP9" s="8" t="n">
        <f aca="false">'Quarterly Data'!AP73/1000</f>
        <v>30546.3481767</v>
      </c>
      <c r="AQ9" s="8" t="n">
        <f aca="false">'Quarterly Data'!AQ73/1000</f>
        <v>34209.70188125</v>
      </c>
      <c r="AR9" s="4"/>
      <c r="AS9" s="4"/>
    </row>
    <row r="10" customFormat="false" ht="15" hidden="false" customHeight="true" outlineLevel="0" collapsed="false">
      <c r="A10" s="3" t="s">
        <v>229</v>
      </c>
      <c r="B10" s="9" t="n">
        <f aca="false">'Quarterly Data'!B73/'Quarterly Data'!B71</f>
        <v>241.678346739254</v>
      </c>
      <c r="C10" s="9" t="n">
        <f aca="false">'Quarterly Data'!C73/'Quarterly Data'!C71</f>
        <v>234.648116703029</v>
      </c>
      <c r="D10" s="9" t="n">
        <f aca="false">'Quarterly Data'!D73/'Quarterly Data'!D71</f>
        <v>231.799100321146</v>
      </c>
      <c r="E10" s="9" t="n">
        <f aca="false">'Quarterly Data'!E73/'Quarterly Data'!E71</f>
        <v>232.84572739331</v>
      </c>
      <c r="F10" s="9" t="n">
        <f aca="false">'Quarterly Data'!F73/'Quarterly Data'!F71</f>
        <v>238.558847156265</v>
      </c>
      <c r="G10" s="9" t="n">
        <f aca="false">'Quarterly Data'!G73/'Quarterly Data'!G71</f>
        <v>246.535053312055</v>
      </c>
      <c r="H10" s="9" t="n">
        <f aca="false">'Quarterly Data'!H73/'Quarterly Data'!H71</f>
        <v>233.730352896566</v>
      </c>
      <c r="I10" s="9" t="n">
        <f aca="false">'Quarterly Data'!I73/'Quarterly Data'!I71</f>
        <v>234.619070441955</v>
      </c>
      <c r="J10" s="9" t="n">
        <f aca="false">'Quarterly Data'!J73/'Quarterly Data'!J71</f>
        <v>223.360813983077</v>
      </c>
      <c r="K10" s="9" t="n">
        <f aca="false">'Quarterly Data'!K73/'Quarterly Data'!K71</f>
        <v>230.768239088972</v>
      </c>
      <c r="L10" s="9" t="n">
        <f aca="false">'Quarterly Data'!L73/'Quarterly Data'!L71</f>
        <v>239.788093054247</v>
      </c>
      <c r="M10" s="9" t="n">
        <f aca="false">'Quarterly Data'!M73/'Quarterly Data'!M71</f>
        <v>229.107777327327</v>
      </c>
      <c r="N10" s="9" t="n">
        <f aca="false">'Quarterly Data'!N73/'Quarterly Data'!N71</f>
        <v>255.034680749935</v>
      </c>
      <c r="O10" s="9" t="n">
        <f aca="false">'Quarterly Data'!O73/'Quarterly Data'!O71</f>
        <v>259.724367390859</v>
      </c>
      <c r="P10" s="9" t="n">
        <f aca="false">'Quarterly Data'!P73/'Quarterly Data'!P71</f>
        <v>270.669882755288</v>
      </c>
      <c r="Q10" s="9" t="n">
        <f aca="false">'Quarterly Data'!Q73/'Quarterly Data'!Q71</f>
        <v>263.97481006301</v>
      </c>
      <c r="R10" s="9" t="n">
        <f aca="false">'Quarterly Data'!R73/'Quarterly Data'!R71</f>
        <v>208.550164954581</v>
      </c>
      <c r="S10" s="9" t="n">
        <f aca="false">'Quarterly Data'!S73/'Quarterly Data'!S71</f>
        <v>212.328196562182</v>
      </c>
      <c r="T10" s="9" t="n">
        <f aca="false">'Quarterly Data'!T73/'Quarterly Data'!T71</f>
        <v>206.855497177463</v>
      </c>
      <c r="U10" s="9" t="n">
        <f aca="false">'Quarterly Data'!U73/'Quarterly Data'!U71</f>
        <v>217.442668769725</v>
      </c>
      <c r="V10" s="9" t="n">
        <f aca="false">'Quarterly Data'!V73/'Quarterly Data'!V71</f>
        <v>240.686903014782</v>
      </c>
      <c r="W10" s="9" t="n">
        <f aca="false">'Quarterly Data'!W73/'Quarterly Data'!W71</f>
        <v>264.314419182824</v>
      </c>
      <c r="X10" s="9" t="n">
        <f aca="false">'Quarterly Data'!X73/'Quarterly Data'!X71</f>
        <v>278.928449315441</v>
      </c>
      <c r="Y10" s="9" t="n">
        <f aca="false">'Quarterly Data'!Y73/'Quarterly Data'!Y71</f>
        <v>312.183671286421</v>
      </c>
      <c r="Z10" s="9" t="n">
        <f aca="false">'Quarterly Data'!Z73/'Quarterly Data'!Z71</f>
        <v>307.272334872875</v>
      </c>
      <c r="AA10" s="9" t="n">
        <f aca="false">'Quarterly Data'!AA73/'Quarterly Data'!AA71</f>
        <v>253.643699465796</v>
      </c>
      <c r="AB10" s="9" t="n">
        <f aca="false">'Quarterly Data'!AB73/'Quarterly Data'!AB71</f>
        <v>244.285129182195</v>
      </c>
      <c r="AC10" s="9" t="n">
        <f aca="false">'Quarterly Data'!AC73/'Quarterly Data'!AC71</f>
        <v>224.437133805609</v>
      </c>
      <c r="AD10" s="9" t="n">
        <f aca="false">'Quarterly Data'!AD73/'Quarterly Data'!AD71</f>
        <v>229.291731949608</v>
      </c>
      <c r="AE10" s="9" t="n">
        <f aca="false">'Quarterly Data'!AE73/'Quarterly Data'!AE71</f>
        <v>249.158725070662</v>
      </c>
      <c r="AF10" s="9" t="n">
        <f aca="false">'Quarterly Data'!AF73/'Quarterly Data'!AF71</f>
        <v>231.367690609503</v>
      </c>
      <c r="AG10" s="9" t="n">
        <f aca="false">'Quarterly Data'!AG73/'Quarterly Data'!AG71</f>
        <v>246.703918374384</v>
      </c>
      <c r="AH10" s="9" t="n">
        <f aca="false">'Quarterly Data'!AH73/'Quarterly Data'!AH71</f>
        <v>244.906460552789</v>
      </c>
      <c r="AI10" s="9" t="n">
        <f aca="false">'Quarterly Data'!AI73/'Quarterly Data'!AI71</f>
        <v>268.48883938541</v>
      </c>
      <c r="AJ10" s="9" t="n">
        <f aca="false">'Quarterly Data'!AJ73/'Quarterly Data'!AJ71</f>
        <v>286.510063184751</v>
      </c>
      <c r="AK10" s="9" t="n">
        <f aca="false">'Quarterly Data'!AK73/'Quarterly Data'!AK71</f>
        <v>279.004161239655</v>
      </c>
      <c r="AL10" s="9" t="n">
        <f aca="false">'Quarterly Data'!AL73/'Quarterly Data'!AL71</f>
        <v>275.619145649909</v>
      </c>
      <c r="AM10" s="9" t="n">
        <f aca="false">'Quarterly Data'!AM73/'Quarterly Data'!AM71</f>
        <v>267.14462412658</v>
      </c>
      <c r="AN10" s="9" t="n">
        <f aca="false">'Quarterly Data'!AN73/'Quarterly Data'!AN71</f>
        <v>257.993447998381</v>
      </c>
      <c r="AO10" s="9" t="n">
        <f aca="false">'Quarterly Data'!AO73/'Quarterly Data'!AO71</f>
        <v>251.76082142952</v>
      </c>
      <c r="AP10" s="9" t="n">
        <f aca="false">'Quarterly Data'!AP73/'Quarterly Data'!AP71</f>
        <v>235.519461697236</v>
      </c>
      <c r="AQ10" s="9" t="n">
        <f aca="false">'Quarterly Data'!AQ73/'Quarterly Data'!AQ71</f>
        <v>256.305287680038</v>
      </c>
      <c r="AR10" s="4"/>
      <c r="AS10" s="4"/>
    </row>
    <row r="11" customFormat="false" ht="15" hidden="false" customHeight="true" outlineLevel="0" collapsed="false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customFormat="false" ht="15" hidden="false" customHeight="true" outlineLevel="0" collapsed="false">
      <c r="A12" s="12" t="s">
        <v>173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customFormat="false" ht="15" hidden="false" customHeight="true" outlineLevel="0" collapsed="false">
      <c r="A13" s="3" t="s">
        <v>174</v>
      </c>
      <c r="B13" s="9" t="n">
        <f aca="false">'Quarterly Data'!B5/'Quarterly Data'!B70</f>
        <v>1.88000122906147</v>
      </c>
      <c r="C13" s="9" t="n">
        <f aca="false">'Quarterly Data'!C5/'Quarterly Data'!C70</f>
        <v>1.56514138510133</v>
      </c>
      <c r="D13" s="9" t="n">
        <f aca="false">'Quarterly Data'!D5/'Quarterly Data'!D70</f>
        <v>2.81705020137116</v>
      </c>
      <c r="E13" s="9" t="n">
        <f aca="false">'Quarterly Data'!E5/'Quarterly Data'!E70</f>
        <v>1.91573235420813</v>
      </c>
      <c r="F13" s="9" t="n">
        <f aca="false">'Quarterly Data'!F5/'Quarterly Data'!F70</f>
        <v>1.85348706840295</v>
      </c>
      <c r="G13" s="9" t="n">
        <f aca="false">'Quarterly Data'!G5/'Quarterly Data'!G70</f>
        <v>1.28365870872668</v>
      </c>
      <c r="H13" s="9" t="n">
        <f aca="false">'Quarterly Data'!H5/'Quarterly Data'!H70</f>
        <v>1.84527377143727</v>
      </c>
      <c r="I13" s="9" t="n">
        <f aca="false">'Quarterly Data'!I5/'Quarterly Data'!I70</f>
        <v>1.81924596112145</v>
      </c>
      <c r="J13" s="9" t="n">
        <f aca="false">'Quarterly Data'!J5/'Quarterly Data'!J70</f>
        <v>1.0979491617206</v>
      </c>
      <c r="K13" s="9" t="n">
        <f aca="false">'Quarterly Data'!K5/'Quarterly Data'!K70</f>
        <v>1.97962569625288</v>
      </c>
      <c r="L13" s="9" t="n">
        <f aca="false">'Quarterly Data'!L5/'Quarterly Data'!L70</f>
        <v>1.49659394070902</v>
      </c>
      <c r="M13" s="9" t="n">
        <f aca="false">'Quarterly Data'!M5/'Quarterly Data'!M70</f>
        <v>3.01705997592858</v>
      </c>
      <c r="N13" s="9" t="n">
        <f aca="false">'Quarterly Data'!N5/'Quarterly Data'!N70</f>
        <v>1.32043944931281</v>
      </c>
      <c r="O13" s="9" t="n">
        <f aca="false">'Quarterly Data'!O5/'Quarterly Data'!O70</f>
        <v>1.29485885094907</v>
      </c>
      <c r="P13" s="9" t="n">
        <f aca="false">'Quarterly Data'!P5/'Quarterly Data'!P70</f>
        <v>2.09987332217562</v>
      </c>
      <c r="Q13" s="9" t="n">
        <f aca="false">'Quarterly Data'!Q5/'Quarterly Data'!Q70</f>
        <v>1.25360738792959</v>
      </c>
      <c r="R13" s="9" t="n">
        <f aca="false">'Quarterly Data'!R5/'Quarterly Data'!R70</f>
        <v>1.27410178948266</v>
      </c>
      <c r="S13" s="9" t="n">
        <f aca="false">'Quarterly Data'!S5/'Quarterly Data'!S70</f>
        <v>1.29197664607465</v>
      </c>
      <c r="T13" s="9" t="n">
        <f aca="false">'Quarterly Data'!T5/'Quarterly Data'!T70</f>
        <v>1.11675207594836</v>
      </c>
      <c r="U13" s="9" t="n">
        <f aca="false">'Quarterly Data'!U5/'Quarterly Data'!U70</f>
        <v>2.56908656143649</v>
      </c>
      <c r="V13" s="9" t="n">
        <f aca="false">'Quarterly Data'!V5/'Quarterly Data'!V70</f>
        <v>1.06049615344593</v>
      </c>
      <c r="W13" s="9" t="n">
        <f aca="false">'Quarterly Data'!W5/'Quarterly Data'!W70</f>
        <v>3.30702103600405</v>
      </c>
      <c r="X13" s="9" t="n">
        <f aca="false">'Quarterly Data'!X5/'Quarterly Data'!X70</f>
        <v>0.580255942169193</v>
      </c>
      <c r="Y13" s="9" t="n">
        <f aca="false">'Quarterly Data'!Y5/'Quarterly Data'!Y70</f>
        <v>2.46272140785732</v>
      </c>
      <c r="Z13" s="9" t="n">
        <f aca="false">'Quarterly Data'!Z5/'Quarterly Data'!Z70</f>
        <v>1.92626448555274</v>
      </c>
      <c r="AA13" s="9" t="n">
        <f aca="false">'Quarterly Data'!AA5/'Quarterly Data'!AA70</f>
        <v>1.02784931200461</v>
      </c>
      <c r="AB13" s="9" t="n">
        <f aca="false">'Quarterly Data'!AB5/'Quarterly Data'!AB70</f>
        <v>3.70324368721814</v>
      </c>
      <c r="AC13" s="9" t="n">
        <f aca="false">'Quarterly Data'!AC5/'Quarterly Data'!AC70</f>
        <v>1.82343563492325</v>
      </c>
      <c r="AD13" s="9" t="n">
        <f aca="false">'Quarterly Data'!AD5/'Quarterly Data'!AD70</f>
        <v>1.11398124632777</v>
      </c>
      <c r="AE13" s="9" t="n">
        <f aca="false">'Quarterly Data'!AE5/'Quarterly Data'!AE70</f>
        <v>2.72980713923038</v>
      </c>
      <c r="AF13" s="9" t="n">
        <f aca="false">'Quarterly Data'!AF5/'Quarterly Data'!AF70</f>
        <v>1.28719243554261</v>
      </c>
      <c r="AG13" s="9" t="n">
        <f aca="false">'Quarterly Data'!AG5/'Quarterly Data'!AG70</f>
        <v>1.80124442465619</v>
      </c>
      <c r="AH13" s="9" t="n">
        <f aca="false">'Quarterly Data'!AH5/'Quarterly Data'!AH70</f>
        <v>1.2898328388553</v>
      </c>
      <c r="AI13" s="9" t="n">
        <f aca="false">'Quarterly Data'!AI5/'Quarterly Data'!AI70</f>
        <v>1.86608669646794</v>
      </c>
      <c r="AJ13" s="9" t="n">
        <f aca="false">'Quarterly Data'!AJ5/'Quarterly Data'!AJ70</f>
        <v>2.71918454304144</v>
      </c>
      <c r="AK13" s="9" t="n">
        <f aca="false">'Quarterly Data'!AK5/'Quarterly Data'!AK70</f>
        <v>2.05494985125055</v>
      </c>
      <c r="AL13" s="9" t="n">
        <f aca="false">'Quarterly Data'!AL5/'Quarterly Data'!AL70</f>
        <v>1.73659673492103</v>
      </c>
      <c r="AM13" s="9" t="n">
        <f aca="false">'Quarterly Data'!AM5/'Quarterly Data'!AM70</f>
        <v>1.98539407891693</v>
      </c>
      <c r="AN13" s="9" t="n">
        <f aca="false">'Quarterly Data'!AN5/'Quarterly Data'!AN70</f>
        <v>2.83541045979636</v>
      </c>
      <c r="AO13" s="9" t="n">
        <f aca="false">'Quarterly Data'!AO5/'Quarterly Data'!AO70</f>
        <v>1.24554580404089</v>
      </c>
      <c r="AP13" s="9" t="n">
        <f aca="false">'Quarterly Data'!AP5/'Quarterly Data'!AP70</f>
        <v>2.51872895409587</v>
      </c>
      <c r="AQ13" s="9" t="n">
        <f aca="false">'Quarterly Data'!AQ5/'Quarterly Data'!AQ70</f>
        <v>1.18453060509412</v>
      </c>
    </row>
    <row r="14" customFormat="false" ht="15" hidden="false" customHeight="true" outlineLevel="0" collapsed="false">
      <c r="A14" s="3" t="s">
        <v>175</v>
      </c>
      <c r="B14" s="9" t="n">
        <f aca="false">'Quarterly Data'!B7/'Quarterly Data'!B70</f>
        <v>0.130696033349124</v>
      </c>
      <c r="C14" s="9" t="n">
        <f aca="false">'Quarterly Data'!C7/'Quarterly Data'!C70</f>
        <v>0.122764119102637</v>
      </c>
      <c r="D14" s="9" t="n">
        <f aca="false">'Quarterly Data'!D7/'Quarterly Data'!D70</f>
        <v>0.118159432181196</v>
      </c>
      <c r="E14" s="9" t="n">
        <f aca="false">'Quarterly Data'!E7/'Quarterly Data'!E70</f>
        <v>0.114247995903214</v>
      </c>
      <c r="F14" s="9" t="n">
        <f aca="false">'Quarterly Data'!F7/'Quarterly Data'!F70</f>
        <v>0.128111589796306</v>
      </c>
      <c r="G14" s="9" t="n">
        <f aca="false">'Quarterly Data'!G7/'Quarterly Data'!G70</f>
        <v>0.127616783741651</v>
      </c>
      <c r="H14" s="9" t="n">
        <f aca="false">'Quarterly Data'!H7/'Quarterly Data'!H70</f>
        <v>0.122027180834848</v>
      </c>
      <c r="I14" s="9" t="n">
        <f aca="false">'Quarterly Data'!I7/'Quarterly Data'!I70</f>
        <v>0.12966051530592</v>
      </c>
      <c r="J14" s="9" t="n">
        <f aca="false">'Quarterly Data'!J7/'Quarterly Data'!J70</f>
        <v>0.140215528937297</v>
      </c>
      <c r="K14" s="9" t="n">
        <f aca="false">'Quarterly Data'!K7/'Quarterly Data'!K70</f>
        <v>0.147089728624361</v>
      </c>
      <c r="L14" s="9" t="n">
        <f aca="false">'Quarterly Data'!L7/'Quarterly Data'!L70</f>
        <v>0.146659314640676</v>
      </c>
      <c r="M14" s="9" t="n">
        <f aca="false">'Quarterly Data'!M7/'Quarterly Data'!M70</f>
        <v>0.161721537310883</v>
      </c>
      <c r="N14" s="9" t="n">
        <f aca="false">'Quarterly Data'!N7/'Quarterly Data'!N70</f>
        <v>0.152810775970539</v>
      </c>
      <c r="O14" s="9" t="n">
        <f aca="false">'Quarterly Data'!O7/'Quarterly Data'!O70</f>
        <v>0.177089575658155</v>
      </c>
      <c r="P14" s="9" t="n">
        <f aca="false">'Quarterly Data'!P7/'Quarterly Data'!P70</f>
        <v>0.151610930436049</v>
      </c>
      <c r="Q14" s="9" t="n">
        <f aca="false">'Quarterly Data'!Q7/'Quarterly Data'!Q70</f>
        <v>0.150077598976034</v>
      </c>
      <c r="R14" s="9" t="n">
        <f aca="false">'Quarterly Data'!R7/'Quarterly Data'!R70</f>
        <v>0.172900055345733</v>
      </c>
      <c r="S14" s="9" t="n">
        <f aca="false">'Quarterly Data'!S7/'Quarterly Data'!S70</f>
        <v>0.176985277345039</v>
      </c>
      <c r="T14" s="9" t="n">
        <f aca="false">'Quarterly Data'!T7/'Quarterly Data'!T70</f>
        <v>0.180209584776167</v>
      </c>
      <c r="U14" s="9" t="n">
        <f aca="false">'Quarterly Data'!U7/'Quarterly Data'!U70</f>
        <v>0.206362013237099</v>
      </c>
      <c r="V14" s="9" t="n">
        <f aca="false">'Quarterly Data'!V7/'Quarterly Data'!V70</f>
        <v>0.182448225282436</v>
      </c>
      <c r="W14" s="9" t="n">
        <f aca="false">'Quarterly Data'!W7/'Quarterly Data'!W70</f>
        <v>0.179518451959691</v>
      </c>
      <c r="X14" s="9" t="n">
        <f aca="false">'Quarterly Data'!X7/'Quarterly Data'!X70</f>
        <v>0.186351300209372</v>
      </c>
      <c r="Y14" s="9" t="n">
        <f aca="false">'Quarterly Data'!Y7/'Quarterly Data'!Y70</f>
        <v>0.180353369748512</v>
      </c>
      <c r="Z14" s="9" t="n">
        <f aca="false">'Quarterly Data'!Z7/'Quarterly Data'!Z70</f>
        <v>0.206631181345656</v>
      </c>
      <c r="AA14" s="9" t="n">
        <f aca="false">'Quarterly Data'!AA7/'Quarterly Data'!AA70</f>
        <v>0.227220819864363</v>
      </c>
      <c r="AB14" s="9" t="n">
        <f aca="false">'Quarterly Data'!AB7/'Quarterly Data'!AB70</f>
        <v>0.21991921280537</v>
      </c>
      <c r="AC14" s="9" t="n">
        <f aca="false">'Quarterly Data'!AC7/'Quarterly Data'!AC70</f>
        <v>0.197197860354088</v>
      </c>
      <c r="AD14" s="9" t="n">
        <f aca="false">'Quarterly Data'!AD7/'Quarterly Data'!AD70</f>
        <v>0.233641960054192</v>
      </c>
      <c r="AE14" s="9" t="n">
        <f aca="false">'Quarterly Data'!AE7/'Quarterly Data'!AE70</f>
        <v>0.215025740232738</v>
      </c>
      <c r="AF14" s="9" t="n">
        <f aca="false">'Quarterly Data'!AF7/'Quarterly Data'!AF70</f>
        <v>0.227939234423667</v>
      </c>
      <c r="AG14" s="9" t="n">
        <f aca="false">'Quarterly Data'!AG7/'Quarterly Data'!AG70</f>
        <v>0.234596485983722</v>
      </c>
      <c r="AH14" s="9" t="n">
        <f aca="false">'Quarterly Data'!AH7/'Quarterly Data'!AH70</f>
        <v>0.261627449535668</v>
      </c>
      <c r="AI14" s="9" t="n">
        <f aca="false">'Quarterly Data'!AI7/'Quarterly Data'!AI70</f>
        <v>0.275886702777721</v>
      </c>
      <c r="AJ14" s="9" t="n">
        <f aca="false">'Quarterly Data'!AJ7/'Quarterly Data'!AJ70</f>
        <v>0.29306569656466</v>
      </c>
      <c r="AK14" s="9" t="n">
        <f aca="false">'Quarterly Data'!AK7/'Quarterly Data'!AK70</f>
        <v>0.361961162347522</v>
      </c>
      <c r="AL14" s="9" t="n">
        <f aca="false">'Quarterly Data'!AL7/'Quarterly Data'!AL70</f>
        <v>0.264970148102677</v>
      </c>
      <c r="AM14" s="9" t="n">
        <f aca="false">'Quarterly Data'!AM7/'Quarterly Data'!AM70</f>
        <v>0.280701637149276</v>
      </c>
      <c r="AN14" s="9" t="n">
        <f aca="false">'Quarterly Data'!AN7/'Quarterly Data'!AN70</f>
        <v>0.274520271764687</v>
      </c>
      <c r="AO14" s="9" t="n">
        <f aca="false">'Quarterly Data'!AO7/'Quarterly Data'!AO70</f>
        <v>0.270900678203936</v>
      </c>
      <c r="AP14" s="9" t="n">
        <f aca="false">'Quarterly Data'!AP7/'Quarterly Data'!AP70</f>
        <v>0.292313421520768</v>
      </c>
      <c r="AQ14" s="9" t="n">
        <f aca="false">'Quarterly Data'!AQ7/'Quarterly Data'!AQ70</f>
        <v>0.290543818244516</v>
      </c>
    </row>
    <row r="15" customFormat="false" ht="15" hidden="false" customHeight="true" outlineLevel="0" collapsed="false">
      <c r="A15" s="3" t="s">
        <v>176</v>
      </c>
      <c r="B15" s="9" t="n">
        <f aca="false">'Quarterly Data'!B8/'Quarterly Data'!B70</f>
        <v>0.00904922042599909</v>
      </c>
      <c r="C15" s="9" t="n">
        <f aca="false">'Quarterly Data'!C8/'Quarterly Data'!C70</f>
        <v>0.00947085082435542</v>
      </c>
      <c r="D15" s="9" t="n">
        <f aca="false">'Quarterly Data'!D8/'Quarterly Data'!D70</f>
        <v>0.00952643622228966</v>
      </c>
      <c r="E15" s="9" t="n">
        <f aca="false">'Quarterly Data'!E8/'Quarterly Data'!E70</f>
        <v>0.0101014118097628</v>
      </c>
      <c r="F15" s="9" t="n">
        <f aca="false">'Quarterly Data'!F8/'Quarterly Data'!F70</f>
        <v>0.0103844517470038</v>
      </c>
      <c r="G15" s="9" t="n">
        <f aca="false">'Quarterly Data'!G8/'Quarterly Data'!G70</f>
        <v>0.0113062424857884</v>
      </c>
      <c r="H15" s="9" t="n">
        <f aca="false">'Quarterly Data'!H8/'Quarterly Data'!H70</f>
        <v>0.0116279074678204</v>
      </c>
      <c r="I15" s="9" t="n">
        <f aca="false">'Quarterly Data'!I8/'Quarterly Data'!I70</f>
        <v>0.0127086609294884</v>
      </c>
      <c r="J15" s="9" t="n">
        <f aca="false">'Quarterly Data'!J8/'Quarterly Data'!J70</f>
        <v>0.0127405217367536</v>
      </c>
      <c r="K15" s="9" t="n">
        <f aca="false">'Quarterly Data'!K8/'Quarterly Data'!K70</f>
        <v>0.0118913020180113</v>
      </c>
      <c r="L15" s="9" t="n">
        <f aca="false">'Quarterly Data'!L8/'Quarterly Data'!L70</f>
        <v>0.0134252971132224</v>
      </c>
      <c r="M15" s="9" t="n">
        <f aca="false">'Quarterly Data'!M8/'Quarterly Data'!M70</f>
        <v>0.0219921262338973</v>
      </c>
      <c r="N15" s="9" t="n">
        <f aca="false">'Quarterly Data'!N8/'Quarterly Data'!N70</f>
        <v>0</v>
      </c>
      <c r="O15" s="9" t="n">
        <f aca="false">'Quarterly Data'!O8/'Quarterly Data'!O70</f>
        <v>0</v>
      </c>
      <c r="P15" s="9" t="n">
        <f aca="false">'Quarterly Data'!P8/'Quarterly Data'!P70</f>
        <v>0</v>
      </c>
      <c r="Q15" s="9" t="n">
        <f aca="false">'Quarterly Data'!Q8/'Quarterly Data'!Q70</f>
        <v>0</v>
      </c>
      <c r="R15" s="9" t="n">
        <f aca="false">'Quarterly Data'!R8/'Quarterly Data'!R70</f>
        <v>0</v>
      </c>
      <c r="S15" s="9" t="n">
        <f aca="false">'Quarterly Data'!S8/'Quarterly Data'!S70</f>
        <v>0</v>
      </c>
      <c r="T15" s="9" t="n">
        <f aca="false">'Quarterly Data'!T8/'Quarterly Data'!T70</f>
        <v>0</v>
      </c>
      <c r="U15" s="9" t="n">
        <f aca="false">'Quarterly Data'!U8/'Quarterly Data'!U70</f>
        <v>0</v>
      </c>
      <c r="V15" s="9" t="n">
        <f aca="false">'Quarterly Data'!V8/'Quarterly Data'!V70</f>
        <v>0</v>
      </c>
      <c r="W15" s="9" t="n">
        <f aca="false">'Quarterly Data'!W8/'Quarterly Data'!W70</f>
        <v>0</v>
      </c>
      <c r="X15" s="9" t="n">
        <f aca="false">'Quarterly Data'!X8/'Quarterly Data'!X70</f>
        <v>0</v>
      </c>
      <c r="Y15" s="9" t="n">
        <f aca="false">'Quarterly Data'!Y8/'Quarterly Data'!Y70</f>
        <v>0</v>
      </c>
      <c r="Z15" s="9" t="n">
        <f aca="false">'Quarterly Data'!Z8/'Quarterly Data'!Z70</f>
        <v>0</v>
      </c>
      <c r="AA15" s="9" t="n">
        <f aca="false">'Quarterly Data'!AA8/'Quarterly Data'!AA70</f>
        <v>0</v>
      </c>
      <c r="AB15" s="9" t="n">
        <f aca="false">'Quarterly Data'!AB8/'Quarterly Data'!AB70</f>
        <v>0</v>
      </c>
      <c r="AC15" s="9" t="n">
        <f aca="false">'Quarterly Data'!AC8/'Quarterly Data'!AC70</f>
        <v>0</v>
      </c>
      <c r="AD15" s="9" t="n">
        <f aca="false">'Quarterly Data'!AD8/'Quarterly Data'!AD70</f>
        <v>0</v>
      </c>
      <c r="AE15" s="9" t="n">
        <f aca="false">'Quarterly Data'!AE8/'Quarterly Data'!AE70</f>
        <v>0</v>
      </c>
      <c r="AF15" s="9" t="n">
        <f aca="false">'Quarterly Data'!AF8/'Quarterly Data'!AF70</f>
        <v>0</v>
      </c>
      <c r="AG15" s="9" t="n">
        <f aca="false">'Quarterly Data'!AG8/'Quarterly Data'!AG70</f>
        <v>0</v>
      </c>
      <c r="AH15" s="9" t="n">
        <f aca="false">'Quarterly Data'!AH8/'Quarterly Data'!AH70</f>
        <v>0</v>
      </c>
      <c r="AI15" s="9" t="n">
        <f aca="false">'Quarterly Data'!AI8/'Quarterly Data'!AI70</f>
        <v>0</v>
      </c>
      <c r="AJ15" s="9" t="n">
        <f aca="false">'Quarterly Data'!AJ8/'Quarterly Data'!AJ70</f>
        <v>0</v>
      </c>
      <c r="AK15" s="9" t="n">
        <f aca="false">'Quarterly Data'!AK8/'Quarterly Data'!AK70</f>
        <v>0</v>
      </c>
      <c r="AL15" s="9" t="n">
        <f aca="false">'Quarterly Data'!AL8/'Quarterly Data'!AL70</f>
        <v>-0.0448687677382732</v>
      </c>
      <c r="AM15" s="9" t="n">
        <f aca="false">'Quarterly Data'!AM8/'Quarterly Data'!AM70</f>
        <v>-0.0510373301419161</v>
      </c>
      <c r="AN15" s="9" t="n">
        <f aca="false">'Quarterly Data'!AN8/'Quarterly Data'!AN70</f>
        <v>-0.0504254045463339</v>
      </c>
      <c r="AO15" s="9" t="n">
        <f aca="false">'Quarterly Data'!AO8/'Quarterly Data'!AO70</f>
        <v>-0.0569851181485468</v>
      </c>
      <c r="AP15" s="9" t="n">
        <f aca="false">'Quarterly Data'!AP8/'Quarterly Data'!AP70</f>
        <v>-0.057396239013041</v>
      </c>
      <c r="AQ15" s="9" t="n">
        <f aca="false">'Quarterly Data'!AQ8/'Quarterly Data'!AQ70</f>
        <v>-0.0581646331043773</v>
      </c>
    </row>
    <row r="16" customFormat="false" ht="15" hidden="false" customHeight="true" outlineLevel="0" collapsed="false">
      <c r="A16" s="3" t="s">
        <v>177</v>
      </c>
      <c r="B16" s="9" t="n">
        <f aca="false">'Quarterly Data'!B9/'Quarterly Data'!B70</f>
        <v>0.0273610490085667</v>
      </c>
      <c r="C16" s="9" t="n">
        <f aca="false">'Quarterly Data'!C9/'Quarterly Data'!C70</f>
        <v>0.0113904035039986</v>
      </c>
      <c r="D16" s="9" t="n">
        <f aca="false">'Quarterly Data'!D9/'Quarterly Data'!D70</f>
        <v>0.0300734965888713</v>
      </c>
      <c r="E16" s="9" t="n">
        <f aca="false">'Quarterly Data'!E9/'Quarterly Data'!E70</f>
        <v>0.00965052655278827</v>
      </c>
      <c r="F16" s="9" t="n">
        <f aca="false">'Quarterly Data'!F9/'Quarterly Data'!F70</f>
        <v>0.00572284698850776</v>
      </c>
      <c r="G16" s="9" t="n">
        <f aca="false">'Quarterly Data'!G9/'Quarterly Data'!G70</f>
        <v>0.00442924963360782</v>
      </c>
      <c r="H16" s="9" t="n">
        <f aca="false">'Quarterly Data'!H9/'Quarterly Data'!H70</f>
        <v>0.00611220452505681</v>
      </c>
      <c r="I16" s="9" t="n">
        <f aca="false">'Quarterly Data'!I9/'Quarterly Data'!I70</f>
        <v>0.00497162202726823</v>
      </c>
      <c r="J16" s="9" t="n">
        <f aca="false">'Quarterly Data'!J9/'Quarterly Data'!J70</f>
        <v>0.00620354071174855</v>
      </c>
      <c r="K16" s="9" t="n">
        <f aca="false">'Quarterly Data'!K9/'Quarterly Data'!K70</f>
        <v>0.00691390941400396</v>
      </c>
      <c r="L16" s="9" t="n">
        <f aca="false">'Quarterly Data'!L9/'Quarterly Data'!L70</f>
        <v>0.00793383722797613</v>
      </c>
      <c r="M16" s="9" t="n">
        <f aca="false">'Quarterly Data'!M9/'Quarterly Data'!M70</f>
        <v>0.0125099287968701</v>
      </c>
      <c r="N16" s="9" t="n">
        <f aca="false">'Quarterly Data'!N9/'Quarterly Data'!N70</f>
        <v>0.00848432206103539</v>
      </c>
      <c r="O16" s="9" t="n">
        <f aca="false">'Quarterly Data'!O9/'Quarterly Data'!O70</f>
        <v>0.0208571483017316</v>
      </c>
      <c r="P16" s="9" t="n">
        <f aca="false">'Quarterly Data'!P9/'Quarterly Data'!P70</f>
        <v>0.00131378622561567</v>
      </c>
      <c r="Q16" s="9" t="n">
        <f aca="false">'Quarterly Data'!Q9/'Quarterly Data'!Q70</f>
        <v>0.0181531614763021</v>
      </c>
      <c r="R16" s="9" t="n">
        <f aca="false">'Quarterly Data'!R9/'Quarterly Data'!R70</f>
        <v>0.0252839503716248</v>
      </c>
      <c r="S16" s="9" t="n">
        <f aca="false">'Quarterly Data'!S9/'Quarterly Data'!S70</f>
        <v>0.00293375005809694</v>
      </c>
      <c r="T16" s="9" t="n">
        <f aca="false">'Quarterly Data'!T9/'Quarterly Data'!T70</f>
        <v>0.00428656435659214</v>
      </c>
      <c r="U16" s="9" t="n">
        <f aca="false">'Quarterly Data'!U9/'Quarterly Data'!U70</f>
        <v>0.0610801433340464</v>
      </c>
      <c r="V16" s="9" t="n">
        <f aca="false">'Quarterly Data'!V9/'Quarterly Data'!V70</f>
        <v>-0.00126751934197034</v>
      </c>
      <c r="W16" s="9" t="n">
        <f aca="false">'Quarterly Data'!W9/'Quarterly Data'!W70</f>
        <v>0.0122026482888958</v>
      </c>
      <c r="X16" s="9" t="n">
        <f aca="false">'Quarterly Data'!X9/'Quarterly Data'!X70</f>
        <v>0.00306881337127035</v>
      </c>
      <c r="Y16" s="9" t="n">
        <f aca="false">'Quarterly Data'!Y9/'Quarterly Data'!Y70</f>
        <v>0.00977602668032046</v>
      </c>
      <c r="Z16" s="9" t="n">
        <f aca="false">'Quarterly Data'!Z9/'Quarterly Data'!Z70</f>
        <v>0.00725447216548083</v>
      </c>
      <c r="AA16" s="9" t="n">
        <f aca="false">'Quarterly Data'!AA9/'Quarterly Data'!AA70</f>
        <v>0.0175355842961398</v>
      </c>
      <c r="AB16" s="9" t="n">
        <f aca="false">'Quarterly Data'!AB9/'Quarterly Data'!AB70</f>
        <v>0.048769447545931</v>
      </c>
      <c r="AC16" s="9" t="n">
        <f aca="false">'Quarterly Data'!AC9/'Quarterly Data'!AC70</f>
        <v>0.0506585508367161</v>
      </c>
      <c r="AD16" s="9" t="n">
        <f aca="false">'Quarterly Data'!AD9/'Quarterly Data'!AD70</f>
        <v>0.0227084441424812</v>
      </c>
      <c r="AE16" s="9" t="n">
        <f aca="false">'Quarterly Data'!AE9/'Quarterly Data'!AE70</f>
        <v>0.00935894858599621</v>
      </c>
      <c r="AF16" s="9" t="n">
        <f aca="false">'Quarterly Data'!AF9/'Quarterly Data'!AF70</f>
        <v>0.142056472352595</v>
      </c>
      <c r="AG16" s="9" t="n">
        <f aca="false">'Quarterly Data'!AG9/'Quarterly Data'!AG70</f>
        <v>0.0763980753511235</v>
      </c>
      <c r="AH16" s="9" t="n">
        <f aca="false">'Quarterly Data'!AH9/'Quarterly Data'!AH70</f>
        <v>0.0315477935257047</v>
      </c>
      <c r="AI16" s="9" t="n">
        <f aca="false">'Quarterly Data'!AI9/'Quarterly Data'!AI70</f>
        <v>0.0104101258976921</v>
      </c>
      <c r="AJ16" s="9" t="n">
        <f aca="false">'Quarterly Data'!AJ9/'Quarterly Data'!AJ70</f>
        <v>0.0114820379261304</v>
      </c>
      <c r="AK16" s="9" t="n">
        <f aca="false">'Quarterly Data'!AK9/'Quarterly Data'!AK70</f>
        <v>0.0809036521701734</v>
      </c>
      <c r="AL16" s="9" t="n">
        <f aca="false">'Quarterly Data'!AL9/'Quarterly Data'!AL70</f>
        <v>0.0348204538116094</v>
      </c>
      <c r="AM16" s="9" t="n">
        <f aca="false">'Quarterly Data'!AM9/'Quarterly Data'!AM70</f>
        <v>0.0183416554769781</v>
      </c>
      <c r="AN16" s="9" t="n">
        <f aca="false">'Quarterly Data'!AN9/'Quarterly Data'!AN70</f>
        <v>0.0102740285609626</v>
      </c>
      <c r="AO16" s="9" t="n">
        <f aca="false">'Quarterly Data'!AO9/'Quarterly Data'!AO70</f>
        <v>0.0166362927225874</v>
      </c>
      <c r="AP16" s="9" t="n">
        <f aca="false">'Quarterly Data'!AP9/'Quarterly Data'!AP70</f>
        <v>0.0262084684492111</v>
      </c>
      <c r="AQ16" s="9" t="n">
        <f aca="false">'Quarterly Data'!AQ9/'Quarterly Data'!AQ70</f>
        <v>0.150817330074382</v>
      </c>
    </row>
    <row r="17" customFormat="false" ht="15" hidden="false" customHeight="true" outlineLevel="0" collapsed="false">
      <c r="A17" s="3" t="s">
        <v>178</v>
      </c>
      <c r="B17" s="9" t="n">
        <f aca="false">'Quarterly Data'!B10/'Quarterly Data'!B70</f>
        <v>0.34308005125993</v>
      </c>
      <c r="C17" s="9" t="n">
        <f aca="false">'Quarterly Data'!C10/'Quarterly Data'!C70</f>
        <v>0.369482162687856</v>
      </c>
      <c r="D17" s="9" t="n">
        <f aca="false">'Quarterly Data'!D10/'Quarterly Data'!D70</f>
        <v>0.378456455101434</v>
      </c>
      <c r="E17" s="9" t="n">
        <f aca="false">'Quarterly Data'!E10/'Quarterly Data'!E70</f>
        <v>0.392728969092485</v>
      </c>
      <c r="F17" s="9" t="n">
        <f aca="false">'Quarterly Data'!F10/'Quarterly Data'!F70</f>
        <v>0.387510635025398</v>
      </c>
      <c r="G17" s="9" t="n">
        <f aca="false">'Quarterly Data'!G10/'Quarterly Data'!G70</f>
        <v>0.389323272180735</v>
      </c>
      <c r="H17" s="9" t="n">
        <f aca="false">'Quarterly Data'!H10/'Quarterly Data'!H70</f>
        <v>0.369838727795611</v>
      </c>
      <c r="I17" s="9" t="n">
        <f aca="false">'Quarterly Data'!I10/'Quarterly Data'!I70</f>
        <v>0.40234900421912</v>
      </c>
      <c r="J17" s="9" t="n">
        <f aca="false">'Quarterly Data'!J10/'Quarterly Data'!J70</f>
        <v>0.427369674058247</v>
      </c>
      <c r="K17" s="9" t="n">
        <f aca="false">'Quarterly Data'!K10/'Quarterly Data'!K70</f>
        <v>0.440071500777744</v>
      </c>
      <c r="L17" s="9" t="n">
        <f aca="false">'Quarterly Data'!L10/'Quarterly Data'!L70</f>
        <v>0.420781169139044</v>
      </c>
      <c r="M17" s="9" t="n">
        <f aca="false">'Quarterly Data'!M10/'Quarterly Data'!M70</f>
        <v>0.431705985623071</v>
      </c>
      <c r="N17" s="9" t="n">
        <f aca="false">'Quarterly Data'!N10/'Quarterly Data'!N70</f>
        <v>0.371078677759915</v>
      </c>
      <c r="O17" s="9" t="n">
        <f aca="false">'Quarterly Data'!O10/'Quarterly Data'!O70</f>
        <v>0.384753222637254</v>
      </c>
      <c r="P17" s="9" t="n">
        <f aca="false">'Quarterly Data'!P10/'Quarterly Data'!P70</f>
        <v>0.386575966375016</v>
      </c>
      <c r="Q17" s="9" t="n">
        <f aca="false">'Quarterly Data'!Q10/'Quarterly Data'!Q70</f>
        <v>0.405156433443496</v>
      </c>
      <c r="R17" s="9" t="n">
        <f aca="false">'Quarterly Data'!R10/'Quarterly Data'!R70</f>
        <v>0.424033233676973</v>
      </c>
      <c r="S17" s="9" t="n">
        <f aca="false">'Quarterly Data'!S10/'Quarterly Data'!S70</f>
        <v>0.403761132351336</v>
      </c>
      <c r="T17" s="9" t="n">
        <f aca="false">'Quarterly Data'!T10/'Quarterly Data'!T70</f>
        <v>0.402566605686376</v>
      </c>
      <c r="U17" s="9" t="n">
        <f aca="false">'Quarterly Data'!U10/'Quarterly Data'!U70</f>
        <v>0.388540507331704</v>
      </c>
      <c r="V17" s="9" t="n">
        <f aca="false">'Quarterly Data'!V10/'Quarterly Data'!V70</f>
        <v>0.392282324347561</v>
      </c>
      <c r="W17" s="9" t="n">
        <f aca="false">'Quarterly Data'!W10/'Quarterly Data'!W70</f>
        <v>0.414166593829529</v>
      </c>
      <c r="X17" s="9" t="n">
        <f aca="false">'Quarterly Data'!X10/'Quarterly Data'!X70</f>
        <v>0.412023151600272</v>
      </c>
      <c r="Y17" s="9" t="n">
        <f aca="false">'Quarterly Data'!Y10/'Quarterly Data'!Y70</f>
        <v>0.409190249727523</v>
      </c>
      <c r="Z17" s="9" t="n">
        <f aca="false">'Quarterly Data'!Z10/'Quarterly Data'!Z70</f>
        <v>0.41546736942854</v>
      </c>
      <c r="AA17" s="9" t="n">
        <f aca="false">'Quarterly Data'!AA10/'Quarterly Data'!AA70</f>
        <v>0.436142026167569</v>
      </c>
      <c r="AB17" s="9" t="n">
        <f aca="false">'Quarterly Data'!AB10/'Quarterly Data'!AB70</f>
        <v>0.428922574440649</v>
      </c>
      <c r="AC17" s="9" t="n">
        <f aca="false">'Quarterly Data'!AC10/'Quarterly Data'!AC70</f>
        <v>0.434461341735604</v>
      </c>
      <c r="AD17" s="9" t="n">
        <f aca="false">'Quarterly Data'!AD10/'Quarterly Data'!AD70</f>
        <v>0.431255516249975</v>
      </c>
      <c r="AE17" s="9" t="n">
        <f aca="false">'Quarterly Data'!AE10/'Quarterly Data'!AE70</f>
        <v>0.382855957818092</v>
      </c>
      <c r="AF17" s="9" t="n">
        <f aca="false">'Quarterly Data'!AF10/'Quarterly Data'!AF70</f>
        <v>0.360517282939244</v>
      </c>
      <c r="AG17" s="9" t="n">
        <f aca="false">'Quarterly Data'!AG10/'Quarterly Data'!AG70</f>
        <v>0.368120111590088</v>
      </c>
      <c r="AH17" s="9" t="n">
        <f aca="false">'Quarterly Data'!AH10/'Quarterly Data'!AH70</f>
        <v>0.407007411125735</v>
      </c>
      <c r="AI17" s="9" t="n">
        <f aca="false">'Quarterly Data'!AI10/'Quarterly Data'!AI70</f>
        <v>0.419328980937521</v>
      </c>
      <c r="AJ17" s="9" t="n">
        <f aca="false">'Quarterly Data'!AJ10/'Quarterly Data'!AJ70</f>
        <v>0.407083136110851</v>
      </c>
      <c r="AK17" s="9" t="n">
        <f aca="false">'Quarterly Data'!AK10/'Quarterly Data'!AK70</f>
        <v>0.429621266917715</v>
      </c>
      <c r="AL17" s="9" t="n">
        <f aca="false">'Quarterly Data'!AL10/'Quarterly Data'!AL70</f>
        <v>0.439395372465891</v>
      </c>
      <c r="AM17" s="9" t="n">
        <f aca="false">'Quarterly Data'!AM10/'Quarterly Data'!AM70</f>
        <v>0.47675796893849</v>
      </c>
      <c r="AN17" s="9" t="n">
        <f aca="false">'Quarterly Data'!AN10/'Quarterly Data'!AN70</f>
        <v>0.482776011618223</v>
      </c>
      <c r="AO17" s="9" t="n">
        <f aca="false">'Quarterly Data'!AO10/'Quarterly Data'!AO70</f>
        <v>0.518569077531404</v>
      </c>
      <c r="AP17" s="9" t="n">
        <f aca="false">'Quarterly Data'!AP10/'Quarterly Data'!AP70</f>
        <v>0.548482787167931</v>
      </c>
      <c r="AQ17" s="9" t="n">
        <f aca="false">'Quarterly Data'!AQ10/'Quarterly Data'!AQ70</f>
        <v>0.529023343928312</v>
      </c>
    </row>
    <row r="18" customFormat="false" ht="15" hidden="false" customHeight="true" outlineLevel="0" collapsed="false">
      <c r="A18" s="3" t="s">
        <v>179</v>
      </c>
      <c r="B18" s="9" t="n">
        <f aca="false">'Quarterly Data'!B11/'Quarterly Data'!B70</f>
        <v>0</v>
      </c>
      <c r="C18" s="9" t="n">
        <f aca="false">'Quarterly Data'!C11/'Quarterly Data'!C70</f>
        <v>0.0195207402669503</v>
      </c>
      <c r="D18" s="9" t="n">
        <f aca="false">'Quarterly Data'!D11/'Quarterly Data'!D70</f>
        <v>0</v>
      </c>
      <c r="E18" s="9" t="n">
        <f aca="false">'Quarterly Data'!E11/'Quarterly Data'!E70</f>
        <v>0.0364979750119386</v>
      </c>
      <c r="F18" s="9" t="n">
        <f aca="false">'Quarterly Data'!F11/'Quarterly Data'!F70</f>
        <v>0</v>
      </c>
      <c r="G18" s="9" t="n">
        <f aca="false">'Quarterly Data'!G11/'Quarterly Data'!G70</f>
        <v>0.187753560784618</v>
      </c>
      <c r="H18" s="9" t="n">
        <f aca="false">'Quarterly Data'!H11/'Quarterly Data'!H70</f>
        <v>0</v>
      </c>
      <c r="I18" s="9" t="n">
        <f aca="false">'Quarterly Data'!I11/'Quarterly Data'!I70</f>
        <v>0.0100351692692163</v>
      </c>
      <c r="J18" s="9" t="n">
        <f aca="false">'Quarterly Data'!J11/'Quarterly Data'!J70</f>
        <v>0.00307850707820522</v>
      </c>
      <c r="K18" s="9" t="n">
        <f aca="false">'Quarterly Data'!K11/'Quarterly Data'!K70</f>
        <v>0.00499294695589487</v>
      </c>
      <c r="L18" s="9" t="n">
        <f aca="false">'Quarterly Data'!L11/'Quarterly Data'!L70</f>
        <v>0.0130519400671999</v>
      </c>
      <c r="M18" s="9" t="n">
        <f aca="false">'Quarterly Data'!M11/'Quarterly Data'!M70</f>
        <v>0.115593619745938</v>
      </c>
      <c r="N18" s="9" t="n">
        <f aca="false">'Quarterly Data'!N11/'Quarterly Data'!N70</f>
        <v>0.00216950701104101</v>
      </c>
      <c r="O18" s="9" t="n">
        <f aca="false">'Quarterly Data'!O11/'Quarterly Data'!O70</f>
        <v>0.00176181739619938</v>
      </c>
      <c r="P18" s="9" t="n">
        <f aca="false">'Quarterly Data'!P11/'Quarterly Data'!P70</f>
        <v>0.000698183537041472</v>
      </c>
      <c r="Q18" s="9" t="n">
        <f aca="false">'Quarterly Data'!Q11/'Quarterly Data'!Q70</f>
        <v>0</v>
      </c>
      <c r="R18" s="9" t="n">
        <f aca="false">'Quarterly Data'!R11/'Quarterly Data'!R70</f>
        <v>0.0695422390245349</v>
      </c>
      <c r="S18" s="9" t="n">
        <f aca="false">'Quarterly Data'!S11/'Quarterly Data'!S70</f>
        <v>0.00202640467930407</v>
      </c>
      <c r="T18" s="9" t="n">
        <f aca="false">'Quarterly Data'!T11/'Quarterly Data'!T70</f>
        <v>-0.00079380821418373</v>
      </c>
      <c r="U18" s="9" t="n">
        <f aca="false">'Quarterly Data'!U11/'Quarterly Data'!U70</f>
        <v>0</v>
      </c>
      <c r="V18" s="9" t="n">
        <f aca="false">'Quarterly Data'!V11/'Quarterly Data'!V70</f>
        <v>-0.000909631527766948</v>
      </c>
      <c r="W18" s="9" t="n">
        <f aca="false">'Quarterly Data'!W11/'Quarterly Data'!W70</f>
        <v>0</v>
      </c>
      <c r="X18" s="9" t="n">
        <f aca="false">'Quarterly Data'!X11/'Quarterly Data'!X70</f>
        <v>0.131657245112774</v>
      </c>
      <c r="Y18" s="9" t="n">
        <f aca="false">'Quarterly Data'!Y11/'Quarterly Data'!Y70</f>
        <v>0.000139552597239736</v>
      </c>
      <c r="Z18" s="9" t="n">
        <f aca="false">'Quarterly Data'!Z11/'Quarterly Data'!Z70</f>
        <v>0</v>
      </c>
      <c r="AA18" s="9" t="n">
        <f aca="false">'Quarterly Data'!AA11/'Quarterly Data'!AA70</f>
        <v>0</v>
      </c>
      <c r="AB18" s="9" t="n">
        <f aca="false">'Quarterly Data'!AB11/'Quarterly Data'!AB70</f>
        <v>0.0123233820479893</v>
      </c>
      <c r="AC18" s="9" t="n">
        <f aca="false">'Quarterly Data'!AC11/'Quarterly Data'!AC70</f>
        <v>0</v>
      </c>
      <c r="AD18" s="9" t="n">
        <f aca="false">'Quarterly Data'!AD11/'Quarterly Data'!AD70</f>
        <v>0</v>
      </c>
      <c r="AE18" s="9" t="n">
        <f aca="false">'Quarterly Data'!AE11/'Quarterly Data'!AE70</f>
        <v>0</v>
      </c>
      <c r="AF18" s="9" t="n">
        <f aca="false">'Quarterly Data'!AF11/'Quarterly Data'!AF70</f>
        <v>0.00112392377514053</v>
      </c>
      <c r="AG18" s="9" t="n">
        <f aca="false">'Quarterly Data'!AG11/'Quarterly Data'!AG70</f>
        <v>0</v>
      </c>
      <c r="AH18" s="9" t="n">
        <f aca="false">'Quarterly Data'!AH11/'Quarterly Data'!AH70</f>
        <v>0</v>
      </c>
      <c r="AI18" s="9" t="n">
        <f aca="false">'Quarterly Data'!AI11/'Quarterly Data'!AI70</f>
        <v>0</v>
      </c>
      <c r="AJ18" s="9" t="n">
        <f aca="false">'Quarterly Data'!AJ11/'Quarterly Data'!AJ70</f>
        <v>0</v>
      </c>
      <c r="AK18" s="9" t="n">
        <f aca="false">'Quarterly Data'!AK11/'Quarterly Data'!AK70</f>
        <v>0</v>
      </c>
      <c r="AL18" s="9" t="n">
        <f aca="false">'Quarterly Data'!AL11/'Quarterly Data'!AL70</f>
        <v>0</v>
      </c>
      <c r="AM18" s="9" t="n">
        <f aca="false">'Quarterly Data'!AM11/'Quarterly Data'!AM70</f>
        <v>0</v>
      </c>
      <c r="AN18" s="9" t="n">
        <f aca="false">'Quarterly Data'!AN11/'Quarterly Data'!AN70</f>
        <v>0</v>
      </c>
      <c r="AO18" s="9" t="n">
        <f aca="false">'Quarterly Data'!AO11/'Quarterly Data'!AO70</f>
        <v>0</v>
      </c>
      <c r="AP18" s="9" t="n">
        <f aca="false">'Quarterly Data'!AP11/'Quarterly Data'!AP70</f>
        <v>0</v>
      </c>
      <c r="AQ18" s="9" t="n">
        <f aca="false">'Quarterly Data'!AQ11/'Quarterly Data'!AQ70</f>
        <v>0</v>
      </c>
    </row>
    <row r="19" customFormat="false" ht="15" hidden="false" customHeight="true" outlineLevel="0" collapsed="false">
      <c r="A19" s="3" t="s">
        <v>180</v>
      </c>
      <c r="B19" s="9" t="n">
        <f aca="false">'Quarterly Data'!B12/'Quarterly Data'!B70</f>
        <v>0.0901286547930948</v>
      </c>
      <c r="C19" s="9" t="n">
        <f aca="false">'Quarterly Data'!C12/'Quarterly Data'!C70</f>
        <v>0.0952716827900611</v>
      </c>
      <c r="D19" s="9" t="n">
        <f aca="false">'Quarterly Data'!D12/'Quarterly Data'!D70</f>
        <v>0.0942998599663661</v>
      </c>
      <c r="E19" s="9" t="n">
        <f aca="false">'Quarterly Data'!E12/'Quarterly Data'!E70</f>
        <v>0.082488271223341</v>
      </c>
      <c r="F19" s="9" t="n">
        <f aca="false">'Quarterly Data'!F12/'Quarterly Data'!F70</f>
        <v>0.103970294326928</v>
      </c>
      <c r="G19" s="9" t="n">
        <f aca="false">'Quarterly Data'!G12/'Quarterly Data'!G70</f>
        <v>0.108827440559083</v>
      </c>
      <c r="H19" s="9" t="n">
        <f aca="false">'Quarterly Data'!H12/'Quarterly Data'!H70</f>
        <v>0.0904745711636736</v>
      </c>
      <c r="I19" s="9" t="n">
        <f aca="false">'Quarterly Data'!I12/'Quarterly Data'!I70</f>
        <v>0.0911898129624052</v>
      </c>
      <c r="J19" s="9" t="n">
        <f aca="false">'Quarterly Data'!J12/'Quarterly Data'!J70</f>
        <v>0.105956475356665</v>
      </c>
      <c r="K19" s="9" t="n">
        <f aca="false">'Quarterly Data'!K12/'Quarterly Data'!K70</f>
        <v>0.112784605536429</v>
      </c>
      <c r="L19" s="9" t="n">
        <f aca="false">'Quarterly Data'!L12/'Quarterly Data'!L70</f>
        <v>0.108382439151588</v>
      </c>
      <c r="M19" s="9" t="n">
        <f aca="false">'Quarterly Data'!M12/'Quarterly Data'!M70</f>
        <v>0.11035181093174</v>
      </c>
      <c r="N19" s="9" t="n">
        <f aca="false">'Quarterly Data'!N12/'Quarterly Data'!N70</f>
        <v>0.106150878754507</v>
      </c>
      <c r="O19" s="9" t="n">
        <f aca="false">'Quarterly Data'!O12/'Quarterly Data'!O70</f>
        <v>0.14590771580315</v>
      </c>
      <c r="P19" s="9" t="n">
        <f aca="false">'Quarterly Data'!P12/'Quarterly Data'!P70</f>
        <v>0.0958613503707802</v>
      </c>
      <c r="Q19" s="9" t="n">
        <f aca="false">'Quarterly Data'!Q12/'Quarterly Data'!Q70</f>
        <v>0.0942199921434755</v>
      </c>
      <c r="R19" s="9" t="n">
        <f aca="false">'Quarterly Data'!R12/'Quarterly Data'!R70</f>
        <v>0.131349136303702</v>
      </c>
      <c r="S19" s="9" t="n">
        <f aca="false">'Quarterly Data'!S12/'Quarterly Data'!S70</f>
        <v>0.117750746532844</v>
      </c>
      <c r="T19" s="9" t="n">
        <f aca="false">'Quarterly Data'!T12/'Quarterly Data'!T70</f>
        <v>0.105727694051043</v>
      </c>
      <c r="U19" s="9" t="n">
        <f aca="false">'Quarterly Data'!U12/'Quarterly Data'!U70</f>
        <v>0.101411113439326</v>
      </c>
      <c r="V19" s="9" t="n">
        <f aca="false">'Quarterly Data'!V12/'Quarterly Data'!V70</f>
        <v>0.129376444834525</v>
      </c>
      <c r="W19" s="9" t="n">
        <f aca="false">'Quarterly Data'!W12/'Quarterly Data'!W70</f>
        <v>0.13631088968812</v>
      </c>
      <c r="X19" s="9" t="n">
        <f aca="false">'Quarterly Data'!X12/'Quarterly Data'!X70</f>
        <v>0.127410949392815</v>
      </c>
      <c r="Y19" s="9" t="n">
        <f aca="false">'Quarterly Data'!Y12/'Quarterly Data'!Y70</f>
        <v>0.121050860795163</v>
      </c>
      <c r="Z19" s="9" t="n">
        <f aca="false">'Quarterly Data'!Z12/'Quarterly Data'!Z70</f>
        <v>0.128044741230842</v>
      </c>
      <c r="AA19" s="9" t="n">
        <f aca="false">'Quarterly Data'!AA12/'Quarterly Data'!AA70</f>
        <v>0.157931525063076</v>
      </c>
      <c r="AB19" s="9" t="n">
        <f aca="false">'Quarterly Data'!AB12/'Quarterly Data'!AB70</f>
        <v>0.109390604558428</v>
      </c>
      <c r="AC19" s="9" t="n">
        <f aca="false">'Quarterly Data'!AC12/'Quarterly Data'!AC70</f>
        <v>0.156822239239452</v>
      </c>
      <c r="AD19" s="9" t="n">
        <f aca="false">'Quarterly Data'!AD12/'Quarterly Data'!AD70</f>
        <v>0.154830300971463</v>
      </c>
      <c r="AE19" s="9" t="n">
        <f aca="false">'Quarterly Data'!AE12/'Quarterly Data'!AE70</f>
        <v>0.131188560829555</v>
      </c>
      <c r="AF19" s="9" t="n">
        <f aca="false">'Quarterly Data'!AF12/'Quarterly Data'!AF70</f>
        <v>0.153348159880174</v>
      </c>
      <c r="AG19" s="9" t="n">
        <f aca="false">'Quarterly Data'!AG12/'Quarterly Data'!AG70</f>
        <v>0.133880799816637</v>
      </c>
      <c r="AH19" s="9" t="n">
        <f aca="false">'Quarterly Data'!AH12/'Quarterly Data'!AH70</f>
        <v>0.15109498001675</v>
      </c>
      <c r="AI19" s="9" t="n">
        <f aca="false">'Quarterly Data'!AI12/'Quarterly Data'!AI70</f>
        <v>0.143890420488495</v>
      </c>
      <c r="AJ19" s="9" t="n">
        <f aca="false">'Quarterly Data'!AJ12/'Quarterly Data'!AJ70</f>
        <v>0.146638690335686</v>
      </c>
      <c r="AK19" s="9" t="n">
        <f aca="false">'Quarterly Data'!AK12/'Quarterly Data'!AK70</f>
        <v>0.128873267651948</v>
      </c>
      <c r="AL19" s="9" t="n">
        <f aca="false">'Quarterly Data'!AL12/'Quarterly Data'!AL70</f>
        <v>0.145183089459029</v>
      </c>
      <c r="AM19" s="9" t="n">
        <f aca="false">'Quarterly Data'!AM12/'Quarterly Data'!AM70</f>
        <v>0.169194966307286</v>
      </c>
      <c r="AN19" s="9" t="n">
        <f aca="false">'Quarterly Data'!AN12/'Quarterly Data'!AN70</f>
        <v>0.162583549670176</v>
      </c>
      <c r="AO19" s="9" t="n">
        <f aca="false">'Quarterly Data'!AO12/'Quarterly Data'!AO70</f>
        <v>0.164141753276444</v>
      </c>
      <c r="AP19" s="9" t="n">
        <f aca="false">'Quarterly Data'!AP12/'Quarterly Data'!AP70</f>
        <v>0.169380666848136</v>
      </c>
      <c r="AQ19" s="9" t="n">
        <f aca="false">'Quarterly Data'!AQ12/'Quarterly Data'!AQ70</f>
        <v>0.204882353135188</v>
      </c>
    </row>
    <row r="20" customFormat="false" ht="15" hidden="false" customHeight="true" outlineLevel="0" collapsed="false">
      <c r="A20" s="3" t="s">
        <v>181</v>
      </c>
      <c r="B20" s="9" t="n">
        <f aca="false">'Quarterly Data'!B13/'Quarterly Data'!B70</f>
        <v>-0.221045979122068</v>
      </c>
      <c r="C20" s="9" t="n">
        <f aca="false">'Quarterly Data'!C13/'Quarterly Data'!C70</f>
        <v>-0.215362705805757</v>
      </c>
      <c r="D20" s="9" t="n">
        <f aca="false">'Quarterly Data'!D13/'Quarterly Data'!D70</f>
        <v>0.00270376862076603</v>
      </c>
      <c r="E20" s="9" t="n">
        <f aca="false">'Quarterly Data'!E13/'Quarterly Data'!E70</f>
        <v>-0.0805581659127834</v>
      </c>
      <c r="F20" s="9" t="n">
        <f aca="false">'Quarterly Data'!F13/'Quarterly Data'!F70</f>
        <v>-0.131059484879672</v>
      </c>
      <c r="G20" s="9" t="n">
        <f aca="false">'Quarterly Data'!G13/'Quarterly Data'!G70</f>
        <v>-0.00890512294756941</v>
      </c>
      <c r="H20" s="9" t="n">
        <f aca="false">'Quarterly Data'!H13/'Quarterly Data'!H70</f>
        <v>-0.407232404908982</v>
      </c>
      <c r="I20" s="9" t="n">
        <f aca="false">'Quarterly Data'!I13/'Quarterly Data'!I70</f>
        <v>-0.00274243557128201</v>
      </c>
      <c r="J20" s="9" t="n">
        <f aca="false">'Quarterly Data'!J13/'Quarterly Data'!J70</f>
        <v>-0.0134927010480531</v>
      </c>
      <c r="K20" s="9" t="n">
        <f aca="false">'Quarterly Data'!K13/'Quarterly Data'!K70</f>
        <v>-0.00613619181962781</v>
      </c>
      <c r="L20" s="9" t="n">
        <f aca="false">'Quarterly Data'!L13/'Quarterly Data'!L70</f>
        <v>-0.0780238443468908</v>
      </c>
      <c r="M20" s="9" t="n">
        <f aca="false">'Quarterly Data'!M13/'Quarterly Data'!M70</f>
        <v>-0.021201943114145</v>
      </c>
      <c r="N20" s="9" t="n">
        <f aca="false">'Quarterly Data'!N13/'Quarterly Data'!N70</f>
        <v>0.00821313368465526</v>
      </c>
      <c r="O20" s="9" t="n">
        <f aca="false">'Quarterly Data'!O13/'Quarterly Data'!O70</f>
        <v>-0.00151562457227633</v>
      </c>
      <c r="P20" s="9" t="n">
        <f aca="false">'Quarterly Data'!P13/'Quarterly Data'!P70</f>
        <v>-0.012334575821066</v>
      </c>
      <c r="Q20" s="9" t="n">
        <f aca="false">'Quarterly Data'!Q13/'Quarterly Data'!Q70</f>
        <v>-0.0588557195804983</v>
      </c>
      <c r="R20" s="9" t="n">
        <f aca="false">'Quarterly Data'!R13/'Quarterly Data'!R70</f>
        <v>-0.00891081034392896</v>
      </c>
      <c r="S20" s="9" t="n">
        <f aca="false">'Quarterly Data'!S13/'Quarterly Data'!S70</f>
        <v>-0.00387134028284957</v>
      </c>
      <c r="T20" s="9" t="n">
        <f aca="false">'Quarterly Data'!T13/'Quarterly Data'!T70</f>
        <v>-0.0384278776447229</v>
      </c>
      <c r="U20" s="9" t="n">
        <f aca="false">'Quarterly Data'!U13/'Quarterly Data'!U70</f>
        <v>0.0026209481973179</v>
      </c>
      <c r="V20" s="9" t="n">
        <f aca="false">'Quarterly Data'!V13/'Quarterly Data'!V70</f>
        <v>0.00348195019235381</v>
      </c>
      <c r="W20" s="9" t="n">
        <f aca="false">'Quarterly Data'!W13/'Quarterly Data'!W70</f>
        <v>-0.196061788206161</v>
      </c>
      <c r="X20" s="9" t="n">
        <f aca="false">'Quarterly Data'!X13/'Quarterly Data'!X70</f>
        <v>-0.0505360705527902</v>
      </c>
      <c r="Y20" s="9" t="n">
        <f aca="false">'Quarterly Data'!Y13/'Quarterly Data'!Y70</f>
        <v>-0.0413222585300398</v>
      </c>
      <c r="Z20" s="9" t="n">
        <f aca="false">'Quarterly Data'!Z13/'Quarterly Data'!Z70</f>
        <v>-0.00232995711900448</v>
      </c>
      <c r="AA20" s="9" t="n">
        <f aca="false">'Quarterly Data'!AA13/'Quarterly Data'!AA70</f>
        <v>-0.0183960444392668</v>
      </c>
      <c r="AB20" s="9" t="n">
        <f aca="false">'Quarterly Data'!AB13/'Quarterly Data'!AB70</f>
        <v>-0.327752549158462</v>
      </c>
      <c r="AC20" s="9" t="n">
        <f aca="false">'Quarterly Data'!AC13/'Quarterly Data'!AC70</f>
        <v>-0.0515658681651349</v>
      </c>
      <c r="AD20" s="9" t="n">
        <f aca="false">'Quarterly Data'!AD13/'Quarterly Data'!AD70</f>
        <v>-0.0367721964807225</v>
      </c>
      <c r="AE20" s="9" t="n">
        <f aca="false">'Quarterly Data'!AE13/'Quarterly Data'!AE70</f>
        <v>-0.0368865776942119</v>
      </c>
      <c r="AF20" s="9" t="n">
        <f aca="false">'Quarterly Data'!AF13/'Quarterly Data'!AF70</f>
        <v>-0.0144611525734748</v>
      </c>
      <c r="AG20" s="9" t="n">
        <f aca="false">'Quarterly Data'!AG13/'Quarterly Data'!AG70</f>
        <v>-0.0127168901115292</v>
      </c>
      <c r="AH20" s="9" t="n">
        <f aca="false">'Quarterly Data'!AH13/'Quarterly Data'!AH70</f>
        <v>-0.0806122300054933</v>
      </c>
      <c r="AI20" s="9" t="n">
        <f aca="false">'Quarterly Data'!AI13/'Quarterly Data'!AI70</f>
        <v>-0.0354252837534729</v>
      </c>
      <c r="AJ20" s="9" t="n">
        <f aca="false">'Quarterly Data'!AJ13/'Quarterly Data'!AJ70</f>
        <v>-0.224239164075478</v>
      </c>
      <c r="AK20" s="9" t="n">
        <f aca="false">'Quarterly Data'!AK13/'Quarterly Data'!AK70</f>
        <v>-0.0312731297286651</v>
      </c>
      <c r="AL20" s="9" t="n">
        <f aca="false">'Quarterly Data'!AL13/'Quarterly Data'!AL70</f>
        <v>0.00733255340594388</v>
      </c>
      <c r="AM20" s="9" t="n">
        <f aca="false">'Quarterly Data'!AM13/'Quarterly Data'!AM70</f>
        <v>0.00773984017720856</v>
      </c>
      <c r="AN20" s="9" t="n">
        <f aca="false">'Quarterly Data'!AN13/'Quarterly Data'!AN70</f>
        <v>-0.313586674906336</v>
      </c>
      <c r="AO20" s="9" t="n">
        <f aca="false">'Quarterly Data'!AO13/'Quarterly Data'!AO70</f>
        <v>0.00559045470380134</v>
      </c>
      <c r="AP20" s="9" t="n">
        <f aca="false">'Quarterly Data'!AP13/'Quarterly Data'!AP70</f>
        <v>0.0500768950725997</v>
      </c>
      <c r="AQ20" s="9" t="n">
        <f aca="false">'Quarterly Data'!AQ13/'Quarterly Data'!AQ70</f>
        <v>-0.0577342872986985</v>
      </c>
    </row>
    <row r="21" customFormat="false" ht="15" hidden="false" customHeight="true" outlineLevel="0" collapsed="false">
      <c r="A21" s="3" t="s">
        <v>182</v>
      </c>
      <c r="B21" s="9" t="n">
        <f aca="false">'Quarterly Data'!B14/'Quarterly Data'!B70</f>
        <v>1.00541976044882</v>
      </c>
      <c r="C21" s="9" t="n">
        <f aca="false">'Quarterly Data'!C14/'Quarterly Data'!C70</f>
        <v>1.05074885917214</v>
      </c>
      <c r="D21" s="9" t="n">
        <f aca="false">'Quarterly Data'!D14/'Quarterly Data'!D70</f>
        <v>1.04141735861078</v>
      </c>
      <c r="E21" s="9" t="n">
        <f aca="false">'Quarterly Data'!E14/'Quarterly Data'!E70</f>
        <v>1.10759567862411</v>
      </c>
      <c r="F21" s="9" t="n">
        <f aca="false">'Quarterly Data'!F14/'Quarterly Data'!F70</f>
        <v>1.10542921204801</v>
      </c>
      <c r="G21" s="9" t="n">
        <f aca="false">'Quarterly Data'!G14/'Quarterly Data'!G70</f>
        <v>1.09906778759273</v>
      </c>
      <c r="H21" s="9" t="n">
        <f aca="false">'Quarterly Data'!H14/'Quarterly Data'!H70</f>
        <v>1.12320473268439</v>
      </c>
      <c r="I21" s="9" t="n">
        <f aca="false">'Quarterly Data'!I14/'Quarterly Data'!I70</f>
        <v>1.20345426885029</v>
      </c>
      <c r="J21" s="9" t="n">
        <f aca="false">'Quarterly Data'!J14/'Quarterly Data'!J70</f>
        <v>1.23341122758751</v>
      </c>
      <c r="K21" s="9" t="n">
        <f aca="false">'Quarterly Data'!K14/'Quarterly Data'!K70</f>
        <v>1.21856681274827</v>
      </c>
      <c r="L21" s="9" t="n">
        <f aca="false">'Quarterly Data'!L14/'Quarterly Data'!L70</f>
        <v>1.21759510979699</v>
      </c>
      <c r="M21" s="9" t="n">
        <f aca="false">'Quarterly Data'!M14/'Quarterly Data'!M70</f>
        <v>1.24327881477537</v>
      </c>
      <c r="N21" s="9" t="n">
        <f aca="false">'Quarterly Data'!N14/'Quarterly Data'!N70</f>
        <v>1.25565642031526</v>
      </c>
      <c r="O21" s="9" t="n">
        <f aca="false">'Quarterly Data'!O14/'Quarterly Data'!O70</f>
        <v>1.25168278445357</v>
      </c>
      <c r="P21" s="9" t="n">
        <f aca="false">'Quarterly Data'!P14/'Quarterly Data'!P70</f>
        <v>1.24218862999455</v>
      </c>
      <c r="Q21" s="9" t="n">
        <f aca="false">'Quarterly Data'!Q14/'Quarterly Data'!Q70</f>
        <v>1.28121843625413</v>
      </c>
      <c r="R21" s="9" t="n">
        <f aca="false">'Quarterly Data'!R14/'Quarterly Data'!R70</f>
        <v>1.34921802476489</v>
      </c>
      <c r="S21" s="9" t="n">
        <f aca="false">'Quarterly Data'!S14/'Quarterly Data'!S70</f>
        <v>1.33265596389053</v>
      </c>
      <c r="T21" s="9" t="n">
        <f aca="false">'Quarterly Data'!T14/'Quarterly Data'!T70</f>
        <v>1.32564459753037</v>
      </c>
      <c r="U21" s="9" t="n">
        <f aca="false">'Quarterly Data'!U14/'Quarterly Data'!U70</f>
        <v>1.33926687152776</v>
      </c>
      <c r="V21" s="9" t="n">
        <f aca="false">'Quarterly Data'!V14/'Quarterly Data'!V70</f>
        <v>1.36666172250081</v>
      </c>
      <c r="W21" s="9" t="n">
        <f aca="false">'Quarterly Data'!W14/'Quarterly Data'!W70</f>
        <v>1.36179487909812</v>
      </c>
      <c r="X21" s="9" t="n">
        <f aca="false">'Quarterly Data'!X14/'Quarterly Data'!X70</f>
        <v>1.42615926146727</v>
      </c>
      <c r="Y21" s="9" t="n">
        <f aca="false">'Quarterly Data'!Y14/'Quarterly Data'!Y70</f>
        <v>1.4472045026173</v>
      </c>
      <c r="Z21" s="9" t="n">
        <f aca="false">'Quarterly Data'!Z14/'Quarterly Data'!Z70</f>
        <v>1.48313163159444</v>
      </c>
      <c r="AA21" s="9" t="n">
        <f aca="false">'Quarterly Data'!AA14/'Quarterly Data'!AA70</f>
        <v>1.47837437453014</v>
      </c>
      <c r="AB21" s="9" t="n">
        <f aca="false">'Quarterly Data'!AB14/'Quarterly Data'!AB70</f>
        <v>1.54722083066426</v>
      </c>
      <c r="AC21" s="9" t="n">
        <f aca="false">'Quarterly Data'!AC14/'Quarterly Data'!AC70</f>
        <v>1.56687653835737</v>
      </c>
      <c r="AD21" s="9" t="n">
        <f aca="false">'Quarterly Data'!AD14/'Quarterly Data'!AD70</f>
        <v>1.55394217214707</v>
      </c>
      <c r="AE21" s="9" t="n">
        <f aca="false">'Quarterly Data'!AE14/'Quarterly Data'!AE70</f>
        <v>1.48842165196447</v>
      </c>
      <c r="AF21" s="9" t="n">
        <f aca="false">'Quarterly Data'!AF14/'Quarterly Data'!AF70</f>
        <v>1.50592298783529</v>
      </c>
      <c r="AG21" s="9" t="n">
        <f aca="false">'Quarterly Data'!AG14/'Quarterly Data'!AG70</f>
        <v>1.56780131372647</v>
      </c>
      <c r="AH21" s="9" t="n">
        <f aca="false">'Quarterly Data'!AH14/'Quarterly Data'!AH70</f>
        <v>1.57753087960137</v>
      </c>
      <c r="AI21" s="9" t="n">
        <f aca="false">'Quarterly Data'!AI14/'Quarterly Data'!AI70</f>
        <v>1.52017959148069</v>
      </c>
      <c r="AJ21" s="9" t="n">
        <f aca="false">'Quarterly Data'!AJ14/'Quarterly Data'!AJ70</f>
        <v>1.54837434772196</v>
      </c>
      <c r="AK21" s="9" t="n">
        <f aca="false">'Quarterly Data'!AK14/'Quarterly Data'!AK70</f>
        <v>1.57013256664028</v>
      </c>
      <c r="AL21" s="9" t="n">
        <f aca="false">'Quarterly Data'!AL14/'Quarterly Data'!AL70</f>
        <v>1.59927467118549</v>
      </c>
      <c r="AM21" s="9" t="n">
        <f aca="false">'Quarterly Data'!AM14/'Quarterly Data'!AM70</f>
        <v>1.70489844511838</v>
      </c>
      <c r="AN21" s="9" t="n">
        <f aca="false">'Quarterly Data'!AN14/'Quarterly Data'!AN70</f>
        <v>1.70031482300109</v>
      </c>
      <c r="AO21" s="9" t="n">
        <f aca="false">'Quarterly Data'!AO14/'Quarterly Data'!AO70</f>
        <v>1.75132812343099</v>
      </c>
      <c r="AP21" s="9" t="n">
        <f aca="false">'Quarterly Data'!AP14/'Quarterly Data'!AP70</f>
        <v>1.78843642546396</v>
      </c>
      <c r="AQ21" s="9" t="n">
        <f aca="false">'Quarterly Data'!AQ14/'Quarterly Data'!AQ70</f>
        <v>1.75894410663192</v>
      </c>
    </row>
    <row r="22" customFormat="false" ht="15" hidden="false" customHeight="true" outlineLevel="0" collapsed="false">
      <c r="A22" s="3" t="s">
        <v>183</v>
      </c>
      <c r="B22" s="9" t="n">
        <f aca="false">('Quarterly Data'!B15+'Quarterly Data'!B16)/'Quarterly Data'!B70</f>
        <v>-0.406464110488326</v>
      </c>
      <c r="C22" s="9" t="n">
        <f aca="false">('Quarterly Data'!C15+'Quarterly Data'!C16)/'Quarterly Data'!C70</f>
        <v>-0.246948072625341</v>
      </c>
      <c r="D22" s="9" t="n">
        <f aca="false">('Quarterly Data'!D15+'Quarterly Data'!D16)/'Quarterly Data'!D70</f>
        <v>-1.6834596312121</v>
      </c>
      <c r="E22" s="9" t="n">
        <f aca="false">('Quarterly Data'!E15+'Quarterly Data'!E16)/'Quarterly Data'!E70</f>
        <v>-0.70673495437075</v>
      </c>
      <c r="F22" s="9" t="n">
        <f aca="false">('Quarterly Data'!F15+'Quarterly Data'!F16)/'Quarterly Data'!F70</f>
        <v>-0.694248944766569</v>
      </c>
      <c r="G22" s="9" t="n">
        <f aca="false">('Quarterly Data'!G15+'Quarterly Data'!G16)/'Quarterly Data'!G70</f>
        <v>-0.342427620358238</v>
      </c>
      <c r="H22" s="9" t="n">
        <f aca="false">('Quarterly Data'!H15+'Quarterly Data'!H16)/'Quarterly Data'!H70</f>
        <v>-0.213950398698376</v>
      </c>
      <c r="I22" s="9" t="n">
        <f aca="false">('Quarterly Data'!I15+'Quarterly Data'!I16)/'Quarterly Data'!I70</f>
        <v>-0.625796219802151</v>
      </c>
      <c r="J22" s="9" t="n">
        <f aca="false">('Quarterly Data'!J15+'Quarterly Data'!J16)/'Quarterly Data'!J70</f>
        <v>0.000364458016815227</v>
      </c>
      <c r="K22" s="9" t="n">
        <f aca="false">('Quarterly Data'!K15+'Quarterly Data'!K16)/'Quarterly Data'!K70</f>
        <v>-0.821044241558844</v>
      </c>
      <c r="L22" s="9" t="n">
        <f aca="false">('Quarterly Data'!L15+'Quarterly Data'!L16)/'Quarterly Data'!L70</f>
        <v>-0.211996797694598</v>
      </c>
      <c r="M22" s="9" t="n">
        <f aca="false">('Quarterly Data'!M15+'Quarterly Data'!M16)/'Quarterly Data'!M70</f>
        <v>-1.897542614335</v>
      </c>
      <c r="N22" s="9" t="n">
        <f aca="false">('Quarterly Data'!N15+'Quarterly Data'!N16)/'Quarterly Data'!N70</f>
        <v>-0.117013910288362</v>
      </c>
      <c r="O22" s="9" t="n">
        <f aca="false">('Quarterly Data'!O15+'Quarterly Data'!O16)/'Quarterly Data'!O70</f>
        <v>-0.158209663473555</v>
      </c>
      <c r="P22" s="9" t="n">
        <f aca="false">('Quarterly Data'!P15+'Quarterly Data'!P16)/'Quarterly Data'!P70</f>
        <v>-0.980137075758317</v>
      </c>
      <c r="Q22" s="9" t="n">
        <f aca="false">('Quarterly Data'!Q15+'Quarterly Data'!Q16)/'Quarterly Data'!Q70</f>
        <v>-0.00239998551643038</v>
      </c>
      <c r="R22" s="9" t="n">
        <f aca="false">('Quarterly Data'!R15+'Quarterly Data'!R16)/'Quarterly Data'!R70</f>
        <v>-0.185640618220457</v>
      </c>
      <c r="S22" s="9" t="n">
        <f aca="false">('Quarterly Data'!S15+'Quarterly Data'!S16)/'Quarterly Data'!S70</f>
        <v>-0.268052508529883</v>
      </c>
      <c r="T22" s="9" t="n">
        <f aca="false">('Quarterly Data'!T15+'Quarterly Data'!T16)/'Quarterly Data'!T70</f>
        <v>-0.239926642717475</v>
      </c>
      <c r="U22" s="9" t="n">
        <f aca="false">('Quarterly Data'!U15+'Quarterly Data'!U16)/'Quarterly Data'!U70</f>
        <v>-1.87697548229647</v>
      </c>
      <c r="V22" s="9" t="n">
        <f aca="false">('Quarterly Data'!V15+'Quarterly Data'!V16)/'Quarterly Data'!V70</f>
        <v>-0.403772014382716</v>
      </c>
      <c r="W22" s="9" t="n">
        <f aca="false">('Quarterly Data'!W15+'Quarterly Data'!W16)/'Quarterly Data'!W70</f>
        <v>-2.47006552940885</v>
      </c>
      <c r="X22" s="9" t="n">
        <f aca="false">('Quarterly Data'!X15+'Quarterly Data'!X16)/'Quarterly Data'!X70</f>
        <v>-0.011782182751568</v>
      </c>
      <c r="Y22" s="9" t="n">
        <f aca="false">('Quarterly Data'!Y15+'Quarterly Data'!Y16)/'Quarterly Data'!Y70</f>
        <v>-1.57162666036683</v>
      </c>
      <c r="Z22" s="9" t="n">
        <f aca="false">('Quarterly Data'!Z15+'Quarterly Data'!Z16)/'Quarterly Data'!Z70</f>
        <v>-1.09395529249612</v>
      </c>
      <c r="AA22" s="9" t="n">
        <f aca="false">('Quarterly Data'!AA15+'Quarterly Data'!AA16)/'Quarterly Data'!AA70</f>
        <v>-0.00331573865498075</v>
      </c>
      <c r="AB22" s="9" t="n">
        <f aca="false">('Quarterly Data'!AB15+'Quarterly Data'!AB16)/'Quarterly Data'!AB70</f>
        <v>-2.38309951361069</v>
      </c>
      <c r="AC22" s="9" t="n">
        <f aca="false">('Quarterly Data'!AC15+'Quarterly Data'!AC16)/'Quarterly Data'!AC70</f>
        <v>-0.703238978324198</v>
      </c>
      <c r="AD22" s="9" t="n">
        <f aca="false">('Quarterly Data'!AD15+'Quarterly Data'!AD16)/'Quarterly Data'!AD70</f>
        <v>-0.000880407593759299</v>
      </c>
      <c r="AE22" s="9" t="n">
        <f aca="false">('Quarterly Data'!AE15+'Quarterly Data'!AE16)/'Quarterly Data'!AE70</f>
        <v>-1.39280600197764</v>
      </c>
      <c r="AF22" s="9" t="n">
        <f aca="false">('Quarterly Data'!AF15+'Quarterly Data'!AF16)/'Quarterly Data'!AF70</f>
        <v>-0.16752458509728</v>
      </c>
      <c r="AG22" s="9" t="n">
        <f aca="false">('Quarterly Data'!AG15+'Quarterly Data'!AG16)/'Quarterly Data'!AG70</f>
        <v>-0.576397322954454</v>
      </c>
      <c r="AH22" s="9" t="n">
        <f aca="false">('Quarterly Data'!AH15+'Quarterly Data'!AH16)/'Quarterly Data'!AH70</f>
        <v>-0.000527654497131928</v>
      </c>
      <c r="AI22" s="9" t="n">
        <f aca="false">('Quarterly Data'!AI15+'Quarterly Data'!AI16)/'Quarterly Data'!AI70</f>
        <v>-0.50498293848247</v>
      </c>
      <c r="AJ22" s="9" t="n">
        <f aca="false">('Quarterly Data'!AJ15+'Quarterly Data'!AJ16)/'Quarterly Data'!AJ70</f>
        <v>-1.26490013102693</v>
      </c>
      <c r="AK22" s="9" t="n">
        <f aca="false">('Quarterly Data'!AK15+'Quarterly Data'!AK16)/'Quarterly Data'!AK70</f>
        <v>-0.888424960505133</v>
      </c>
      <c r="AL22" s="9" t="n">
        <f aca="false">('Quarterly Data'!AL15+'Quarterly Data'!AL16)/'Quarterly Data'!AL70</f>
        <v>-0.415614118176343</v>
      </c>
      <c r="AM22" s="9" t="n">
        <f aca="false">('Quarterly Data'!AM15+'Quarterly Data'!AM16)/'Quarterly Data'!AM70</f>
        <v>-0.758489622841387</v>
      </c>
      <c r="AN22" s="9" t="n">
        <f aca="false">('Quarterly Data'!AN15+'Quarterly Data'!AN16)/'Quarterly Data'!AN70</f>
        <v>-1.33061955246226</v>
      </c>
      <c r="AO22" s="9" t="n">
        <f aca="false">('Quarterly Data'!AO15+'Quarterly Data'!AO16)/'Quarterly Data'!AO70</f>
        <v>0.00117061870307787</v>
      </c>
      <c r="AP22" s="9" t="n">
        <f aca="false">('Quarterly Data'!AP15+'Quarterly Data'!AP16)/'Quarterly Data'!AP70</f>
        <v>-1.38097760157617</v>
      </c>
      <c r="AQ22" s="9" t="n">
        <f aca="false">('Quarterly Data'!AQ15+'Quarterly Data'!AQ16)/'Quarterly Data'!AQ70</f>
        <v>0.000868241537773025</v>
      </c>
    </row>
    <row r="23" customFormat="false" ht="15" hidden="false" customHeight="true" outlineLevel="0" collapsed="false">
      <c r="A23" s="3" t="s">
        <v>184</v>
      </c>
      <c r="B23" s="9" t="n">
        <f aca="false">'Quarterly Data'!B17/'Quarterly Data'!B70</f>
        <v>-0.0174029549153275</v>
      </c>
      <c r="C23" s="9" t="n">
        <f aca="false">'Quarterly Data'!C17/'Quarterly Data'!C70</f>
        <v>-0.0137382861204218</v>
      </c>
      <c r="D23" s="9" t="n">
        <f aca="false">'Quarterly Data'!D17/'Quarterly Data'!D70</f>
        <v>0</v>
      </c>
      <c r="E23" s="9" t="n">
        <f aca="false">'Quarterly Data'!E17/'Quarterly Data'!E70</f>
        <v>0</v>
      </c>
      <c r="F23" s="9" t="n">
        <f aca="false">'Quarterly Data'!F17/'Quarterly Data'!F70</f>
        <v>0.0918799939583498</v>
      </c>
      <c r="G23" s="9" t="n">
        <f aca="false">'Quarterly Data'!G17/'Quarterly Data'!G70</f>
        <v>0</v>
      </c>
      <c r="H23" s="9" t="n">
        <f aca="false">'Quarterly Data'!H17/'Quarterly Data'!H70</f>
        <v>0</v>
      </c>
      <c r="I23" s="9" t="n">
        <f aca="false">'Quarterly Data'!I17/'Quarterly Data'!I70</f>
        <v>-0.0416574431190826</v>
      </c>
      <c r="J23" s="9" t="n">
        <f aca="false">'Quarterly Data'!J17/'Quarterly Data'!J70</f>
        <v>-0.00044975670160177</v>
      </c>
      <c r="K23" s="9" t="n">
        <f aca="false">'Quarterly Data'!K17/'Quarterly Data'!K70</f>
        <v>0</v>
      </c>
      <c r="L23" s="9" t="n">
        <f aca="false">'Quarterly Data'!L17/'Quarterly Data'!L70</f>
        <v>-0.00430916257284194</v>
      </c>
      <c r="M23" s="9" t="n">
        <f aca="false">'Quarterly Data'!M17/'Quarterly Data'!M70</f>
        <v>0.00646228967242945</v>
      </c>
      <c r="N23" s="9" t="n">
        <f aca="false">'Quarterly Data'!N17/'Quarterly Data'!N70</f>
        <v>0</v>
      </c>
      <c r="O23" s="9" t="n">
        <f aca="false">'Quarterly Data'!O17/'Quarterly Data'!O70</f>
        <v>0</v>
      </c>
      <c r="P23" s="9" t="n">
        <f aca="false">'Quarterly Data'!P17/'Quarterly Data'!P70</f>
        <v>0</v>
      </c>
      <c r="Q23" s="9" t="n">
        <f aca="false">'Quarterly Data'!Q17/'Quarterly Data'!Q70</f>
        <v>0</v>
      </c>
      <c r="R23" s="9" t="n">
        <f aca="false">'Quarterly Data'!R17/'Quarterly Data'!R70</f>
        <v>0</v>
      </c>
      <c r="S23" s="9" t="n">
        <f aca="false">'Quarterly Data'!S17/'Quarterly Data'!S70</f>
        <v>0</v>
      </c>
      <c r="T23" s="9" t="n">
        <f aca="false">'Quarterly Data'!T17/'Quarterly Data'!T70</f>
        <v>0</v>
      </c>
      <c r="U23" s="9" t="n">
        <f aca="false">'Quarterly Data'!U17/'Quarterly Data'!U70</f>
        <v>0</v>
      </c>
      <c r="V23" s="9" t="n">
        <f aca="false">'Quarterly Data'!V17/'Quarterly Data'!V70</f>
        <v>0</v>
      </c>
      <c r="W23" s="9" t="n">
        <f aca="false">'Quarterly Data'!W17/'Quarterly Data'!W70</f>
        <v>0.00868875803752595</v>
      </c>
      <c r="X23" s="9" t="n">
        <f aca="false">'Quarterly Data'!X17/'Quarterly Data'!X70</f>
        <v>0.0142769734778525</v>
      </c>
      <c r="Y23" s="9" t="n">
        <f aca="false">'Quarterly Data'!Y17/'Quarterly Data'!Y70</f>
        <v>1.4689747077867E-005</v>
      </c>
      <c r="Z23" s="9" t="n">
        <f aca="false">'Quarterly Data'!Z17/'Quarterly Data'!Z70</f>
        <v>0</v>
      </c>
      <c r="AA23" s="9" t="n">
        <f aca="false">'Quarterly Data'!AA17/'Quarterly Data'!AA70</f>
        <v>0</v>
      </c>
      <c r="AB23" s="9" t="n">
        <f aca="false">'Quarterly Data'!AB17/'Quarterly Data'!AB70</f>
        <v>0</v>
      </c>
      <c r="AC23" s="9" t="n">
        <f aca="false">'Quarterly Data'!AC17/'Quarterly Data'!AC70</f>
        <v>0</v>
      </c>
      <c r="AD23" s="9" t="n">
        <f aca="false">'Quarterly Data'!AD17/'Quarterly Data'!AD70</f>
        <v>0.0383356789317088</v>
      </c>
      <c r="AE23" s="9" t="n">
        <f aca="false">'Quarterly Data'!AE17/'Quarterly Data'!AE70</f>
        <v>0</v>
      </c>
      <c r="AF23" s="9" t="n">
        <f aca="false">'Quarterly Data'!AF17/'Quarterly Data'!AF70</f>
        <v>0.0262173952614447</v>
      </c>
      <c r="AG23" s="9" t="n">
        <f aca="false">'Quarterly Data'!AG17/'Quarterly Data'!AG70</f>
        <v>0.00422656148820865</v>
      </c>
      <c r="AH23" s="9" t="n">
        <f aca="false">'Quarterly Data'!AH17/'Quarterly Data'!AH70</f>
        <v>0.0218121964659466</v>
      </c>
      <c r="AI23" s="9" t="n">
        <f aca="false">'Quarterly Data'!AI17/'Quarterly Data'!AI70</f>
        <v>0</v>
      </c>
      <c r="AJ23" s="9" t="n">
        <f aca="false">'Quarterly Data'!AJ17/'Quarterly Data'!AJ70</f>
        <v>0</v>
      </c>
      <c r="AK23" s="9" t="n">
        <f aca="false">'Quarterly Data'!AK17/'Quarterly Data'!AK70</f>
        <v>0</v>
      </c>
      <c r="AL23" s="9" t="n">
        <f aca="false">'Quarterly Data'!AL17/'Quarterly Data'!AL70</f>
        <v>0</v>
      </c>
      <c r="AM23" s="9" t="n">
        <f aca="false">'Quarterly Data'!AM17/'Quarterly Data'!AM70</f>
        <v>0.00631253124719101</v>
      </c>
      <c r="AN23" s="9" t="n">
        <f aca="false">'Quarterly Data'!AN17/'Quarterly Data'!AN70</f>
        <v>0</v>
      </c>
      <c r="AO23" s="9" t="n">
        <f aca="false">'Quarterly Data'!AO17/'Quarterly Data'!AO70</f>
        <v>0.00313665780696505</v>
      </c>
      <c r="AP23" s="9" t="n">
        <f aca="false">'Quarterly Data'!AP17/'Quarterly Data'!AP70</f>
        <v>0.0354382071917172</v>
      </c>
      <c r="AQ23" s="9" t="n">
        <f aca="false">'Quarterly Data'!AQ17/'Quarterly Data'!AQ70</f>
        <v>0</v>
      </c>
    </row>
    <row r="24" customFormat="false" ht="15" hidden="false" customHeight="true" outlineLevel="0" collapsed="false">
      <c r="A24" s="3" t="s">
        <v>185</v>
      </c>
      <c r="B24" s="9" t="n">
        <f aca="false">'Quarterly Data'!B18/'Quarterly Data'!B70</f>
        <v>0.000292420223372896</v>
      </c>
      <c r="C24" s="9" t="n">
        <f aca="false">'Quarterly Data'!C18/'Quarterly Data'!C70</f>
        <v>0.000285553291186596</v>
      </c>
      <c r="D24" s="9" t="n">
        <f aca="false">'Quarterly Data'!D18/'Quarterly Data'!D70</f>
        <v>0.000173926636423546</v>
      </c>
      <c r="E24" s="9" t="n">
        <f aca="false">'Quarterly Data'!E18/'Quarterly Data'!E70</f>
        <v>0.00166115620990618</v>
      </c>
      <c r="F24" s="9" t="n">
        <f aca="false">'Quarterly Data'!F18/'Quarterly Data'!F70</f>
        <v>0</v>
      </c>
      <c r="G24" s="9" t="n">
        <f aca="false">'Quarterly Data'!G18/'Quarterly Data'!G70</f>
        <v>0</v>
      </c>
      <c r="H24" s="9" t="n">
        <f aca="false">'Quarterly Data'!H18/'Quarterly Data'!H70</f>
        <v>0</v>
      </c>
      <c r="I24" s="9" t="n">
        <f aca="false">'Quarterly Data'!I18/'Quarterly Data'!I70</f>
        <v>0</v>
      </c>
      <c r="J24" s="9" t="n">
        <f aca="false">'Quarterly Data'!J18/'Quarterly Data'!J70</f>
        <v>0</v>
      </c>
      <c r="K24" s="9" t="n">
        <f aca="false">'Quarterly Data'!K18/'Quarterly Data'!K70</f>
        <v>0</v>
      </c>
      <c r="L24" s="9" t="n">
        <f aca="false">'Quarterly Data'!L18/'Quarterly Data'!L70</f>
        <v>0</v>
      </c>
      <c r="M24" s="9" t="n">
        <f aca="false">'Quarterly Data'!M18/'Quarterly Data'!M70</f>
        <v>0</v>
      </c>
      <c r="N24" s="9" t="n">
        <f aca="false">'Quarterly Data'!N18/'Quarterly Data'!N70</f>
        <v>0</v>
      </c>
      <c r="O24" s="9" t="n">
        <f aca="false">'Quarterly Data'!O18/'Quarterly Data'!O70</f>
        <v>0</v>
      </c>
      <c r="P24" s="9" t="n">
        <f aca="false">'Quarterly Data'!P18/'Quarterly Data'!P70</f>
        <v>0.0839622008416325</v>
      </c>
      <c r="Q24" s="9" t="n">
        <f aca="false">'Quarterly Data'!Q18/'Quarterly Data'!Q70</f>
        <v>0.013644777468802</v>
      </c>
      <c r="R24" s="9" t="n">
        <f aca="false">'Quarterly Data'!R18/'Quarterly Data'!R70</f>
        <v>0.000690113822380881</v>
      </c>
      <c r="S24" s="9" t="n">
        <f aca="false">'Quarterly Data'!S18/'Quarterly Data'!S70</f>
        <v>-0.00856685261810266</v>
      </c>
      <c r="T24" s="9" t="n">
        <f aca="false">'Quarterly Data'!T18/'Quarterly Data'!T70</f>
        <v>-0.000204122112218674</v>
      </c>
      <c r="U24" s="9" t="n">
        <f aca="false">'Quarterly Data'!U18/'Quarterly Data'!U70</f>
        <v>-0.0164035206142482</v>
      </c>
      <c r="V24" s="9" t="n">
        <f aca="false">'Quarterly Data'!V18/'Quarterly Data'!V70</f>
        <v>-0.00562927707757414</v>
      </c>
      <c r="W24" s="9" t="n">
        <f aca="false">'Quarterly Data'!W18/'Quarterly Data'!W70</f>
        <v>7.38212237682749E-005</v>
      </c>
      <c r="X24" s="9" t="n">
        <f aca="false">'Quarterly Data'!X18/'Quarterly Data'!X70</f>
        <v>0.0160358377362065</v>
      </c>
      <c r="Y24" s="9" t="n">
        <f aca="false">'Quarterly Data'!Y18/'Quarterly Data'!Y70</f>
        <v>0.031575611343875</v>
      </c>
      <c r="Z24" s="9" t="n">
        <f aca="false">'Quarterly Data'!Z18/'Quarterly Data'!Z70</f>
        <v>0.0181619054923031</v>
      </c>
      <c r="AA24" s="9" t="n">
        <f aca="false">'Quarterly Data'!AA18/'Quarterly Data'!AA70</f>
        <v>-0.00117942381687235</v>
      </c>
      <c r="AB24" s="9" t="n">
        <f aca="false">'Quarterly Data'!AB18/'Quarterly Data'!AB70</f>
        <v>0.0423082818670642</v>
      </c>
      <c r="AC24" s="9" t="n">
        <f aca="false">'Quarterly Data'!AC18/'Quarterly Data'!AC70</f>
        <v>0.0505300142151901</v>
      </c>
      <c r="AD24" s="9" t="n">
        <f aca="false">'Quarterly Data'!AD18/'Quarterly Data'!AD70</f>
        <v>0.0270194054636475</v>
      </c>
      <c r="AE24" s="9" t="n">
        <f aca="false">'Quarterly Data'!AE18/'Quarterly Data'!AE70</f>
        <v>-0.00161054071622615</v>
      </c>
      <c r="AF24" s="9" t="n">
        <f aca="false">'Quarterly Data'!AF18/'Quarterly Data'!AF70</f>
        <v>0.0327586316327626</v>
      </c>
      <c r="AG24" s="9" t="n">
        <f aca="false">'Quarterly Data'!AG18/'Quarterly Data'!AG70</f>
        <v>0.0181414734300223</v>
      </c>
      <c r="AH24" s="9" t="n">
        <f aca="false">'Quarterly Data'!AH18/'Quarterly Data'!AH70</f>
        <v>-0.00016349857657609</v>
      </c>
      <c r="AI24" s="9" t="n">
        <f aca="false">'Quarterly Data'!AI18/'Quarterly Data'!AI70</f>
        <v>-0.00045548892424623</v>
      </c>
      <c r="AJ24" s="9" t="n">
        <f aca="false">'Quarterly Data'!AJ18/'Quarterly Data'!AJ70</f>
        <v>0.0057081714292651</v>
      </c>
      <c r="AK24" s="9" t="n">
        <f aca="false">'Quarterly Data'!AK18/'Quarterly Data'!AK70</f>
        <v>-0.00184302395093228</v>
      </c>
      <c r="AL24" s="9" t="n">
        <f aca="false">'Quarterly Data'!AL18/'Quarterly Data'!AL70</f>
        <v>-0.000851427622712203</v>
      </c>
      <c r="AM24" s="9" t="n">
        <f aca="false">'Quarterly Data'!AM18/'Quarterly Data'!AM70</f>
        <v>-0.0039067064012336</v>
      </c>
      <c r="AN24" s="9" t="n">
        <f aca="false">'Quarterly Data'!AN18/'Quarterly Data'!AN70</f>
        <v>-0.00142448815536335</v>
      </c>
      <c r="AO24" s="9" t="n">
        <f aca="false">'Quarterly Data'!AO18/'Quarterly Data'!AO70</f>
        <v>-0.00221366998338442</v>
      </c>
      <c r="AP24" s="9" t="n">
        <f aca="false">'Quarterly Data'!AP18/'Quarterly Data'!AP70</f>
        <v>-0.00225564687472718</v>
      </c>
      <c r="AQ24" s="9" t="n">
        <f aca="false">'Quarterly Data'!AQ18/'Quarterly Data'!AQ70</f>
        <v>0.000528494849079233</v>
      </c>
    </row>
    <row r="25" customFormat="false" ht="15" hidden="false" customHeight="true" outlineLevel="0" collapsed="false">
      <c r="A25" s="3" t="s">
        <v>186</v>
      </c>
      <c r="B25" s="9" t="n">
        <f aca="false">('Quarterly Data'!B19+'Quarterly Data'!B20+'Quarterly Data'!B21)/'Quarterly Data'!B70</f>
        <v>-0.0056982427311313</v>
      </c>
      <c r="C25" s="9" t="n">
        <f aca="false">('Quarterly Data'!C19+'Quarterly Data'!C20+'Quarterly Data'!C21)/'Quarterly Data'!C70</f>
        <v>-0.00945498675262283</v>
      </c>
      <c r="D25" s="9" t="n">
        <f aca="false">('Quarterly Data'!D19+'Quarterly Data'!D20+'Quarterly Data'!D21)/'Quarterly Data'!D70</f>
        <v>-0.0436793030109132</v>
      </c>
      <c r="E25" s="9" t="n">
        <f aca="false">('Quarterly Data'!E19+'Quarterly Data'!E20+'Quarterly Data'!E21)/'Quarterly Data'!E70</f>
        <v>-0.00132101470025872</v>
      </c>
      <c r="F25" s="9" t="n">
        <f aca="false">('Quarterly Data'!F19+'Quarterly Data'!F20+'Quarterly Data'!F21)/'Quarterly Data'!F70</f>
        <v>-0.0109032812816762</v>
      </c>
      <c r="G25" s="9" t="n">
        <f aca="false">('Quarterly Data'!G19+'Quarterly Data'!G20+'Quarterly Data'!G21)/'Quarterly Data'!G70</f>
        <v>-0.00806589670120161</v>
      </c>
      <c r="H25" s="9" t="n">
        <f aca="false">('Quarterly Data'!H19+'Quarterly Data'!H20+'Quarterly Data'!H21)/'Quarterly Data'!H70</f>
        <v>-0.0145174540937344</v>
      </c>
      <c r="I25" s="9" t="n">
        <f aca="false">('Quarterly Data'!I19+'Quarterly Data'!I20+'Quarterly Data'!I21)/'Quarterly Data'!I70</f>
        <v>-0.0104871349080589</v>
      </c>
      <c r="J25" s="9" t="n">
        <f aca="false">('Quarterly Data'!J19+'Quarterly Data'!J20+'Quarterly Data'!J21)/'Quarterly Data'!J70</f>
        <v>-0.0166254891074861</v>
      </c>
      <c r="K25" s="9" t="n">
        <f aca="false">('Quarterly Data'!K19+'Quarterly Data'!K20+'Quarterly Data'!K21)/'Quarterly Data'!K70</f>
        <v>-0.0345462155421885</v>
      </c>
      <c r="L25" s="9" t="n">
        <f aca="false">('Quarterly Data'!L19+'Quarterly Data'!L20+'Quarterly Data'!L21)/'Quarterly Data'!L70</f>
        <v>-0.0197957017109797</v>
      </c>
      <c r="M25" s="9" t="n">
        <f aca="false">('Quarterly Data'!M19+'Quarterly Data'!M20+'Quarterly Data'!M21)/'Quarterly Data'!M70</f>
        <v>-0.0772580030450857</v>
      </c>
      <c r="N25" s="9" t="n">
        <f aca="false">('Quarterly Data'!N19+'Quarterly Data'!N20+'Quarterly Data'!N21)/'Quarterly Data'!N70</f>
        <v>-0.00959232028453133</v>
      </c>
      <c r="O25" s="9" t="n">
        <f aca="false">('Quarterly Data'!O19+'Quarterly Data'!O20+'Quarterly Data'!O21)/'Quarterly Data'!O70</f>
        <v>-0.0115018209926554</v>
      </c>
      <c r="P25" s="9" t="n">
        <f aca="false">('Quarterly Data'!P19+'Quarterly Data'!P20+'Quarterly Data'!P21)/'Quarterly Data'!P70</f>
        <v>0.00171167576823071</v>
      </c>
      <c r="Q25" s="9" t="n">
        <f aca="false">('Quarterly Data'!Q19+'Quarterly Data'!Q20+'Quarterly Data'!Q21)/'Quarterly Data'!Q70</f>
        <v>0.002145781443039</v>
      </c>
      <c r="R25" s="9" t="n">
        <f aca="false">('Quarterly Data'!R19+'Quarterly Data'!R20+'Quarterly Data'!R21)/'Quarterly Data'!R70</f>
        <v>-0.0330344594537485</v>
      </c>
      <c r="S25" s="9" t="n">
        <f aca="false">('Quarterly Data'!S19+'Quarterly Data'!S20+'Quarterly Data'!S21)/'Quarterly Data'!S70</f>
        <v>-0.0127330801490599</v>
      </c>
      <c r="T25" s="9" t="n">
        <f aca="false">('Quarterly Data'!T19+'Quarterly Data'!T20+'Quarterly Data'!T21)/'Quarterly Data'!T70</f>
        <v>-0.000559445789043772</v>
      </c>
      <c r="U25" s="9" t="n">
        <f aca="false">('Quarterly Data'!U19+'Quarterly Data'!U20+'Quarterly Data'!U21)/'Quarterly Data'!U70</f>
        <v>-0.0273467324840842</v>
      </c>
      <c r="V25" s="9" t="n">
        <f aca="false">('Quarterly Data'!V19+'Quarterly Data'!V20+'Quarterly Data'!V21)/'Quarterly Data'!V70</f>
        <v>-0.00430210976656991</v>
      </c>
      <c r="W25" s="9" t="n">
        <f aca="false">('Quarterly Data'!W19+'Quarterly Data'!W20+'Quarterly Data'!W21)/'Quarterly Data'!W70</f>
        <v>-0.0302814659897463</v>
      </c>
      <c r="X25" s="9" t="n">
        <f aca="false">('Quarterly Data'!X19+'Quarterly Data'!X20+'Quarterly Data'!X21)/'Quarterly Data'!X70</f>
        <v>-0.018626298903322</v>
      </c>
      <c r="Y25" s="9" t="n">
        <f aca="false">('Quarterly Data'!Y19+'Quarterly Data'!Y20+'Quarterly Data'!Y21)/'Quarterly Data'!Y70</f>
        <v>-0.0236945620365994</v>
      </c>
      <c r="Z25" s="9" t="n">
        <f aca="false">('Quarterly Data'!Z19+'Quarterly Data'!Z20+'Quarterly Data'!Z21)/'Quarterly Data'!Z70</f>
        <v>-0.014222293455122</v>
      </c>
      <c r="AA25" s="9" t="n">
        <f aca="false">('Quarterly Data'!AA19+'Quarterly Data'!AA20+'Quarterly Data'!AA21)/'Quarterly Data'!AA70</f>
        <v>-0.0265481625194096</v>
      </c>
      <c r="AB25" s="9" t="n">
        <f aca="false">('Quarterly Data'!AB19+'Quarterly Data'!AB20+'Quarterly Data'!AB21)/'Quarterly Data'!AB70</f>
        <v>-0.0385049537501878</v>
      </c>
      <c r="AC25" s="9" t="n">
        <f aca="false">('Quarterly Data'!AC19+'Quarterly Data'!AC20+'Quarterly Data'!AC21)/'Quarterly Data'!AC70</f>
        <v>-0.00391658646767447</v>
      </c>
      <c r="AD25" s="9" t="n">
        <f aca="false">('Quarterly Data'!AD19+'Quarterly Data'!AD20+'Quarterly Data'!AD21)/'Quarterly Data'!AD70</f>
        <v>-0.00854602543597389</v>
      </c>
      <c r="AE25" s="9" t="n">
        <f aca="false">('Quarterly Data'!AE19+'Quarterly Data'!AE20+'Quarterly Data'!AE21)/'Quarterly Data'!AE70</f>
        <v>-0.029516684001988</v>
      </c>
      <c r="AF25" s="9" t="n">
        <f aca="false">('Quarterly Data'!AF19+'Quarterly Data'!AF20+'Quarterly Data'!AF21)/'Quarterly Data'!AF70</f>
        <v>-0.0156525117751238</v>
      </c>
      <c r="AG25" s="9" t="n">
        <f aca="false">('Quarterly Data'!AG19+'Quarterly Data'!AG20+'Quarterly Data'!AG21)/'Quarterly Data'!AG70</f>
        <v>-0.00387682840731814</v>
      </c>
      <c r="AH25" s="9" t="n">
        <f aca="false">('Quarterly Data'!AH19+'Quarterly Data'!AH20+'Quarterly Data'!AH21)/'Quarterly Data'!AH70</f>
        <v>-0.00316592698279157</v>
      </c>
      <c r="AI25" s="9" t="n">
        <f aca="false">('Quarterly Data'!AI19+'Quarterly Data'!AI20+'Quarterly Data'!AI21)/'Quarterly Data'!AI70</f>
        <v>-0.0478336836414065</v>
      </c>
      <c r="AJ25" s="9" t="n">
        <f aca="false">('Quarterly Data'!AJ19+'Quarterly Data'!AJ20+'Quarterly Data'!AJ21)/'Quarterly Data'!AJ70</f>
        <v>-0.0148616841815649</v>
      </c>
      <c r="AK25" s="9" t="n">
        <f aca="false">('Quarterly Data'!AK19+'Quarterly Data'!AK20+'Quarterly Data'!AK21)/'Quarterly Data'!AK70</f>
        <v>-0.0184156701500269</v>
      </c>
      <c r="AL25" s="9" t="n">
        <f aca="false">('Quarterly Data'!AL19+'Quarterly Data'!AL20+'Quarterly Data'!AL21)/'Quarterly Data'!AL70</f>
        <v>-0.0185992896202821</v>
      </c>
      <c r="AM25" s="9" t="n">
        <f aca="false">('Quarterly Data'!AM19+'Quarterly Data'!AM20+'Quarterly Data'!AM21)/'Quarterly Data'!AM70</f>
        <v>-0.0567980666996674</v>
      </c>
      <c r="AN25" s="9" t="n">
        <f aca="false">('Quarterly Data'!AN19+'Quarterly Data'!AN20+'Quarterly Data'!AN21)/'Quarterly Data'!AN70</f>
        <v>-0.0515694235312112</v>
      </c>
      <c r="AO25" s="9" t="n">
        <f aca="false">('Quarterly Data'!AO19+'Quarterly Data'!AO20+'Quarterly Data'!AO21)/'Quarterly Data'!AO70</f>
        <v>-0.0430202373381115</v>
      </c>
      <c r="AP25" s="9" t="n">
        <f aca="false">('Quarterly Data'!AP19+'Quarterly Data'!AP20+'Quarterly Data'!AP21)/'Quarterly Data'!AP70</f>
        <v>-0.0180912086075058</v>
      </c>
      <c r="AQ25" s="9" t="n">
        <f aca="false">('Quarterly Data'!AQ19+'Quarterly Data'!AQ20+'Quarterly Data'!AQ21)/'Quarterly Data'!AQ70</f>
        <v>-0.0084861172909294</v>
      </c>
    </row>
    <row r="26" customFormat="false" ht="15" hidden="false" customHeight="true" outlineLevel="0" collapsed="false">
      <c r="A26" s="3" t="s">
        <v>187</v>
      </c>
      <c r="B26" s="9" t="n">
        <f aca="false">'Quarterly Data'!B22/'Quarterly Data'!B70</f>
        <v>2.83541713131353</v>
      </c>
      <c r="C26" s="9" t="n">
        <f aca="false">'Quarterly Data'!C22/'Quarterly Data'!C70</f>
        <v>2.75857170543637</v>
      </c>
      <c r="D26" s="9" t="n">
        <f aca="false">'Quarterly Data'!D22/'Quarterly Data'!D70</f>
        <v>2.76472200107628</v>
      </c>
      <c r="E26" s="9" t="n">
        <f aca="false">'Quarterly Data'!E22/'Quarterly Data'!E70</f>
        <v>2.88209020365189</v>
      </c>
      <c r="F26" s="9" t="n">
        <f aca="false">'Quarterly Data'!F22/'Quarterly Data'!F70</f>
        <v>2.85028438136553</v>
      </c>
      <c r="G26" s="9" t="n">
        <f aca="false">'Quarterly Data'!G22/'Quarterly Data'!G70</f>
        <v>2.85258440569789</v>
      </c>
      <c r="H26" s="9" t="n">
        <f aca="false">'Quarterly Data'!H22/'Quarterly Data'!H70</f>
        <v>2.93285883820758</v>
      </c>
      <c r="I26" s="9" t="n">
        <f aca="false">'Quarterly Data'!I22/'Quarterly Data'!I70</f>
        <v>2.99293178128459</v>
      </c>
      <c r="J26" s="9" t="n">
        <f aca="false">'Quarterly Data'!J22/'Quarterly Data'!J70</f>
        <v>2.9967211483467</v>
      </c>
      <c r="K26" s="9" t="n">
        <f aca="false">'Quarterly Data'!K22/'Quarterly Data'!K70</f>
        <v>3.06020985340693</v>
      </c>
      <c r="L26" s="9" t="n">
        <f aca="false">'Quarterly Data'!L22/'Quarterly Data'!L70</f>
        <v>3.11029754152041</v>
      </c>
      <c r="M26" s="9" t="n">
        <f aca="false">'Quarterly Data'!M22/'Quarterly Data'!M70</f>
        <v>3.12467352852454</v>
      </c>
      <c r="N26" s="9" t="n">
        <f aca="false">'Quarterly Data'!N22/'Quarterly Data'!N70</f>
        <v>3.09839693429687</v>
      </c>
      <c r="O26" s="9" t="n">
        <f aca="false">'Quarterly Data'!O22/'Quarterly Data'!O70</f>
        <v>3.10568400616064</v>
      </c>
      <c r="P26" s="9" t="n">
        <f aca="false">'Quarterly Data'!P22/'Quarterly Data'!P70</f>
        <v>3.07132439414516</v>
      </c>
      <c r="Q26" s="9" t="n">
        <f aca="false">'Quarterly Data'!Q22/'Quarterly Data'!Q70</f>
        <v>3.15696786403794</v>
      </c>
      <c r="R26" s="9" t="n">
        <f aca="false">'Quarterly Data'!R22/'Quarterly Data'!R70</f>
        <v>3.21953265477437</v>
      </c>
      <c r="S26" s="9" t="n">
        <f aca="false">'Quarterly Data'!S22/'Quarterly Data'!S70</f>
        <v>3.03486613935191</v>
      </c>
      <c r="T26" s="9" t="n">
        <f aca="false">'Quarterly Data'!T22/'Quarterly Data'!T70</f>
        <v>2.85527522587127</v>
      </c>
      <c r="U26" s="9" t="n">
        <f aca="false">'Quarterly Data'!U22/'Quarterly Data'!U70</f>
        <v>2.74764242310894</v>
      </c>
      <c r="V26" s="9" t="n">
        <f aca="false">'Quarterly Data'!V22/'Quarterly Data'!V70</f>
        <v>2.71886626850702</v>
      </c>
      <c r="W26" s="9" t="n">
        <f aca="false">'Quarterly Data'!W22/'Quarterly Data'!W70</f>
        <v>2.72336829452494</v>
      </c>
      <c r="X26" s="9" t="n">
        <f aca="false">'Quarterly Data'!X22/'Quarterly Data'!X70</f>
        <v>2.81629492232935</v>
      </c>
      <c r="Y26" s="9" t="n">
        <f aca="false">'Quarterly Data'!Y22/'Quarterly Data'!Y70</f>
        <v>3.02538279018086</v>
      </c>
      <c r="Z26" s="9" t="n">
        <f aca="false">'Quarterly Data'!Z22/'Quarterly Data'!Z70</f>
        <v>3.07444824373976</v>
      </c>
      <c r="AA26" s="9" t="n">
        <f aca="false">'Quarterly Data'!AA22/'Quarterly Data'!AA70</f>
        <v>3.29561427249538</v>
      </c>
      <c r="AB26" s="9" t="n">
        <f aca="false">'Quarterly Data'!AB22/'Quarterly Data'!AB70</f>
        <v>3.3627410046285</v>
      </c>
      <c r="AC26" s="9" t="n">
        <f aca="false">'Quarterly Data'!AC22/'Quarterly Data'!AC70</f>
        <v>3.52126074670466</v>
      </c>
      <c r="AD26" s="9" t="n">
        <f aca="false">'Quarterly Data'!AD22/'Quarterly Data'!AD70</f>
        <v>3.52951609477785</v>
      </c>
      <c r="AE26" s="9" t="n">
        <f aca="false">'Quarterly Data'!AE22/'Quarterly Data'!AE70</f>
        <v>3.49583819427116</v>
      </c>
      <c r="AF26" s="9" t="n">
        <f aca="false">'Quarterly Data'!AF22/'Quarterly Data'!AF70</f>
        <v>3.53943827419705</v>
      </c>
      <c r="AG26" s="9" t="n">
        <f aca="false">'Quarterly Data'!AG22/'Quarterly Data'!AG70</f>
        <v>3.61141820456915</v>
      </c>
      <c r="AH26" s="9" t="n">
        <f aca="false">'Quarterly Data'!AH22/'Quarterly Data'!AH70</f>
        <v>3.65598423906448</v>
      </c>
      <c r="AI26" s="9" t="n">
        <f aca="false">'Quarterly Data'!AI22/'Quarterly Data'!AI70</f>
        <v>3.64708512324846</v>
      </c>
      <c r="AJ26" s="9" t="n">
        <f aca="false">'Quarterly Data'!AJ22/'Quarterly Data'!AJ70</f>
        <v>3.62753564384601</v>
      </c>
      <c r="AK26" s="9" t="n">
        <f aca="false">'Quarterly Data'!AK22/'Quarterly Data'!AK70</f>
        <v>3.68648498264343</v>
      </c>
      <c r="AL26" s="9" t="n">
        <f aca="false">'Quarterly Data'!AL22/'Quarterly Data'!AL70</f>
        <v>3.74763942019405</v>
      </c>
      <c r="AM26" s="9" t="n">
        <f aca="false">'Quarterly Data'!AM22/'Quarterly Data'!AM70</f>
        <v>3.77910939724754</v>
      </c>
      <c r="AN26" s="9" t="n">
        <f aca="false">'Quarterly Data'!AN22/'Quarterly Data'!AN70</f>
        <v>3.71825360081</v>
      </c>
      <c r="AO26" s="9" t="n">
        <f aca="false">'Quarterly Data'!AO22/'Quarterly Data'!AO70</f>
        <v>3.87480043495005</v>
      </c>
      <c r="AP26" s="9" t="n">
        <f aca="false">'Quarterly Data'!AP22/'Quarterly Data'!AP70</f>
        <v>3.97034512973876</v>
      </c>
      <c r="AQ26" s="9" t="n">
        <f aca="false">'Quarterly Data'!AQ22/'Quarterly Data'!AQ70</f>
        <v>3.99575325580128</v>
      </c>
    </row>
    <row r="27" customFormat="false" ht="15" hidden="false" customHeight="true" outlineLevel="0" collapsed="false">
      <c r="A27" s="3" t="s">
        <v>230</v>
      </c>
      <c r="B27" s="13" t="n">
        <f aca="false">B26*4/B10</f>
        <v>0.0469287740431732</v>
      </c>
      <c r="C27" s="13" t="n">
        <f aca="false">C26*4/C10</f>
        <v>0.0470248258404329</v>
      </c>
      <c r="D27" s="13" t="n">
        <f aca="false">D26*4/D10</f>
        <v>0.0477089341114076</v>
      </c>
      <c r="E27" s="13" t="n">
        <f aca="false">E26*4/E10</f>
        <v>0.0495107251641104</v>
      </c>
      <c r="F27" s="13" t="n">
        <f aca="false">F26*4/F10</f>
        <v>0.0477917195751453</v>
      </c>
      <c r="G27" s="13" t="n">
        <f aca="false">G26*4/G10</f>
        <v>0.0462828205137578</v>
      </c>
      <c r="H27" s="13" t="n">
        <f aca="false">H26*4/H10</f>
        <v>0.0501921774705141</v>
      </c>
      <c r="I27" s="13" t="n">
        <f aca="false">I26*4/I10</f>
        <v>0.0510262320219197</v>
      </c>
      <c r="J27" s="13" t="n">
        <f aca="false">J26*4/J10</f>
        <v>0.0536660141035078</v>
      </c>
      <c r="K27" s="13" t="n">
        <f aca="false">K26*4/K10</f>
        <v>0.0530438654034549</v>
      </c>
      <c r="L27" s="13" t="n">
        <f aca="false">L26*4/L10</f>
        <v>0.0518841031996826</v>
      </c>
      <c r="M27" s="13" t="n">
        <f aca="false">M26*4/M10</f>
        <v>0.0545537749084845</v>
      </c>
      <c r="N27" s="13" t="n">
        <f aca="false">N26*4/N10</f>
        <v>0.048595695694185</v>
      </c>
      <c r="O27" s="13" t="n">
        <f aca="false">O26*4/O10</f>
        <v>0.0478304602276596</v>
      </c>
      <c r="P27" s="13" t="n">
        <f aca="false">P26*4/P10</f>
        <v>0.0453884911447194</v>
      </c>
      <c r="Q27" s="13" t="n">
        <f aca="false">Q26*4/Q10</f>
        <v>0.0478374108996897</v>
      </c>
      <c r="R27" s="13" t="n">
        <f aca="false">R26*4/R10</f>
        <v>0.0617507572909478</v>
      </c>
      <c r="S27" s="13" t="n">
        <f aca="false">S26*4/S10</f>
        <v>0.0571731157423198</v>
      </c>
      <c r="T27" s="13" t="n">
        <f aca="false">T26*4/T10</f>
        <v>0.0552129436216376</v>
      </c>
      <c r="U27" s="13" t="n">
        <f aca="false">U26*4/U10</f>
        <v>0.0505446780736255</v>
      </c>
      <c r="V27" s="13" t="n">
        <f aca="false">V26*4/V10</f>
        <v>0.0451851136800749</v>
      </c>
      <c r="W27" s="13" t="n">
        <f aca="false">W26*4/W10</f>
        <v>0.04121407077139</v>
      </c>
      <c r="X27" s="13" t="n">
        <f aca="false">X26*4/X10</f>
        <v>0.0403873456327775</v>
      </c>
      <c r="Y27" s="13" t="n">
        <f aca="false">Y26*4/Y10</f>
        <v>0.0387641387868124</v>
      </c>
      <c r="Z27" s="13" t="n">
        <f aca="false">Z26*4/Z10</f>
        <v>0.0400224542832562</v>
      </c>
      <c r="AA27" s="13" t="n">
        <f aca="false">AA26*4/AA10</f>
        <v>0.0519723419810756</v>
      </c>
      <c r="AB27" s="13" t="n">
        <f aca="false">AB26*4/AB10</f>
        <v>0.0550625576904514</v>
      </c>
      <c r="AC27" s="13" t="n">
        <f aca="false">AC26*4/AC10</f>
        <v>0.0627571861571627</v>
      </c>
      <c r="AD27" s="13" t="n">
        <f aca="false">AD26*4/AD10</f>
        <v>0.0615724965705008</v>
      </c>
      <c r="AE27" s="13" t="n">
        <f aca="false">AE26*4/AE10</f>
        <v>0.0561222681369835</v>
      </c>
      <c r="AF27" s="13" t="n">
        <f aca="false">AF26*4/AF10</f>
        <v>0.0611915737218614</v>
      </c>
      <c r="AG27" s="13" t="n">
        <f aca="false">AG26*4/AG10</f>
        <v>0.0585546954967885</v>
      </c>
      <c r="AH27" s="13" t="n">
        <f aca="false">AH26*4/AH10</f>
        <v>0.0597123363885526</v>
      </c>
      <c r="AI27" s="13" t="n">
        <f aca="false">AI26*4/AI10</f>
        <v>0.0543349977838468</v>
      </c>
      <c r="AJ27" s="13" t="n">
        <f aca="false">AJ26*4/AJ10</f>
        <v>0.0506444430401295</v>
      </c>
      <c r="AK27" s="13" t="n">
        <f aca="false">AK26*4/AK10</f>
        <v>0.0528520430127473</v>
      </c>
      <c r="AL27" s="13" t="n">
        <f aca="false">AL26*4/AL10</f>
        <v>0.0543886660900444</v>
      </c>
      <c r="AM27" s="13" t="n">
        <f aca="false">AM26*4/AM10</f>
        <v>0.0565852209768879</v>
      </c>
      <c r="AN27" s="13" t="n">
        <f aca="false">AN26*4/AN10</f>
        <v>0.0576488066601339</v>
      </c>
      <c r="AO27" s="13" t="n">
        <f aca="false">AO26*4/AO10</f>
        <v>0.0615631997536168</v>
      </c>
      <c r="AP27" s="13" t="n">
        <f aca="false">AP26*4/AP10</f>
        <v>0.0674312874380242</v>
      </c>
      <c r="AQ27" s="13" t="n">
        <f aca="false">AQ26*4/AQ10</f>
        <v>0.0623592793105296</v>
      </c>
    </row>
    <row r="28" customFormat="false" ht="15" hidden="false" customHeight="true" outlineLevel="0" collapsed="false">
      <c r="A28" s="14" t="s">
        <v>189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</row>
    <row r="29" customFormat="false" ht="15" hidden="false" customHeight="true" outlineLevel="0" collapsed="false">
      <c r="A29" s="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customFormat="false" ht="15" hidden="false" customHeight="true" outlineLevel="0" collapsed="false">
      <c r="A30" s="12" t="s">
        <v>190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customFormat="false" ht="15" hidden="false" customHeight="true" outlineLevel="0" collapsed="false">
      <c r="A31" s="3" t="s">
        <v>191</v>
      </c>
      <c r="B31" s="9" t="n">
        <f aca="false">'Quarterly Data'!B6/'Quarterly Data'!B70</f>
        <v>1.88042800452261</v>
      </c>
      <c r="C31" s="9" t="n">
        <f aca="false">'Quarterly Data'!C6/'Quarterly Data'!C70</f>
        <v>1.56613288958462</v>
      </c>
      <c r="D31" s="9" t="n">
        <f aca="false">'Quarterly Data'!D6/'Quarterly Data'!D70</f>
        <v>2.81754826401183</v>
      </c>
      <c r="E31" s="9" t="n">
        <f aca="false">'Quarterly Data'!E6/'Quarterly Data'!E70</f>
        <v>1.91614368812678</v>
      </c>
      <c r="F31" s="9" t="n">
        <f aca="false">'Quarterly Data'!F6/'Quarterly Data'!F70</f>
        <v>1.85422600743718</v>
      </c>
      <c r="G31" s="9" t="n">
        <f aca="false">'Quarterly Data'!G6/'Quarterly Data'!G70</f>
        <v>1.28389959774185</v>
      </c>
      <c r="H31" s="9" t="n">
        <f aca="false">'Quarterly Data'!H6/'Quarterly Data'!H70</f>
        <v>1.84565336335328</v>
      </c>
      <c r="I31" s="9" t="n">
        <f aca="false">'Quarterly Data'!I6/'Quarterly Data'!I70</f>
        <v>1.81991241892788</v>
      </c>
      <c r="J31" s="9" t="n">
        <f aca="false">'Quarterly Data'!J6/'Quarterly Data'!J70</f>
        <v>1.09836014629275</v>
      </c>
      <c r="K31" s="9" t="n">
        <f aca="false">'Quarterly Data'!K6/'Quarterly Data'!K70</f>
        <v>1.98055118019019</v>
      </c>
      <c r="L31" s="9" t="n">
        <f aca="false">'Quarterly Data'!L6/'Quarterly Data'!L70</f>
        <v>1.4972084241806</v>
      </c>
      <c r="M31" s="9" t="n">
        <f aca="false">'Quarterly Data'!M6/'Quarterly Data'!M70</f>
        <v>3.01782668826259</v>
      </c>
      <c r="N31" s="9" t="n">
        <f aca="false">'Quarterly Data'!N6/'Quarterly Data'!N70</f>
        <v>1.3200365408679</v>
      </c>
      <c r="O31" s="9" t="n">
        <f aca="false">'Quarterly Data'!O6/'Quarterly Data'!O70</f>
        <v>1.29467420633113</v>
      </c>
      <c r="P31" s="9" t="n">
        <f aca="false">'Quarterly Data'!P6/'Quarterly Data'!P70</f>
        <v>2.09963308698008</v>
      </c>
      <c r="Q31" s="9" t="n">
        <f aca="false">'Quarterly Data'!Q6/'Quarterly Data'!Q70</f>
        <v>1.25345037953132</v>
      </c>
      <c r="R31" s="9" t="n">
        <f aca="false">'Quarterly Data'!R6/'Quarterly Data'!R70</f>
        <v>1.27383636108944</v>
      </c>
      <c r="S31" s="9" t="n">
        <f aca="false">'Quarterly Data'!S6/'Quarterly Data'!S70</f>
        <v>1.29166663640357</v>
      </c>
      <c r="T31" s="9" t="n">
        <f aca="false">'Quarterly Data'!T6/'Quarterly Data'!T70</f>
        <v>1.11664623485314</v>
      </c>
      <c r="U31" s="9" t="n">
        <f aca="false">'Quarterly Data'!U6/'Quarterly Data'!U70</f>
        <v>2.56919200188121</v>
      </c>
      <c r="V31" s="9" t="n">
        <f aca="false">'Quarterly Data'!V6/'Quarterly Data'!V70</f>
        <v>1.06041413748851</v>
      </c>
      <c r="W31" s="9" t="n">
        <f aca="false">'Quarterly Data'!W6/'Quarterly Data'!W70</f>
        <v>3.306843865067</v>
      </c>
      <c r="X31" s="9" t="n">
        <f aca="false">'Quarterly Data'!X6/'Quarterly Data'!X70</f>
        <v>0.580749012902707</v>
      </c>
      <c r="Y31" s="9" t="n">
        <f aca="false">'Quarterly Data'!Y6/'Quarterly Data'!Y70</f>
        <v>2.46206771411235</v>
      </c>
      <c r="Z31" s="9" t="n">
        <f aca="false">'Quarterly Data'!Z6/'Quarterly Data'!Z70</f>
        <v>1.9260292848341</v>
      </c>
      <c r="AA31" s="9" t="n">
        <f aca="false">'Quarterly Data'!AA6/'Quarterly Data'!AA70</f>
        <v>1.02877653198643</v>
      </c>
      <c r="AB31" s="9" t="n">
        <f aca="false">'Quarterly Data'!AB6/'Quarterly Data'!AB70</f>
        <v>3.7041046768509</v>
      </c>
      <c r="AC31" s="9" t="n">
        <f aca="false">'Quarterly Data'!AC6/'Quarterly Data'!AC70</f>
        <v>1.8244110010513</v>
      </c>
      <c r="AD31" s="9" t="n">
        <f aca="false">'Quarterly Data'!AD6/'Quarterly Data'!AD70</f>
        <v>1.11494514084852</v>
      </c>
      <c r="AE31" s="9" t="n">
        <f aca="false">'Quarterly Data'!AE6/'Quarterly Data'!AE70</f>
        <v>2.73066807343813</v>
      </c>
      <c r="AF31" s="9" t="n">
        <f aca="false">'Quarterly Data'!AF6/'Quarterly Data'!AF70</f>
        <v>1.288998206408</v>
      </c>
      <c r="AG31" s="9" t="n">
        <f aca="false">'Quarterly Data'!AG6/'Quarterly Data'!AG70</f>
        <v>1.80052263510626</v>
      </c>
      <c r="AH31" s="9" t="n">
        <f aca="false">'Quarterly Data'!AH6/'Quarterly Data'!AH70</f>
        <v>1.28903020947938</v>
      </c>
      <c r="AI31" s="9" t="n">
        <f aca="false">'Quarterly Data'!AI6/'Quarterly Data'!AI70</f>
        <v>1.86555039499262</v>
      </c>
      <c r="AJ31" s="9" t="n">
        <f aca="false">'Quarterly Data'!AJ6/'Quarterly Data'!AJ70</f>
        <v>2.71918454304144</v>
      </c>
      <c r="AK31" s="9" t="n">
        <f aca="false">'Quarterly Data'!AK6/'Quarterly Data'!AK70</f>
        <v>2.05494985125055</v>
      </c>
      <c r="AL31" s="9" t="n">
        <f aca="false">'Quarterly Data'!AL6/'Quarterly Data'!AL70</f>
        <v>1.73659673492103</v>
      </c>
      <c r="AM31" s="9" t="n">
        <f aca="false">'Quarterly Data'!AM6/'Quarterly Data'!AM70</f>
        <v>1.97663893651116</v>
      </c>
      <c r="AN31" s="9" t="n">
        <f aca="false">'Quarterly Data'!AN6/'Quarterly Data'!AN70</f>
        <v>2.81433098740404</v>
      </c>
      <c r="AO31" s="9" t="n">
        <f aca="false">'Quarterly Data'!AO6/'Quarterly Data'!AO70</f>
        <v>1.23615083855209</v>
      </c>
      <c r="AP31" s="9" t="n">
        <f aca="false">'Quarterly Data'!AP6/'Quarterly Data'!AP70</f>
        <v>2.49908794729553</v>
      </c>
      <c r="AQ31" s="9" t="n">
        <f aca="false">'Quarterly Data'!AQ6/'Quarterly Data'!AQ70</f>
        <v>1.17567454140883</v>
      </c>
    </row>
    <row r="32" customFormat="false" ht="15" hidden="false" customHeight="true" outlineLevel="0" collapsed="false">
      <c r="A32" s="10" t="s">
        <v>192</v>
      </c>
    </row>
    <row r="33" customFormat="false" ht="15" hidden="false" customHeight="true" outlineLevel="0" collapsed="false"/>
    <row r="34" customFormat="false" ht="15" hidden="false" customHeight="true" outlineLevel="0" collapsed="false"/>
    <row r="35" customFormat="false" ht="15" hidden="false" customHeight="true" outlineLevel="0" collapsed="false"/>
    <row r="36" customFormat="false" ht="15" hidden="false" customHeight="true" outlineLevel="0" collapsed="false"/>
    <row r="37" customFormat="false" ht="15" hidden="false" customHeight="true" outlineLevel="0" collapsed="false"/>
    <row r="38" customFormat="false" ht="15" hidden="false" customHeight="true" outlineLevel="0" collapsed="false">
      <c r="A38" s="3" t="s">
        <v>193</v>
      </c>
      <c r="B38" s="9" t="n">
        <f aca="false">'Quarterly Data'!B26/'Quarterly Data'!B70</f>
        <v>2.24916200294655</v>
      </c>
      <c r="C38" s="9" t="n">
        <f aca="false">'Quarterly Data'!C26/'Quarterly Data'!C70</f>
        <v>2.1700463723008</v>
      </c>
      <c r="D38" s="9" t="n">
        <f aca="false">'Quarterly Data'!D26/'Quarterly Data'!D70</f>
        <v>2.28882710079666</v>
      </c>
      <c r="E38" s="9" t="n">
        <f aca="false">'Quarterly Data'!E26/'Quarterly Data'!E70</f>
        <v>2.27878990928463</v>
      </c>
      <c r="F38" s="9" t="n">
        <f aca="false">'Quarterly Data'!F26/'Quarterly Data'!F70</f>
        <v>2.20264362313037</v>
      </c>
      <c r="G38" s="9" t="n">
        <f aca="false">'Quarterly Data'!G26/'Quarterly Data'!G70</f>
        <v>2.03820081034526</v>
      </c>
      <c r="H38" s="9" t="n">
        <f aca="false">'Quarterly Data'!H26/'Quarterly Data'!H70</f>
        <v>2.50621301816579</v>
      </c>
      <c r="I38" s="9" t="n">
        <f aca="false">'Quarterly Data'!I26/'Quarterly Data'!I70</f>
        <v>2.30738417194054</v>
      </c>
      <c r="J38" s="9" t="n">
        <f aca="false">'Quarterly Data'!J26/'Quarterly Data'!J70</f>
        <v>2.32739012325259</v>
      </c>
      <c r="K38" s="9" t="n">
        <f aca="false">'Quarterly Data'!K26/'Quarterly Data'!K70</f>
        <v>2.37795709374046</v>
      </c>
      <c r="L38" s="9" t="n">
        <f aca="false">'Quarterly Data'!L26/'Quarterly Data'!L70</f>
        <v>2.43321453855877</v>
      </c>
      <c r="M38" s="9" t="n">
        <f aca="false">'Quarterly Data'!M26/'Quarterly Data'!M70</f>
        <v>2.34732892856943</v>
      </c>
      <c r="N38" s="9" t="n">
        <f aca="false">'Quarterly Data'!N26/'Quarterly Data'!N70</f>
        <v>2.48166807697251</v>
      </c>
      <c r="O38" s="9" t="n">
        <f aca="false">'Quarterly Data'!O26/'Quarterly Data'!O70</f>
        <v>2.40494229401814</v>
      </c>
      <c r="P38" s="9" t="n">
        <f aca="false">'Quarterly Data'!P26/'Quarterly Data'!P70</f>
        <v>2.36389180207535</v>
      </c>
      <c r="Q38" s="9" t="n">
        <f aca="false">'Quarterly Data'!Q26/'Quarterly Data'!Q70</f>
        <v>2.48919619300997</v>
      </c>
      <c r="R38" s="9" t="n">
        <f aca="false">'Quarterly Data'!R26/'Quarterly Data'!R70</f>
        <v>2.43416795756817</v>
      </c>
      <c r="S38" s="9" t="n">
        <f aca="false">'Quarterly Data'!S26/'Quarterly Data'!S70</f>
        <v>2.35231557815498</v>
      </c>
      <c r="T38" s="9" t="n">
        <f aca="false">'Quarterly Data'!T26/'Quarterly Data'!T70</f>
        <v>2.15806969131458</v>
      </c>
      <c r="U38" s="9" t="n">
        <f aca="false">'Quarterly Data'!U26/'Quarterly Data'!U70</f>
        <v>2.02501386668291</v>
      </c>
      <c r="V38" s="9" t="n">
        <f aca="false">'Quarterly Data'!V26/'Quarterly Data'!V70</f>
        <v>2.0192477837123</v>
      </c>
      <c r="W38" s="9" t="n">
        <f aca="false">'Quarterly Data'!W26/'Quarterly Data'!W70</f>
        <v>2.02657714549857</v>
      </c>
      <c r="X38" s="9" t="n">
        <f aca="false">'Quarterly Data'!X26/'Quarterly Data'!X70</f>
        <v>2.01086755876745</v>
      </c>
      <c r="Y38" s="9" t="n">
        <f aca="false">'Quarterly Data'!Y26/'Quarterly Data'!Y70</f>
        <v>2.32899329533396</v>
      </c>
      <c r="Z38" s="9" t="n">
        <f aca="false">'Quarterly Data'!Z26/'Quarterly Data'!Z70</f>
        <v>2.30723084956612</v>
      </c>
      <c r="AA38" s="9" t="n">
        <f aca="false">'Quarterly Data'!AA26/'Quarterly Data'!AA70</f>
        <v>2.49824217693127</v>
      </c>
      <c r="AB38" s="9" t="n">
        <f aca="false">'Quarterly Data'!AB26/'Quarterly Data'!AB70</f>
        <v>2.57471088466427</v>
      </c>
      <c r="AC38" s="9" t="n">
        <f aca="false">'Quarterly Data'!AC26/'Quarterly Data'!AC70</f>
        <v>2.71541173951404</v>
      </c>
      <c r="AD38" s="9" t="n">
        <f aca="false">'Quarterly Data'!AD26/'Quarterly Data'!AD70</f>
        <v>2.69630897365294</v>
      </c>
      <c r="AE38" s="9" t="n">
        <f aca="false">'Quarterly Data'!AE26/'Quarterly Data'!AE70</f>
        <v>2.8188989860395</v>
      </c>
      <c r="AF38" s="9" t="n">
        <f aca="false">'Quarterly Data'!AF26/'Quarterly Data'!AF70</f>
        <v>2.6446301070315</v>
      </c>
      <c r="AG38" s="9" t="n">
        <f aca="false">'Quarterly Data'!AG26/'Quarterly Data'!AG70</f>
        <v>2.78474593602595</v>
      </c>
      <c r="AH38" s="9" t="n">
        <f aca="false">'Quarterly Data'!AH26/'Quarterly Data'!AH70</f>
        <v>2.88204143158111</v>
      </c>
      <c r="AI38" s="9" t="n">
        <f aca="false">'Quarterly Data'!AI26/'Quarterly Data'!AI70</f>
        <v>2.87777902338768</v>
      </c>
      <c r="AJ38" s="9" t="n">
        <f aca="false">'Quarterly Data'!AJ26/'Quarterly Data'!AJ70</f>
        <v>2.99670240694071</v>
      </c>
      <c r="AK38" s="9" t="n">
        <f aca="false">'Quarterly Data'!AK26/'Quarterly Data'!AK70</f>
        <v>2.73028336269374</v>
      </c>
      <c r="AL38" s="9" t="n">
        <f aca="false">'Quarterly Data'!AL26/'Quarterly Data'!AL70</f>
        <v>2.91213936594121</v>
      </c>
      <c r="AM38" s="9" t="n">
        <f aca="false">'Quarterly Data'!AM26/'Quarterly Data'!AM70</f>
        <v>2.95408804938477</v>
      </c>
      <c r="AN38" s="9" t="n">
        <f aca="false">'Quarterly Data'!AN26/'Quarterly Data'!AN70</f>
        <v>3.18826281857074</v>
      </c>
      <c r="AO38" s="9" t="n">
        <f aca="false">'Quarterly Data'!AO26/'Quarterly Data'!AO70</f>
        <v>2.98371947499434</v>
      </c>
      <c r="AP38" s="9" t="n">
        <f aca="false">'Quarterly Data'!AP26/'Quarterly Data'!AP70</f>
        <v>2.943074440471</v>
      </c>
      <c r="AQ38" s="9" t="n">
        <f aca="false">'Quarterly Data'!AQ26/'Quarterly Data'!AQ70</f>
        <v>2.9259739822951</v>
      </c>
    </row>
    <row r="39" customFormat="false" ht="15" hidden="false" customHeight="true" outlineLevel="0" collapsed="false">
      <c r="A39" s="3" t="s">
        <v>231</v>
      </c>
      <c r="B39" s="13" t="n">
        <f aca="false">B38*4/B8</f>
        <v>0.0473009884951956</v>
      </c>
      <c r="C39" s="13" t="n">
        <f aca="false">C38*4/C8</f>
        <v>0.0481189948955219</v>
      </c>
      <c r="D39" s="13" t="n">
        <f aca="false">D38*4/D8</f>
        <v>0.0514805915608784</v>
      </c>
      <c r="E39" s="13" t="n">
        <f aca="false">E38*4/E8</f>
        <v>0.051454471561606</v>
      </c>
      <c r="F39" s="13" t="n">
        <f aca="false">F38*4/F8</f>
        <v>0.0479878784995723</v>
      </c>
      <c r="G39" s="13" t="n">
        <f aca="false">G38*4/G8</f>
        <v>0.0424249531216164</v>
      </c>
      <c r="H39" s="13" t="n">
        <f aca="false">H38*4/H8</f>
        <v>0.0561868180286019</v>
      </c>
      <c r="I39" s="13" t="n">
        <f aca="false">I38*4/I8</f>
        <v>0.0517321713343543</v>
      </c>
      <c r="J39" s="13" t="n">
        <f aca="false">J38*4/J8</f>
        <v>0.0566068374863819</v>
      </c>
      <c r="K39" s="13" t="n">
        <f aca="false">K38*4/K8</f>
        <v>0.0553367175226123</v>
      </c>
      <c r="L39" s="13" t="n">
        <f aca="false">L38*4/L8</f>
        <v>0.0537281708762633</v>
      </c>
      <c r="M39" s="13" t="n">
        <f aca="false">M38*4/M8</f>
        <v>0.0539460828168787</v>
      </c>
      <c r="N39" s="13" t="n">
        <f aca="false">N38*4/N8</f>
        <v>0.04945285860554</v>
      </c>
      <c r="O39" s="13" t="n">
        <f aca="false">O38*4/O8</f>
        <v>0.0473460437841941</v>
      </c>
      <c r="P39" s="13" t="n">
        <f aca="false">P38*4/P8</f>
        <v>0.0439119825769814</v>
      </c>
      <c r="Q39" s="13" t="n">
        <f aca="false">Q38*4/Q8</f>
        <v>0.0474810909491648</v>
      </c>
      <c r="R39" s="13" t="n">
        <f aca="false">R38*4/R8</f>
        <v>0.0661593519757605</v>
      </c>
      <c r="S39" s="13" t="n">
        <f aca="false">S38*4/S8</f>
        <v>0.0608462384416704</v>
      </c>
      <c r="T39" s="13" t="n">
        <f aca="false">T38*4/T8</f>
        <v>0.0578028576754943</v>
      </c>
      <c r="U39" s="13" t="n">
        <f aca="false">U38*4/U8</f>
        <v>0.0504896557173324</v>
      </c>
      <c r="V39" s="13" t="n">
        <f aca="false">V38*4/V8</f>
        <v>0.0437753570800997</v>
      </c>
      <c r="W39" s="13" t="n">
        <f aca="false">W38*4/W8</f>
        <v>0.0388437806411149</v>
      </c>
      <c r="X39" s="13" t="n">
        <f aca="false">X38*4/X8</f>
        <v>0.0362906976857507</v>
      </c>
      <c r="Y39" s="13" t="n">
        <f aca="false">Y38*4/Y8</f>
        <v>0.0368817973052608</v>
      </c>
      <c r="Z39" s="13" t="n">
        <f aca="false">Z38*4/Z8</f>
        <v>0.0371579635151768</v>
      </c>
      <c r="AA39" s="13" t="n">
        <f aca="false">AA38*4/AA8</f>
        <v>0.0514438543512231</v>
      </c>
      <c r="AB39" s="13" t="n">
        <f aca="false">AB38*4/AB8</f>
        <v>0.0559142382249692</v>
      </c>
      <c r="AC39" s="13" t="n">
        <f aca="false">AC38*4/AC8</f>
        <v>0.0672464521920266</v>
      </c>
      <c r="AD39" s="13" t="n">
        <f aca="false">AD38*4/AD8</f>
        <v>0.0641749130942031</v>
      </c>
      <c r="AE39" s="13" t="n">
        <f aca="false">AE38*4/AE8</f>
        <v>0.0595741318970676</v>
      </c>
      <c r="AF39" s="13" t="n">
        <f aca="false">AF38*4/AF8</f>
        <v>0.0615961361833353</v>
      </c>
      <c r="AG39" s="13" t="n">
        <f aca="false">AG38*4/AG8</f>
        <v>0.0594967617995075</v>
      </c>
      <c r="AH39" s="13" t="n">
        <f aca="false">AH38*4/AH8</f>
        <v>0.0621263511873488</v>
      </c>
      <c r="AI39" s="13" t="n">
        <f aca="false">AI38*4/AI8</f>
        <v>0.0556388230148907</v>
      </c>
      <c r="AJ39" s="13" t="n">
        <f aca="false">AJ38*4/AJ8</f>
        <v>0.0532155810333533</v>
      </c>
      <c r="AK39" s="13" t="n">
        <f aca="false">AK38*4/AK8</f>
        <v>0.0496482859061461</v>
      </c>
      <c r="AL39" s="13" t="n">
        <f aca="false">AL38*4/AL8</f>
        <v>0.0542752654168522</v>
      </c>
      <c r="AM39" s="13" t="n">
        <f aca="false">AM38*4/AM8</f>
        <v>0.0580656127643198</v>
      </c>
      <c r="AN39" s="13" t="n">
        <f aca="false">AN38*4/AN8</f>
        <v>0.0660198336919965</v>
      </c>
      <c r="AO39" s="13" t="n">
        <f aca="false">AO38*4/AO8</f>
        <v>0.0658258115932788</v>
      </c>
      <c r="AP39" s="13" t="n">
        <f aca="false">AP38*4/AP8</f>
        <v>0.0720679385484174</v>
      </c>
      <c r="AQ39" s="13" t="n">
        <f aca="false">AQ38*4/AQ8</f>
        <v>0.0620271128792219</v>
      </c>
    </row>
    <row r="40" customFormat="false" ht="15" hidden="false" customHeight="true" outlineLevel="0" collapsed="false">
      <c r="A40" s="14" t="s">
        <v>189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</row>
    <row r="41" customFormat="false" ht="15" hidden="false" customHeight="true" outlineLevel="0" collapsed="false">
      <c r="A41" s="3" t="s">
        <v>195</v>
      </c>
      <c r="B41" s="9" t="n">
        <f aca="false">'Quarterly Data'!B28/'Quarterly Data'!B70</f>
        <v>-0.107112737496564</v>
      </c>
      <c r="C41" s="9" t="n">
        <f aca="false">'Quarterly Data'!C28/'Quarterly Data'!C70</f>
        <v>0.0386607428123185</v>
      </c>
      <c r="D41" s="9" t="n">
        <f aca="false">'Quarterly Data'!D28/'Quarterly Data'!D70</f>
        <v>-0.0379871585461426</v>
      </c>
      <c r="E41" s="9" t="n">
        <f aca="false">'Quarterly Data'!E28/'Quarterly Data'!E70</f>
        <v>0.0242370601292978</v>
      </c>
      <c r="F41" s="9" t="n">
        <f aca="false">'Quarterly Data'!F28/'Quarterly Data'!F70</f>
        <v>0.0564030592617351</v>
      </c>
      <c r="G41" s="9" t="n">
        <f aca="false">'Quarterly Data'!G28/'Quarterly Data'!G70</f>
        <v>0.202758615245138</v>
      </c>
      <c r="H41" s="9" t="n">
        <f aca="false">'Quarterly Data'!H28/'Quarterly Data'!H70</f>
        <v>-0.156353135524996</v>
      </c>
      <c r="I41" s="9" t="n">
        <f aca="false">'Quarterly Data'!I28/'Quarterly Data'!I70</f>
        <v>0.0740993834665109</v>
      </c>
      <c r="J41" s="9" t="n">
        <f aca="false">'Quarterly Data'!J28/'Quarterly Data'!J70</f>
        <v>0.0128645925509885</v>
      </c>
      <c r="K41" s="9" t="n">
        <f aca="false">'Quarterly Data'!K28/'Quarterly Data'!K70</f>
        <v>0.0144344385516213</v>
      </c>
      <c r="L41" s="9" t="n">
        <f aca="false">'Quarterly Data'!L28/'Quarterly Data'!L70</f>
        <v>0.0196790276340977</v>
      </c>
      <c r="M41" s="9" t="n">
        <f aca="false">'Quarterly Data'!M28/'Quarterly Data'!M70</f>
        <v>0.152474047731208</v>
      </c>
      <c r="N41" s="9" t="n">
        <f aca="false">'Quarterly Data'!N28/'Quarterly Data'!N70</f>
        <v>-0.00319227460196035</v>
      </c>
      <c r="O41" s="9" t="n">
        <f aca="false">'Quarterly Data'!O28/'Quarterly Data'!O70</f>
        <v>0.030227862662303</v>
      </c>
      <c r="P41" s="9" t="n">
        <f aca="false">'Quarterly Data'!P28/'Quarterly Data'!P70</f>
        <v>0.0902833894243091</v>
      </c>
      <c r="Q41" s="9" t="n">
        <f aca="false">'Quarterly Data'!Q28/'Quarterly Data'!Q70</f>
        <v>0.0521417414068083</v>
      </c>
      <c r="R41" s="9" t="n">
        <f aca="false">'Quarterly Data'!R28/'Quarterly Data'!R70</f>
        <v>0.112101785960815</v>
      </c>
      <c r="S41" s="9" t="n">
        <f aca="false">'Quarterly Data'!S28/'Quarterly Data'!S70</f>
        <v>0.0163019719723119</v>
      </c>
      <c r="T41" s="9" t="n">
        <f aca="false">'Quarterly Data'!T28/'Quarterly Data'!T70</f>
        <v>0.03294682092774</v>
      </c>
      <c r="U41" s="9" t="n">
        <f aca="false">'Quarterly Data'!U28/'Quarterly Data'!U70</f>
        <v>0.0971031181264933</v>
      </c>
      <c r="V41" s="9" t="n">
        <f aca="false">'Quarterly Data'!V28/'Quarterly Data'!V70</f>
        <v>0.00614374081049152</v>
      </c>
      <c r="W41" s="9" t="n">
        <f aca="false">'Quarterly Data'!W28/'Quarterly Data'!W70</f>
        <v>0.0179016467638067</v>
      </c>
      <c r="X41" s="9" t="n">
        <f aca="false">'Quarterly Data'!X28/'Quarterly Data'!X70</f>
        <v>0.103633165213979</v>
      </c>
      <c r="Y41" s="9" t="n">
        <f aca="false">'Quarterly Data'!Y28/'Quarterly Data'!Y70</f>
        <v>0.0033786418279094</v>
      </c>
      <c r="Z41" s="9" t="n">
        <f aca="false">'Quarterly Data'!Z28/'Quarterly Data'!Z70</f>
        <v>0.0221603177091436</v>
      </c>
      <c r="AA41" s="9" t="n">
        <f aca="false">'Quarterly Data'!AA28/'Quarterly Data'!AA70</f>
        <v>0.0239816176097377</v>
      </c>
      <c r="AB41" s="9" t="n">
        <f aca="false">'Quarterly Data'!AB28/'Quarterly Data'!AB70</f>
        <v>0.0454228182777347</v>
      </c>
      <c r="AC41" s="9" t="n">
        <f aca="false">'Quarterly Data'!AC28/'Quarterly Data'!AC70</f>
        <v>0.0298809840159257</v>
      </c>
      <c r="AD41" s="9" t="n">
        <f aca="false">'Quarterly Data'!AD28/'Quarterly Data'!AD70</f>
        <v>0.0357627636361536</v>
      </c>
      <c r="AE41" s="9" t="n">
        <f aca="false">'Quarterly Data'!AE28/'Quarterly Data'!AE70</f>
        <v>-0.012090188141624</v>
      </c>
      <c r="AF41" s="9" t="n">
        <f aca="false">'Quarterly Data'!AF28/'Quarterly Data'!AF70</f>
        <v>0.185664714828048</v>
      </c>
      <c r="AG41" s="9" t="n">
        <f aca="false">'Quarterly Data'!AG28/'Quarterly Data'!AG70</f>
        <v>0.115151477165544</v>
      </c>
      <c r="AH41" s="9" t="n">
        <f aca="false">'Quarterly Data'!AH28/'Quarterly Data'!AH70</f>
        <v>-0.030046579322597</v>
      </c>
      <c r="AI41" s="9" t="n">
        <f aca="false">'Quarterly Data'!AI28/'Quarterly Data'!AI70</f>
        <v>0.0209598371108789</v>
      </c>
      <c r="AJ41" s="9" t="n">
        <f aca="false">'Quarterly Data'!AJ28/'Quarterly Data'!AJ70</f>
        <v>-0.144945217481991</v>
      </c>
      <c r="AK41" s="9" t="n">
        <f aca="false">'Quarterly Data'!AK28/'Quarterly Data'!AK70</f>
        <v>0.179115703183885</v>
      </c>
      <c r="AL41" s="9" t="n">
        <f aca="false">'Quarterly Data'!AL28/'Quarterly Data'!AL70</f>
        <v>0.0482304388693266</v>
      </c>
      <c r="AM41" s="9" t="n">
        <f aca="false">'Quarterly Data'!AM28/'Quarterly Data'!AM70</f>
        <v>0.0180400077134177</v>
      </c>
      <c r="AN41" s="9" t="n">
        <f aca="false">'Quarterly Data'!AN28/'Quarterly Data'!AN70</f>
        <v>-0.27881587853371</v>
      </c>
      <c r="AO41" s="9" t="n">
        <f aca="false">'Quarterly Data'!AO28/'Quarterly Data'!AO70</f>
        <v>0.0485281484154138</v>
      </c>
      <c r="AP41" s="9" t="n">
        <f aca="false">'Quarterly Data'!AP28/'Quarterly Data'!AP70</f>
        <v>0.115759183829537</v>
      </c>
      <c r="AQ41" s="9" t="n">
        <f aca="false">'Quarterly Data'!AQ28/'Quarterly Data'!AQ70</f>
        <v>0.13956793971541</v>
      </c>
    </row>
    <row r="42" customFormat="false" ht="15" hidden="false" customHeight="true" outlineLevel="0" collapsed="false">
      <c r="A42" s="3" t="s">
        <v>196</v>
      </c>
      <c r="B42" s="9" t="n">
        <f aca="false">'Quarterly Data'!B27/'Quarterly Data'!B70</f>
        <v>2.14204926544999</v>
      </c>
      <c r="C42" s="9" t="n">
        <f aca="false">'Quarterly Data'!C27/'Quarterly Data'!C70</f>
        <v>2.20870711511312</v>
      </c>
      <c r="D42" s="9" t="n">
        <f aca="false">'Quarterly Data'!D27/'Quarterly Data'!D70</f>
        <v>2.25083994225051</v>
      </c>
      <c r="E42" s="9" t="n">
        <f aca="false">'Quarterly Data'!E27/'Quarterly Data'!E70</f>
        <v>2.30302696941392</v>
      </c>
      <c r="F42" s="9" t="n">
        <f aca="false">'Quarterly Data'!F27/'Quarterly Data'!F70</f>
        <v>2.2590466823921</v>
      </c>
      <c r="G42" s="9" t="n">
        <f aca="false">'Quarterly Data'!G27/'Quarterly Data'!G70</f>
        <v>2.2409594255904</v>
      </c>
      <c r="H42" s="9" t="n">
        <f aca="false">'Quarterly Data'!H27/'Quarterly Data'!H70</f>
        <v>2.34985988264079</v>
      </c>
      <c r="I42" s="9" t="n">
        <f aca="false">'Quarterly Data'!I27/'Quarterly Data'!I70</f>
        <v>2.38148355540705</v>
      </c>
      <c r="J42" s="9" t="n">
        <f aca="false">'Quarterly Data'!J27/'Quarterly Data'!J70</f>
        <v>2.34025471580358</v>
      </c>
      <c r="K42" s="9" t="n">
        <f aca="false">'Quarterly Data'!K27/'Quarterly Data'!K70</f>
        <v>2.39239153229208</v>
      </c>
      <c r="L42" s="9" t="n">
        <f aca="false">'Quarterly Data'!L27/'Quarterly Data'!L70</f>
        <v>2.45289356619287</v>
      </c>
      <c r="M42" s="9" t="n">
        <f aca="false">'Quarterly Data'!M27/'Quarterly Data'!M70</f>
        <v>2.49980297630064</v>
      </c>
      <c r="N42" s="9" t="n">
        <f aca="false">'Quarterly Data'!N27/'Quarterly Data'!N70</f>
        <v>2.47847580237055</v>
      </c>
      <c r="O42" s="9" t="n">
        <f aca="false">'Quarterly Data'!O27/'Quarterly Data'!O70</f>
        <v>2.43517015668044</v>
      </c>
      <c r="P42" s="9" t="n">
        <f aca="false">'Quarterly Data'!P27/'Quarterly Data'!P70</f>
        <v>2.45417519149966</v>
      </c>
      <c r="Q42" s="9" t="n">
        <f aca="false">'Quarterly Data'!Q27/'Quarterly Data'!Q70</f>
        <v>2.54133793441677</v>
      </c>
      <c r="R42" s="9" t="n">
        <f aca="false">'Quarterly Data'!R27/'Quarterly Data'!R70</f>
        <v>2.54626974352898</v>
      </c>
      <c r="S42" s="9" t="n">
        <f aca="false">'Quarterly Data'!S27/'Quarterly Data'!S70</f>
        <v>2.36861755012729</v>
      </c>
      <c r="T42" s="9" t="n">
        <f aca="false">'Quarterly Data'!T27/'Quarterly Data'!T70</f>
        <v>2.19101651224232</v>
      </c>
      <c r="U42" s="9" t="n">
        <f aca="false">'Quarterly Data'!U27/'Quarterly Data'!U70</f>
        <v>2.1221169848094</v>
      </c>
      <c r="V42" s="9" t="n">
        <f aca="false">'Quarterly Data'!V27/'Quarterly Data'!V70</f>
        <v>2.02539152452279</v>
      </c>
      <c r="W42" s="9" t="n">
        <f aca="false">'Quarterly Data'!W27/'Quarterly Data'!W70</f>
        <v>2.04447879226237</v>
      </c>
      <c r="X42" s="9" t="n">
        <f aca="false">'Quarterly Data'!X27/'Quarterly Data'!X70</f>
        <v>2.11450072398143</v>
      </c>
      <c r="Y42" s="9" t="n">
        <f aca="false">'Quarterly Data'!Y27/'Quarterly Data'!Y70</f>
        <v>2.33237193716187</v>
      </c>
      <c r="Z42" s="9" t="n">
        <f aca="false">'Quarterly Data'!Z27/'Quarterly Data'!Z70</f>
        <v>2.32939116727526</v>
      </c>
      <c r="AA42" s="9" t="n">
        <f aca="false">'Quarterly Data'!AA27/'Quarterly Data'!AA70</f>
        <v>2.52222379454101</v>
      </c>
      <c r="AB42" s="9" t="n">
        <f aca="false">'Quarterly Data'!AB27/'Quarterly Data'!AB70</f>
        <v>2.620133702942</v>
      </c>
      <c r="AC42" s="9" t="n">
        <f aca="false">'Quarterly Data'!AC27/'Quarterly Data'!AC70</f>
        <v>2.74529272352996</v>
      </c>
      <c r="AD42" s="9" t="n">
        <f aca="false">'Quarterly Data'!AD27/'Quarterly Data'!AD70</f>
        <v>2.73207173728909</v>
      </c>
      <c r="AE42" s="9" t="n">
        <f aca="false">'Quarterly Data'!AE27/'Quarterly Data'!AE70</f>
        <v>2.80680879789787</v>
      </c>
      <c r="AF42" s="9" t="n">
        <f aca="false">'Quarterly Data'!AF27/'Quarterly Data'!AF70</f>
        <v>2.83029482185955</v>
      </c>
      <c r="AG42" s="9" t="n">
        <f aca="false">'Quarterly Data'!AG27/'Quarterly Data'!AG70</f>
        <v>2.89989741319149</v>
      </c>
      <c r="AH42" s="9" t="n">
        <f aca="false">'Quarterly Data'!AH27/'Quarterly Data'!AH70</f>
        <v>2.85199485225851</v>
      </c>
      <c r="AI42" s="9" t="n">
        <f aca="false">'Quarterly Data'!AI27/'Quarterly Data'!AI70</f>
        <v>2.89873886049856</v>
      </c>
      <c r="AJ42" s="9" t="n">
        <f aca="false">'Quarterly Data'!AJ27/'Quarterly Data'!AJ70</f>
        <v>2.85175718945872</v>
      </c>
      <c r="AK42" s="9" t="n">
        <f aca="false">'Quarterly Data'!AK27/'Quarterly Data'!AK70</f>
        <v>2.90939906587762</v>
      </c>
      <c r="AL42" s="9" t="n">
        <f aca="false">'Quarterly Data'!AL27/'Quarterly Data'!AL70</f>
        <v>2.96036980481053</v>
      </c>
      <c r="AM42" s="9" t="n">
        <f aca="false">'Quarterly Data'!AM27/'Quarterly Data'!AM70</f>
        <v>2.97212805709819</v>
      </c>
      <c r="AN42" s="9" t="n">
        <f aca="false">'Quarterly Data'!AN27/'Quarterly Data'!AN70</f>
        <v>2.90944694003703</v>
      </c>
      <c r="AO42" s="9" t="n">
        <f aca="false">'Quarterly Data'!AO27/'Quarterly Data'!AO70</f>
        <v>3.03224762340976</v>
      </c>
      <c r="AP42" s="9" t="n">
        <f aca="false">'Quarterly Data'!AP27/'Quarterly Data'!AP70</f>
        <v>3.05883362430053</v>
      </c>
      <c r="AQ42" s="9" t="n">
        <f aca="false">'Quarterly Data'!AQ27/'Quarterly Data'!AQ70</f>
        <v>3.06554192201051</v>
      </c>
    </row>
    <row r="43" customFormat="false" ht="15" hidden="false" customHeight="true" outlineLevel="0" collapsed="false">
      <c r="A43" s="3" t="s">
        <v>232</v>
      </c>
      <c r="B43" s="13" t="n">
        <f aca="false">B42*4/B8</f>
        <v>0.0450483546887484</v>
      </c>
      <c r="C43" s="13" t="n">
        <f aca="false">C42*4/C8</f>
        <v>0.0489762650948084</v>
      </c>
      <c r="D43" s="13" t="n">
        <f aca="false">D42*4/D8</f>
        <v>0.0506261795377983</v>
      </c>
      <c r="E43" s="13" t="n">
        <f aca="false">E42*4/E8</f>
        <v>0.0520017379489455</v>
      </c>
      <c r="F43" s="13" t="n">
        <f aca="false">F42*4/F8</f>
        <v>0.0492167033200894</v>
      </c>
      <c r="G43" s="13" t="n">
        <f aca="false">G42*4/G8</f>
        <v>0.0466453541258343</v>
      </c>
      <c r="H43" s="13" t="n">
        <f aca="false">H42*4/H8</f>
        <v>0.0526815353130992</v>
      </c>
      <c r="I43" s="13" t="n">
        <f aca="false">I42*4/I8</f>
        <v>0.0533934993645434</v>
      </c>
      <c r="J43" s="13" t="n">
        <f aca="false">J42*4/J8</f>
        <v>0.0569197304099132</v>
      </c>
      <c r="K43" s="13" t="n">
        <f aca="false">K42*4/K8</f>
        <v>0.0556726169594991</v>
      </c>
      <c r="L43" s="13" t="n">
        <f aca="false">L42*4/L8</f>
        <v>0.0541627064022715</v>
      </c>
      <c r="M43" s="13" t="n">
        <f aca="false">M42*4/M8</f>
        <v>0.0574502264016235</v>
      </c>
      <c r="N43" s="13" t="n">
        <f aca="false">N42*4/N8</f>
        <v>0.0493892453020585</v>
      </c>
      <c r="O43" s="13" t="n">
        <f aca="false">O42*4/O8</f>
        <v>0.0479411390231409</v>
      </c>
      <c r="P43" s="13" t="n">
        <f aca="false">P42*4/P8</f>
        <v>0.0455890993637609</v>
      </c>
      <c r="Q43" s="13" t="n">
        <f aca="false">Q42*4/Q8</f>
        <v>0.0484756878286462</v>
      </c>
      <c r="R43" s="13" t="n">
        <f aca="false">R42*4/R8</f>
        <v>0.0692062171238427</v>
      </c>
      <c r="S43" s="13" t="n">
        <f aca="false">S42*4/S8</f>
        <v>0.061267913867752</v>
      </c>
      <c r="T43" s="13" t="n">
        <f aca="false">T42*4/T8</f>
        <v>0.0586853224117402</v>
      </c>
      <c r="U43" s="13" t="n">
        <f aca="false">U42*4/U8</f>
        <v>0.0529107270413116</v>
      </c>
      <c r="V43" s="13" t="n">
        <f aca="false">V42*4/V8</f>
        <v>0.0439085474938549</v>
      </c>
      <c r="W43" s="13" t="n">
        <f aca="false">W42*4/W8</f>
        <v>0.039186904830368</v>
      </c>
      <c r="X43" s="13" t="n">
        <f aca="false">X42*4/X8</f>
        <v>0.0381609948381416</v>
      </c>
      <c r="Y43" s="13" t="n">
        <f aca="false">Y42*4/Y8</f>
        <v>0.0369353012733975</v>
      </c>
      <c r="Z43" s="13" t="n">
        <f aca="false">Z42*4/Z8</f>
        <v>0.037514855534489</v>
      </c>
      <c r="AA43" s="13" t="n">
        <f aca="false">AA42*4/AA8</f>
        <v>0.0519376843148727</v>
      </c>
      <c r="AB43" s="13" t="n">
        <f aca="false">AB42*4/AB8</f>
        <v>0.0569006721959282</v>
      </c>
      <c r="AC43" s="13" t="n">
        <f aca="false">AC42*4/AC8</f>
        <v>0.0679864468432383</v>
      </c>
      <c r="AD43" s="13" t="n">
        <f aca="false">AD42*4/AD8</f>
        <v>0.0650261034699297</v>
      </c>
      <c r="AE43" s="13" t="n">
        <f aca="false">AE42*4/AE8</f>
        <v>0.0593186199164764</v>
      </c>
      <c r="AF43" s="13" t="n">
        <f aca="false">AF42*4/AF8</f>
        <v>0.0659204570131489</v>
      </c>
      <c r="AG43" s="13" t="n">
        <f aca="false">AG42*4/AG8</f>
        <v>0.061957000602318</v>
      </c>
      <c r="AH43" s="13" t="n">
        <f aca="false">AH42*4/AH8</f>
        <v>0.0614786560090217</v>
      </c>
      <c r="AI43" s="13" t="n">
        <f aca="false">AI42*4/AI8</f>
        <v>0.0560440593648521</v>
      </c>
      <c r="AJ43" s="13" t="n">
        <f aca="false">AJ42*4/AJ8</f>
        <v>0.0506416371047053</v>
      </c>
      <c r="AK43" s="13" t="n">
        <f aca="false">AK42*4/AK8</f>
        <v>0.05290537920403</v>
      </c>
      <c r="AL43" s="13" t="n">
        <f aca="false">AL42*4/AL8</f>
        <v>0.0551741646595943</v>
      </c>
      <c r="AM43" s="13" t="n">
        <f aca="false">AM42*4/AM8</f>
        <v>0.0584202075105295</v>
      </c>
      <c r="AN43" s="13" t="n">
        <f aca="false">AN42*4/AN8</f>
        <v>0.060246351711695</v>
      </c>
      <c r="AO43" s="13" t="n">
        <f aca="false">AO42*4/AO8</f>
        <v>0.0668964232179087</v>
      </c>
      <c r="AP43" s="13" t="n">
        <f aca="false">AP42*4/AP8</f>
        <v>0.0749025680881673</v>
      </c>
      <c r="AQ43" s="13" t="n">
        <f aca="false">AQ42*4/AQ8</f>
        <v>0.064985784556903</v>
      </c>
    </row>
    <row r="44" customFormat="false" ht="15" hidden="false" customHeight="true" outlineLevel="0" collapsed="false">
      <c r="A44" s="14" t="s">
        <v>189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</row>
    <row r="45" customFormat="false" ht="15" hidden="false" customHeight="true" outlineLevel="0" collapsed="false">
      <c r="A45" s="3" t="s">
        <v>198</v>
      </c>
      <c r="B45" s="9"/>
      <c r="C45" s="9"/>
      <c r="D45" s="9"/>
      <c r="E45" s="9"/>
      <c r="F45" s="9"/>
      <c r="G45" s="9"/>
      <c r="H45" s="9"/>
      <c r="I45" s="9"/>
      <c r="J45" s="9" t="n">
        <f aca="false">'Quarterly Data'!J41/'Quarterly Data'!J70</f>
        <v>0.111469872164232</v>
      </c>
      <c r="K45" s="9" t="n">
        <f aca="false">'Quarterly Data'!K41/'Quarterly Data'!K70</f>
        <v>0.130524343864149</v>
      </c>
      <c r="L45" s="9" t="n">
        <f aca="false">'Quarterly Data'!L41/'Quarterly Data'!L70</f>
        <v>0.137869867515566</v>
      </c>
      <c r="M45" s="9" t="n">
        <f aca="false">'Quarterly Data'!M41/'Quarterly Data'!M70</f>
        <v>0.157606326211975</v>
      </c>
      <c r="N45" s="9" t="n">
        <f aca="false">'Quarterly Data'!N41/'Quarterly Data'!N70</f>
        <v>0.120384394394801</v>
      </c>
      <c r="O45" s="9" t="n">
        <f aca="false">'Quarterly Data'!O41/'Quarterly Data'!O70</f>
        <v>0.137883368448408</v>
      </c>
      <c r="P45" s="9" t="n">
        <f aca="false">'Quarterly Data'!P41/'Quarterly Data'!P70</f>
        <v>0.207480628099088</v>
      </c>
      <c r="Q45" s="9" t="n">
        <f aca="false">'Quarterly Data'!Q41/'Quarterly Data'!Q70</f>
        <v>0.210757606612635</v>
      </c>
      <c r="R45" s="9" t="n">
        <f aca="false">'Quarterly Data'!R41/'Quarterly Data'!R70</f>
        <v>0.158096734672244</v>
      </c>
      <c r="S45" s="9" t="n">
        <f aca="false">'Quarterly Data'!S41/'Quarterly Data'!S70</f>
        <v>0.102424170842735</v>
      </c>
      <c r="T45" s="9" t="n">
        <f aca="false">'Quarterly Data'!T41/'Quarterly Data'!T70</f>
        <v>0.149553467552215</v>
      </c>
      <c r="U45" s="9" t="n">
        <f aca="false">'Quarterly Data'!U41/'Quarterly Data'!U70</f>
        <v>0.173140741690061</v>
      </c>
      <c r="V45" s="9" t="n">
        <f aca="false">'Quarterly Data'!V41/'Quarterly Data'!V70</f>
        <v>0.160982412426362</v>
      </c>
      <c r="W45" s="9" t="n">
        <f aca="false">'Quarterly Data'!W41/'Quarterly Data'!W70</f>
        <v>0.14582644543185</v>
      </c>
      <c r="X45" s="9" t="n">
        <f aca="false">'Quarterly Data'!X41/'Quarterly Data'!X70</f>
        <v>0.26084913655798</v>
      </c>
      <c r="Y45" s="9" t="n">
        <f aca="false">'Quarterly Data'!Y41/'Quarterly Data'!Y70</f>
        <v>0.175189923650641</v>
      </c>
      <c r="Z45" s="9" t="n">
        <f aca="false">'Quarterly Data'!Z41/'Quarterly Data'!Z70</f>
        <v>0.180869352632373</v>
      </c>
      <c r="AA45" s="9" t="n">
        <f aca="false">'Quarterly Data'!AA41/'Quarterly Data'!AA70</f>
        <v>0.192542792544374</v>
      </c>
      <c r="AB45" s="9" t="n">
        <f aca="false">'Quarterly Data'!AB41/'Quarterly Data'!AB70</f>
        <v>0.24000647528092</v>
      </c>
      <c r="AC45" s="9" t="n">
        <f aca="false">'Quarterly Data'!AC41/'Quarterly Data'!AC70</f>
        <v>0.223442014078602</v>
      </c>
      <c r="AD45" s="9" t="n">
        <f aca="false">'Quarterly Data'!AD41/'Quarterly Data'!AD70</f>
        <v>0.171087482573467</v>
      </c>
      <c r="AE45" s="9" t="n">
        <f aca="false">'Quarterly Data'!AE41/'Quarterly Data'!AE70</f>
        <v>0.222336259152013</v>
      </c>
      <c r="AF45" s="9" t="n">
        <f aca="false">'Quarterly Data'!AF41/'Quarterly Data'!AF70</f>
        <v>0.234188250613448</v>
      </c>
      <c r="AG45" s="9" t="n">
        <f aca="false">'Quarterly Data'!AG41/'Quarterly Data'!AG70</f>
        <v>0.304528219903061</v>
      </c>
      <c r="AH45" s="9" t="n">
        <f aca="false">'Quarterly Data'!AH41/'Quarterly Data'!AH70</f>
        <v>0.19133049336143</v>
      </c>
      <c r="AI45" s="9" t="n">
        <f aca="false">'Quarterly Data'!AI41/'Quarterly Data'!AI70</f>
        <v>0.227817928078639</v>
      </c>
      <c r="AJ45" s="9" t="n">
        <f aca="false">'Quarterly Data'!AJ41/'Quarterly Data'!AJ70</f>
        <v>0.225699054466594</v>
      </c>
      <c r="AK45" s="9" t="n">
        <f aca="false">'Quarterly Data'!AK41/'Quarterly Data'!AK70</f>
        <v>0.284029659473713</v>
      </c>
      <c r="AL45" s="9" t="n">
        <f aca="false">'Quarterly Data'!AL41/'Quarterly Data'!AL70</f>
        <v>0.250356420543884</v>
      </c>
      <c r="AM45" s="9" t="n">
        <f aca="false">'Quarterly Data'!AM41/'Quarterly Data'!AM70</f>
        <v>0.258644564096737</v>
      </c>
      <c r="AN45" s="9" t="n">
        <f aca="false">'Quarterly Data'!AN41/'Quarterly Data'!AN70</f>
        <v>0.344681848992066</v>
      </c>
      <c r="AO45" s="9" t="n">
        <f aca="false">'Quarterly Data'!AO41/'Quarterly Data'!AO70</f>
        <v>0.377847202282562</v>
      </c>
      <c r="AP45" s="9" t="n">
        <f aca="false">'Quarterly Data'!AP41/'Quarterly Data'!AP70</f>
        <v>0.35320821487012</v>
      </c>
      <c r="AQ45" s="9" t="n">
        <f aca="false">'Quarterly Data'!AQ41/'Quarterly Data'!AQ70</f>
        <v>0.456113704534624</v>
      </c>
    </row>
    <row r="46" customFormat="false" ht="15" hidden="false" customHeight="true" outlineLevel="0" collapsed="false">
      <c r="A46" s="3" t="s">
        <v>199</v>
      </c>
      <c r="B46" s="9" t="n">
        <f aca="false">'Quarterly Data'!B43/'Quarterly Data'!B70</f>
        <v>0.0918199501390894</v>
      </c>
      <c r="C46" s="9" t="n">
        <f aca="false">'Quarterly Data'!C43/'Quarterly Data'!C70</f>
        <v>0.103735165059397</v>
      </c>
      <c r="D46" s="9" t="n">
        <f aca="false">'Quarterly Data'!D43/'Quarterly Data'!D70</f>
        <v>0.144865076628411</v>
      </c>
      <c r="E46" s="9" t="n">
        <f aca="false">'Quarterly Data'!E43/'Quarterly Data'!E70</f>
        <v>0.189458820873633</v>
      </c>
      <c r="F46" s="9" t="n">
        <f aca="false">'Quarterly Data'!F43/'Quarterly Data'!F70</f>
        <v>0.0630063442484748</v>
      </c>
      <c r="G46" s="9" t="n">
        <f aca="false">'Quarterly Data'!G43/'Quarterly Data'!G70</f>
        <v>0.11189683284904</v>
      </c>
      <c r="H46" s="9" t="n">
        <f aca="false">'Quarterly Data'!H43/'Quarterly Data'!H70</f>
        <v>0.150240930999939</v>
      </c>
      <c r="I46" s="9" t="n">
        <f aca="false">'Quarterly Data'!I43/'Quarterly Data'!I70</f>
        <v>0.179039676458109</v>
      </c>
      <c r="J46" s="9" t="n">
        <f aca="false">'Quarterly Data'!J43/'Quarterly Data'!J70</f>
        <v>0.11817745055881</v>
      </c>
      <c r="K46" s="9" t="n">
        <f aca="false">'Quarterly Data'!K43/'Quarterly Data'!K70</f>
        <v>0.169861299787695</v>
      </c>
      <c r="L46" s="9" t="n">
        <f aca="false">'Quarterly Data'!L43/'Quarterly Data'!L70</f>
        <v>0.1778812976143</v>
      </c>
      <c r="M46" s="9" t="n">
        <f aca="false">'Quarterly Data'!M43/'Quarterly Data'!M70</f>
        <v>0.185082792712668</v>
      </c>
      <c r="N46" s="9" t="n">
        <f aca="false">'Quarterly Data'!N43/'Quarterly Data'!N70</f>
        <v>0.155499415016365</v>
      </c>
      <c r="O46" s="9" t="n">
        <f aca="false">'Quarterly Data'!O43/'Quarterly Data'!O70</f>
        <v>0.214934028810577</v>
      </c>
      <c r="P46" s="9" t="n">
        <f aca="false">'Quarterly Data'!P43/'Quarterly Data'!P70</f>
        <v>0.336471913404965</v>
      </c>
      <c r="Q46" s="9" t="n">
        <f aca="false">'Quarterly Data'!Q43/'Quarterly Data'!Q70</f>
        <v>0.320005545447778</v>
      </c>
      <c r="R46" s="9" t="n">
        <f aca="false">'Quarterly Data'!R43/'Quarterly Data'!R70</f>
        <v>0.249669530334323</v>
      </c>
      <c r="S46" s="9" t="n">
        <f aca="false">'Quarterly Data'!S43/'Quarterly Data'!S70</f>
        <v>0.143179100773514</v>
      </c>
      <c r="T46" s="9" t="n">
        <f aca="false">'Quarterly Data'!T43/'Quarterly Data'!T70</f>
        <v>0.189017075914492</v>
      </c>
      <c r="U46" s="9" t="n">
        <f aca="false">'Quarterly Data'!U43/'Quarterly Data'!U70</f>
        <v>0.23852888033694</v>
      </c>
      <c r="V46" s="9" t="n">
        <f aca="false">'Quarterly Data'!V43/'Quarterly Data'!V70</f>
        <v>0.208917011541229</v>
      </c>
      <c r="W46" s="9" t="n">
        <f aca="false">'Quarterly Data'!W43/'Quarterly Data'!W70</f>
        <v>0.215092899693622</v>
      </c>
      <c r="X46" s="9" t="n">
        <f aca="false">'Quarterly Data'!X43/'Quarterly Data'!X70</f>
        <v>0.356659403417857</v>
      </c>
      <c r="Y46" s="9" t="n">
        <f aca="false">'Quarterly Data'!Y43/'Quarterly Data'!Y70</f>
        <v>0.272252427467647</v>
      </c>
      <c r="Z46" s="9" t="n">
        <f aca="false">'Quarterly Data'!Z43/'Quarterly Data'!Z70</f>
        <v>0.2166198618653</v>
      </c>
      <c r="AA46" s="9" t="n">
        <f aca="false">'Quarterly Data'!AA43/'Quarterly Data'!AA70</f>
        <v>0.25876113476588</v>
      </c>
      <c r="AB46" s="9" t="n">
        <f aca="false">'Quarterly Data'!AB43/'Quarterly Data'!AB70</f>
        <v>0.400217928771153</v>
      </c>
      <c r="AC46" s="9" t="n">
        <f aca="false">'Quarterly Data'!AC43/'Quarterly Data'!AC70</f>
        <v>0.321349114792727</v>
      </c>
      <c r="AD46" s="9" t="n">
        <f aca="false">'Quarterly Data'!AD43/'Quarterly Data'!AD70</f>
        <v>0.237414051210212</v>
      </c>
      <c r="AE46" s="9" t="n">
        <f aca="false">'Quarterly Data'!AE43/'Quarterly Data'!AE70</f>
        <v>0.315168716656883</v>
      </c>
      <c r="AF46" s="9" t="n">
        <f aca="false">'Quarterly Data'!AF43/'Quarterly Data'!AF70</f>
        <v>0.358891339877874</v>
      </c>
      <c r="AG46" s="9" t="n">
        <f aca="false">'Quarterly Data'!AG43/'Quarterly Data'!AG70</f>
        <v>0.421673919742619</v>
      </c>
      <c r="AH46" s="9" t="n">
        <f aca="false">'Quarterly Data'!AH43/'Quarterly Data'!AH70</f>
        <v>0.27861643799262</v>
      </c>
      <c r="AI46" s="9" t="n">
        <f aca="false">'Quarterly Data'!AI43/'Quarterly Data'!AI70</f>
        <v>0.345363456916375</v>
      </c>
      <c r="AJ46" s="9" t="n">
        <f aca="false">'Quarterly Data'!AJ43/'Quarterly Data'!AJ70</f>
        <v>0.379067839505327</v>
      </c>
      <c r="AK46" s="9" t="n">
        <f aca="false">'Quarterly Data'!AK43/'Quarterly Data'!AK70</f>
        <v>0.414622111522579</v>
      </c>
      <c r="AL46" s="9" t="n">
        <f aca="false">'Quarterly Data'!AL43/'Quarterly Data'!AL70</f>
        <v>0.35503063888439</v>
      </c>
      <c r="AM46" s="9" t="n">
        <f aca="false">'Quarterly Data'!AM43/'Quarterly Data'!AM70</f>
        <v>0.446357760181622</v>
      </c>
      <c r="AN46" s="9" t="n">
        <f aca="false">'Quarterly Data'!AN43/'Quarterly Data'!AN70</f>
        <v>0.551859996769523</v>
      </c>
      <c r="AO46" s="9" t="n">
        <f aca="false">'Quarterly Data'!AO43/'Quarterly Data'!AO70</f>
        <v>0.585009192897118</v>
      </c>
      <c r="AP46" s="9" t="n">
        <f aca="false">'Quarterly Data'!AP43/'Quarterly Data'!AP70</f>
        <v>0.456139366133181</v>
      </c>
      <c r="AQ46" s="9" t="n">
        <f aca="false">'Quarterly Data'!AQ43/'Quarterly Data'!AQ70</f>
        <v>0.564764695578899</v>
      </c>
    </row>
    <row r="47" customFormat="false" ht="15" hidden="false" customHeight="true" outlineLevel="0" collapsed="false">
      <c r="A47" s="10" t="s">
        <v>200</v>
      </c>
    </row>
    <row r="48" customFormat="false" ht="15" hidden="false" customHeight="true" outlineLevel="0" collapsed="false">
      <c r="A48" s="3" t="s">
        <v>201</v>
      </c>
      <c r="B48" s="9" t="n">
        <f aca="false">'Quarterly Data'!B44/'Quarterly Data'!B70</f>
        <v>0.0918199501390894</v>
      </c>
      <c r="C48" s="9" t="n">
        <f aca="false">'Quarterly Data'!C44/'Quarterly Data'!C70</f>
        <v>0.103735165059397</v>
      </c>
      <c r="D48" s="9" t="n">
        <f aca="false">'Quarterly Data'!D44/'Quarterly Data'!D70</f>
        <v>0.144865076628411</v>
      </c>
      <c r="E48" s="9" t="n">
        <f aca="false">'Quarterly Data'!E44/'Quarterly Data'!E70</f>
        <v>0.189458820873633</v>
      </c>
      <c r="F48" s="9" t="n">
        <f aca="false">'Quarterly Data'!F44/'Quarterly Data'!F70</f>
        <v>0.0630063442484748</v>
      </c>
      <c r="G48" s="9" t="n">
        <f aca="false">'Quarterly Data'!G44/'Quarterly Data'!G70</f>
        <v>0.11189683284904</v>
      </c>
      <c r="H48" s="9" t="n">
        <f aca="false">'Quarterly Data'!H44/'Quarterly Data'!H70</f>
        <v>0.150240930999939</v>
      </c>
      <c r="I48" s="9" t="n">
        <f aca="false">'Quarterly Data'!I44/'Quarterly Data'!I70</f>
        <v>0.179039676458109</v>
      </c>
      <c r="J48" s="9" t="n">
        <f aca="false">'Quarterly Data'!J44/'Quarterly Data'!J70</f>
        <v>0.111469872164232</v>
      </c>
      <c r="K48" s="9" t="n">
        <f aca="false">'Quarterly Data'!K44/'Quarterly Data'!K70</f>
        <v>0.130524343864149</v>
      </c>
      <c r="L48" s="9" t="n">
        <f aca="false">'Quarterly Data'!L44/'Quarterly Data'!L70</f>
        <v>0.137869867515566</v>
      </c>
      <c r="M48" s="9" t="n">
        <f aca="false">'Quarterly Data'!M44/'Quarterly Data'!M70</f>
        <v>0.157606326211975</v>
      </c>
      <c r="N48" s="9" t="n">
        <f aca="false">'Quarterly Data'!N44/'Quarterly Data'!N70</f>
        <v>0.120384394394801</v>
      </c>
      <c r="O48" s="9" t="n">
        <f aca="false">'Quarterly Data'!O44/'Quarterly Data'!O70</f>
        <v>0.137883368448408</v>
      </c>
      <c r="P48" s="9" t="n">
        <f aca="false">'Quarterly Data'!P44/'Quarterly Data'!P70</f>
        <v>0.207480628099088</v>
      </c>
      <c r="Q48" s="9" t="n">
        <f aca="false">'Quarterly Data'!Q44/'Quarterly Data'!Q70</f>
        <v>0.210757606612635</v>
      </c>
      <c r="R48" s="9" t="n">
        <f aca="false">'Quarterly Data'!R44/'Quarterly Data'!R70</f>
        <v>0.158096734672244</v>
      </c>
      <c r="S48" s="9" t="n">
        <f aca="false">'Quarterly Data'!S44/'Quarterly Data'!S70</f>
        <v>0.102424170842735</v>
      </c>
      <c r="T48" s="9" t="n">
        <f aca="false">'Quarterly Data'!T44/'Quarterly Data'!T70</f>
        <v>0.149553467552215</v>
      </c>
      <c r="U48" s="9" t="n">
        <f aca="false">'Quarterly Data'!U44/'Quarterly Data'!U70</f>
        <v>0.173140741690061</v>
      </c>
      <c r="V48" s="9" t="n">
        <f aca="false">'Quarterly Data'!V44/'Quarterly Data'!V70</f>
        <v>0.160982412426362</v>
      </c>
      <c r="W48" s="9" t="n">
        <f aca="false">'Quarterly Data'!W44/'Quarterly Data'!W70</f>
        <v>0.14582644543185</v>
      </c>
      <c r="X48" s="9" t="n">
        <f aca="false">'Quarterly Data'!X44/'Quarterly Data'!X70</f>
        <v>0.26084913655798</v>
      </c>
      <c r="Y48" s="9" t="n">
        <f aca="false">'Quarterly Data'!Y44/'Quarterly Data'!Y70</f>
        <v>0.175189923650641</v>
      </c>
      <c r="Z48" s="9" t="n">
        <f aca="false">'Quarterly Data'!Z44/'Quarterly Data'!Z70</f>
        <v>0.180869352632373</v>
      </c>
      <c r="AA48" s="9" t="n">
        <f aca="false">'Quarterly Data'!AA44/'Quarterly Data'!AA70</f>
        <v>0.192542792544374</v>
      </c>
      <c r="AB48" s="9" t="n">
        <f aca="false">'Quarterly Data'!AB44/'Quarterly Data'!AB70</f>
        <v>0.24000647528092</v>
      </c>
      <c r="AC48" s="9" t="n">
        <f aca="false">'Quarterly Data'!AC44/'Quarterly Data'!AC70</f>
        <v>0.223442014078602</v>
      </c>
      <c r="AD48" s="9" t="n">
        <f aca="false">'Quarterly Data'!AD44/'Quarterly Data'!AD70</f>
        <v>0.171087482573467</v>
      </c>
      <c r="AE48" s="9" t="n">
        <f aca="false">'Quarterly Data'!AE44/'Quarterly Data'!AE70</f>
        <v>0.222336259152013</v>
      </c>
      <c r="AF48" s="9" t="n">
        <f aca="false">'Quarterly Data'!AF44/'Quarterly Data'!AF70</f>
        <v>0.234188250613448</v>
      </c>
      <c r="AG48" s="9" t="n">
        <f aca="false">'Quarterly Data'!AG44/'Quarterly Data'!AG70</f>
        <v>0.304528219903061</v>
      </c>
      <c r="AH48" s="9" t="n">
        <f aca="false">'Quarterly Data'!AH44/'Quarterly Data'!AH70</f>
        <v>0.19133049336143</v>
      </c>
      <c r="AI48" s="9" t="n">
        <f aca="false">'Quarterly Data'!AI44/'Quarterly Data'!AI70</f>
        <v>0.227817928078639</v>
      </c>
      <c r="AJ48" s="9" t="n">
        <f aca="false">'Quarterly Data'!AJ44/'Quarterly Data'!AJ70</f>
        <v>0.225699054466594</v>
      </c>
      <c r="AK48" s="9" t="n">
        <f aca="false">'Quarterly Data'!AK44/'Quarterly Data'!AK70</f>
        <v>0.284029659473713</v>
      </c>
      <c r="AL48" s="9" t="n">
        <f aca="false">'Quarterly Data'!AL44/'Quarterly Data'!AL70</f>
        <v>0.250356420543884</v>
      </c>
      <c r="AM48" s="9" t="n">
        <f aca="false">'Quarterly Data'!AM44/'Quarterly Data'!AM70</f>
        <v>0.258644564096737</v>
      </c>
      <c r="AN48" s="9" t="n">
        <f aca="false">'Quarterly Data'!AN44/'Quarterly Data'!AN70</f>
        <v>0.344681848992066</v>
      </c>
      <c r="AO48" s="9" t="n">
        <f aca="false">'Quarterly Data'!AO44/'Quarterly Data'!AO70</f>
        <v>0.377847202282562</v>
      </c>
      <c r="AP48" s="9" t="n">
        <f aca="false">'Quarterly Data'!AP44/'Quarterly Data'!AP70</f>
        <v>0.35320821487012</v>
      </c>
      <c r="AQ48" s="9" t="n">
        <f aca="false">'Quarterly Data'!AQ44/'Quarterly Data'!AQ70</f>
        <v>0.456113704534624</v>
      </c>
    </row>
    <row r="49" customFormat="false" ht="15" hidden="false" customHeight="true" outlineLevel="0" collapsed="false">
      <c r="A49" s="3" t="s">
        <v>202</v>
      </c>
      <c r="B49" s="9" t="n">
        <f aca="false">'Quarterly Data'!B45/'Quarterly Data'!B70</f>
        <v>2.0502293153109</v>
      </c>
      <c r="C49" s="9" t="n">
        <f aca="false">'Quarterly Data'!C45/'Quarterly Data'!C70</f>
        <v>2.10497195005372</v>
      </c>
      <c r="D49" s="9" t="n">
        <f aca="false">'Quarterly Data'!D45/'Quarterly Data'!D70</f>
        <v>2.1059748656221</v>
      </c>
      <c r="E49" s="9" t="n">
        <f aca="false">'Quarterly Data'!E45/'Quarterly Data'!E70</f>
        <v>2.11356814854029</v>
      </c>
      <c r="F49" s="9" t="n">
        <f aca="false">'Quarterly Data'!F45/'Quarterly Data'!F70</f>
        <v>2.19604033814363</v>
      </c>
      <c r="G49" s="9" t="n">
        <f aca="false">'Quarterly Data'!G45/'Quarterly Data'!G70</f>
        <v>2.12906259274136</v>
      </c>
      <c r="H49" s="9" t="n">
        <f aca="false">'Quarterly Data'!H45/'Quarterly Data'!H70</f>
        <v>2.19961895164085</v>
      </c>
      <c r="I49" s="9" t="n">
        <f aca="false">'Quarterly Data'!I45/'Quarterly Data'!I70</f>
        <v>2.20244387894894</v>
      </c>
      <c r="J49" s="9" t="n">
        <f aca="false">'Quarterly Data'!J45/'Quarterly Data'!J70</f>
        <v>2.22878484363935</v>
      </c>
      <c r="K49" s="9" t="n">
        <f aca="false">'Quarterly Data'!K45/'Quarterly Data'!K70</f>
        <v>2.26186718842793</v>
      </c>
      <c r="L49" s="9" t="n">
        <f aca="false">'Quarterly Data'!L45/'Quarterly Data'!L70</f>
        <v>2.31502369867731</v>
      </c>
      <c r="M49" s="9" t="n">
        <f aca="false">'Quarterly Data'!M45/'Quarterly Data'!M70</f>
        <v>2.34219665008867</v>
      </c>
      <c r="N49" s="9" t="n">
        <f aca="false">'Quarterly Data'!N45/'Quarterly Data'!N70</f>
        <v>2.35809140797575</v>
      </c>
      <c r="O49" s="9" t="n">
        <f aca="false">'Quarterly Data'!O45/'Quarterly Data'!O70</f>
        <v>2.29728678823204</v>
      </c>
      <c r="P49" s="9" t="n">
        <f aca="false">'Quarterly Data'!P45/'Quarterly Data'!P70</f>
        <v>2.24669456340057</v>
      </c>
      <c r="Q49" s="9" t="n">
        <f aca="false">'Quarterly Data'!Q45/'Quarterly Data'!Q70</f>
        <v>2.33058032780414</v>
      </c>
      <c r="R49" s="9" t="n">
        <f aca="false">'Quarterly Data'!R45/'Quarterly Data'!R70</f>
        <v>2.38817300885674</v>
      </c>
      <c r="S49" s="9" t="n">
        <f aca="false">'Quarterly Data'!S45/'Quarterly Data'!S70</f>
        <v>2.26619337928456</v>
      </c>
      <c r="T49" s="9" t="n">
        <f aca="false">'Quarterly Data'!T45/'Quarterly Data'!T70</f>
        <v>2.04146304469011</v>
      </c>
      <c r="U49" s="9" t="n">
        <f aca="false">'Quarterly Data'!U45/'Quarterly Data'!U70</f>
        <v>1.94897624311934</v>
      </c>
      <c r="V49" s="9" t="n">
        <f aca="false">'Quarterly Data'!V45/'Quarterly Data'!V70</f>
        <v>1.86440911209643</v>
      </c>
      <c r="W49" s="9" t="n">
        <f aca="false">'Quarterly Data'!W45/'Quarterly Data'!W70</f>
        <v>1.89865234683052</v>
      </c>
      <c r="X49" s="9" t="n">
        <f aca="false">'Quarterly Data'!X45/'Quarterly Data'!X70</f>
        <v>1.85365158742345</v>
      </c>
      <c r="Y49" s="9" t="n">
        <f aca="false">'Quarterly Data'!Y45/'Quarterly Data'!Y70</f>
        <v>2.15718201351122</v>
      </c>
      <c r="Z49" s="9" t="n">
        <f aca="false">'Quarterly Data'!Z45/'Quarterly Data'!Z70</f>
        <v>2.14852181464289</v>
      </c>
      <c r="AA49" s="9" t="n">
        <f aca="false">'Quarterly Data'!AA45/'Quarterly Data'!AA70</f>
        <v>2.32968100199663</v>
      </c>
      <c r="AB49" s="9" t="n">
        <f aca="false">'Quarterly Data'!AB45/'Quarterly Data'!AB70</f>
        <v>2.38012722766108</v>
      </c>
      <c r="AC49" s="9" t="n">
        <f aca="false">'Quarterly Data'!AC45/'Quarterly Data'!AC70</f>
        <v>2.52185070945136</v>
      </c>
      <c r="AD49" s="9" t="n">
        <f aca="false">'Quarterly Data'!AD45/'Quarterly Data'!AD70</f>
        <v>2.56098425471563</v>
      </c>
      <c r="AE49" s="9" t="n">
        <f aca="false">'Quarterly Data'!AE45/'Quarterly Data'!AE70</f>
        <v>2.58447253874586</v>
      </c>
      <c r="AF49" s="9" t="n">
        <f aca="false">'Quarterly Data'!AF45/'Quarterly Data'!AF70</f>
        <v>2.5961065712461</v>
      </c>
      <c r="AG49" s="9" t="n">
        <f aca="false">'Quarterly Data'!AG45/'Quarterly Data'!AG70</f>
        <v>2.59536919328843</v>
      </c>
      <c r="AH49" s="9" t="n">
        <f aca="false">'Quarterly Data'!AH45/'Quarterly Data'!AH70</f>
        <v>2.66066435889709</v>
      </c>
      <c r="AI49" s="9" t="n">
        <f aca="false">'Quarterly Data'!AI45/'Quarterly Data'!AI70</f>
        <v>2.67092093241992</v>
      </c>
      <c r="AJ49" s="9" t="n">
        <f aca="false">'Quarterly Data'!AJ45/'Quarterly Data'!AJ70</f>
        <v>2.62605813499212</v>
      </c>
      <c r="AK49" s="9" t="n">
        <f aca="false">'Quarterly Data'!AK45/'Quarterly Data'!AK70</f>
        <v>2.62536940640391</v>
      </c>
      <c r="AL49" s="9" t="n">
        <f aca="false">'Quarterly Data'!AL45/'Quarterly Data'!AL70</f>
        <v>2.71001338426665</v>
      </c>
      <c r="AM49" s="9" t="n">
        <f aca="false">'Quarterly Data'!AM45/'Quarterly Data'!AM70</f>
        <v>2.71348349300145</v>
      </c>
      <c r="AN49" s="9" t="n">
        <f aca="false">'Quarterly Data'!AN45/'Quarterly Data'!AN70</f>
        <v>2.56476509104496</v>
      </c>
      <c r="AO49" s="9" t="n">
        <f aca="false">'Quarterly Data'!AO45/'Quarterly Data'!AO70</f>
        <v>2.65440042112719</v>
      </c>
      <c r="AP49" s="9" t="n">
        <f aca="false">'Quarterly Data'!AP45/'Quarterly Data'!AP70</f>
        <v>2.70562540943041</v>
      </c>
      <c r="AQ49" s="9" t="n">
        <f aca="false">'Quarterly Data'!AQ45/'Quarterly Data'!AQ70</f>
        <v>2.60942821747588</v>
      </c>
    </row>
    <row r="50" customFormat="false" ht="15" hidden="false" customHeight="true" outlineLevel="0" collapsed="false">
      <c r="A50" s="3" t="s">
        <v>233</v>
      </c>
      <c r="B50" s="13" t="n">
        <f aca="false">B49*4/B8</f>
        <v>0.0431173357583785</v>
      </c>
      <c r="C50" s="13" t="n">
        <f aca="false">C49*4/C8</f>
        <v>0.0466760230623366</v>
      </c>
      <c r="D50" s="13" t="n">
        <f aca="false">D49*4/D8</f>
        <v>0.0473678557269928</v>
      </c>
      <c r="E50" s="13" t="n">
        <f aca="false">E49*4/E8</f>
        <v>0.0477238080392953</v>
      </c>
      <c r="F50" s="13" t="n">
        <f aca="false">F49*4/F8</f>
        <v>0.0478440160815605</v>
      </c>
      <c r="G50" s="13" t="n">
        <f aca="false">G49*4/G8</f>
        <v>0.0443162323513838</v>
      </c>
      <c r="H50" s="13" t="n">
        <f aca="false">H49*4/H8</f>
        <v>0.0493132821800437</v>
      </c>
      <c r="I50" s="13" t="n">
        <f aca="false">I49*4/I8</f>
        <v>0.0493793818496483</v>
      </c>
      <c r="J50" s="13" t="n">
        <f aca="false">J49*4/J8</f>
        <v>0.0542085575492971</v>
      </c>
      <c r="K50" s="13" t="n">
        <f aca="false">K49*4/K8</f>
        <v>0.0526352245838135</v>
      </c>
      <c r="L50" s="13" t="n">
        <f aca="false">L49*4/L8</f>
        <v>0.0511183814226289</v>
      </c>
      <c r="M50" s="13" t="n">
        <f aca="false">M49*4/M8</f>
        <v>0.0538281332970679</v>
      </c>
      <c r="N50" s="13" t="n">
        <f aca="false">N49*4/N8</f>
        <v>0.0469903135151846</v>
      </c>
      <c r="O50" s="13" t="n">
        <f aca="false">O49*4/O8</f>
        <v>0.0452266323108975</v>
      </c>
      <c r="P50" s="13" t="n">
        <f aca="false">P49*4/P8</f>
        <v>0.0417349103868587</v>
      </c>
      <c r="Q50" s="13" t="n">
        <f aca="false">Q49*4/Q8</f>
        <v>0.0444555141212044</v>
      </c>
      <c r="R50" s="13" t="n">
        <f aca="false">R49*4/R8</f>
        <v>0.0649092344596518</v>
      </c>
      <c r="S50" s="13" t="n">
        <f aca="false">S49*4/S8</f>
        <v>0.0586185561118613</v>
      </c>
      <c r="T50" s="13" t="n">
        <f aca="false">T49*4/T8</f>
        <v>0.0546796047861284</v>
      </c>
      <c r="U50" s="13" t="n">
        <f aca="false">U49*4/U8</f>
        <v>0.048593810213036</v>
      </c>
      <c r="V50" s="13" t="n">
        <f aca="false">V49*4/V8</f>
        <v>0.0404186030479958</v>
      </c>
      <c r="W50" s="13" t="n">
        <f aca="false">W49*4/W8</f>
        <v>0.0363918222594379</v>
      </c>
      <c r="X50" s="13" t="n">
        <f aca="false">X49*4/X8</f>
        <v>0.033453376419842</v>
      </c>
      <c r="Y50" s="13" t="n">
        <f aca="false">Y49*4/Y8</f>
        <v>0.0341610042125377</v>
      </c>
      <c r="Z50" s="13" t="n">
        <f aca="false">Z49*4/Z8</f>
        <v>0.0346019537728854</v>
      </c>
      <c r="AA50" s="13" t="n">
        <f aca="false">AA49*4/AA8</f>
        <v>0.0479728391659538</v>
      </c>
      <c r="AB50" s="13" t="n">
        <f aca="false">AB49*4/AB8</f>
        <v>0.0516885222359755</v>
      </c>
      <c r="AC50" s="13" t="n">
        <f aca="false">AC49*4/AC8</f>
        <v>0.062452964572842</v>
      </c>
      <c r="AD50" s="13" t="n">
        <f aca="false">AD49*4/AD8</f>
        <v>0.0609540462862223</v>
      </c>
      <c r="AE50" s="13" t="n">
        <f aca="false">AE49*4/AE8</f>
        <v>0.0546198032175381</v>
      </c>
      <c r="AF50" s="13" t="n">
        <f aca="false">AF49*4/AF8</f>
        <v>0.0604659734772587</v>
      </c>
      <c r="AG50" s="13" t="n">
        <f aca="false">AG49*4/AG8</f>
        <v>0.055450682475984</v>
      </c>
      <c r="AH50" s="13" t="n">
        <f aca="false">AH49*4/AH8</f>
        <v>0.057354265119575</v>
      </c>
      <c r="AI50" s="13" t="n">
        <f aca="false">AI49*4/AI8</f>
        <v>0.0516394399423833</v>
      </c>
      <c r="AJ50" s="13" t="n">
        <f aca="false">AJ49*4/AJ8</f>
        <v>0.0466336627745549</v>
      </c>
      <c r="AK50" s="13" t="n">
        <f aca="false">AK49*4/AK8</f>
        <v>0.0477404992754268</v>
      </c>
      <c r="AL50" s="13" t="n">
        <f aca="false">AL49*4/AL8</f>
        <v>0.0505081238331311</v>
      </c>
      <c r="AM50" s="13" t="n">
        <f aca="false">AM49*4/AM8</f>
        <v>0.0533362848747214</v>
      </c>
      <c r="AN50" s="13" t="n">
        <f aca="false">AN49*4/AN8</f>
        <v>0.053108973257648</v>
      </c>
      <c r="AO50" s="13" t="n">
        <f aca="false">AO49*4/AO8</f>
        <v>0.0585604858226727</v>
      </c>
      <c r="AP50" s="13" t="n">
        <f aca="false">AP49*4/AP8</f>
        <v>0.066253453552015</v>
      </c>
      <c r="AQ50" s="13" t="n">
        <f aca="false">AQ49*4/AQ8</f>
        <v>0.0553167251571547</v>
      </c>
    </row>
    <row r="51" customFormat="false" ht="15" hidden="false" customHeight="true" outlineLevel="0" collapsed="false">
      <c r="A51" s="14" t="s">
        <v>189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</row>
    <row r="52" customFormat="false" ht="15" hidden="false" customHeight="true" outlineLevel="0" collapsed="false"/>
    <row r="53" customFormat="false" ht="15" hidden="false" customHeight="true" outlineLevel="0" collapsed="false">
      <c r="A53" s="12" t="s">
        <v>204</v>
      </c>
    </row>
    <row r="54" customFormat="false" ht="15" hidden="false" customHeight="true" outlineLevel="0" collapsed="false">
      <c r="A54" s="3" t="s">
        <v>205</v>
      </c>
      <c r="B54" s="9" t="n">
        <f aca="false">'Quarterly Data'!B45/'Quarterly Data'!B70</f>
        <v>2.0502293153109</v>
      </c>
      <c r="C54" s="9" t="n">
        <f aca="false">'Quarterly Data'!C45/'Quarterly Data'!C70</f>
        <v>2.10497195005372</v>
      </c>
      <c r="D54" s="9" t="n">
        <f aca="false">'Quarterly Data'!D45/'Quarterly Data'!D70</f>
        <v>2.1059748656221</v>
      </c>
      <c r="E54" s="9" t="n">
        <f aca="false">'Quarterly Data'!E45/'Quarterly Data'!E70</f>
        <v>2.11356814854029</v>
      </c>
      <c r="F54" s="9" t="n">
        <f aca="false">'Quarterly Data'!F45/'Quarterly Data'!F70</f>
        <v>2.19604033814363</v>
      </c>
      <c r="G54" s="9" t="n">
        <f aca="false">'Quarterly Data'!G45/'Quarterly Data'!G70</f>
        <v>2.12906259274136</v>
      </c>
      <c r="H54" s="9" t="n">
        <f aca="false">'Quarterly Data'!H45/'Quarterly Data'!H70</f>
        <v>2.19961895164085</v>
      </c>
      <c r="I54" s="9" t="n">
        <f aca="false">'Quarterly Data'!I45/'Quarterly Data'!I70</f>
        <v>2.20244387894894</v>
      </c>
      <c r="J54" s="9" t="n">
        <f aca="false">'Quarterly Data'!J45/'Quarterly Data'!J70</f>
        <v>2.22878484363935</v>
      </c>
      <c r="K54" s="9" t="n">
        <f aca="false">'Quarterly Data'!K45/'Quarterly Data'!K70</f>
        <v>2.26186718842793</v>
      </c>
      <c r="L54" s="9" t="n">
        <f aca="false">'Quarterly Data'!L45/'Quarterly Data'!L70</f>
        <v>2.31502369867731</v>
      </c>
      <c r="M54" s="9" t="n">
        <f aca="false">'Quarterly Data'!M45/'Quarterly Data'!M70</f>
        <v>2.34219665008867</v>
      </c>
      <c r="N54" s="9" t="n">
        <f aca="false">'Quarterly Data'!N45/'Quarterly Data'!N70</f>
        <v>2.35809140797575</v>
      </c>
      <c r="O54" s="9" t="n">
        <f aca="false">'Quarterly Data'!O45/'Quarterly Data'!O70</f>
        <v>2.29728678823204</v>
      </c>
      <c r="P54" s="9" t="n">
        <f aca="false">'Quarterly Data'!P45/'Quarterly Data'!P70</f>
        <v>2.24669456340057</v>
      </c>
      <c r="Q54" s="9" t="n">
        <f aca="false">'Quarterly Data'!Q45/'Quarterly Data'!Q70</f>
        <v>2.33058032780414</v>
      </c>
      <c r="R54" s="9" t="n">
        <f aca="false">'Quarterly Data'!R45/'Quarterly Data'!R70</f>
        <v>2.38817300885674</v>
      </c>
      <c r="S54" s="9" t="n">
        <f aca="false">'Quarterly Data'!S45/'Quarterly Data'!S70</f>
        <v>2.26619337928456</v>
      </c>
      <c r="T54" s="9" t="n">
        <f aca="false">'Quarterly Data'!T45/'Quarterly Data'!T70</f>
        <v>2.04146304469011</v>
      </c>
      <c r="U54" s="9" t="n">
        <f aca="false">'Quarterly Data'!U45/'Quarterly Data'!U70</f>
        <v>1.94897624311934</v>
      </c>
      <c r="V54" s="9" t="n">
        <f aca="false">'Quarterly Data'!V45/'Quarterly Data'!V70</f>
        <v>1.86440911209643</v>
      </c>
      <c r="W54" s="9" t="n">
        <f aca="false">'Quarterly Data'!W45/'Quarterly Data'!W70</f>
        <v>1.89865234683052</v>
      </c>
      <c r="X54" s="9" t="n">
        <f aca="false">'Quarterly Data'!X45/'Quarterly Data'!X70</f>
        <v>1.85365158742345</v>
      </c>
      <c r="Y54" s="9" t="n">
        <f aca="false">'Quarterly Data'!Y45/'Quarterly Data'!Y70</f>
        <v>2.15718201351122</v>
      </c>
      <c r="Z54" s="9" t="n">
        <f aca="false">'Quarterly Data'!Z45/'Quarterly Data'!Z70</f>
        <v>2.14852181464289</v>
      </c>
      <c r="AA54" s="9" t="n">
        <f aca="false">'Quarterly Data'!AA45/'Quarterly Data'!AA70</f>
        <v>2.32968100199663</v>
      </c>
      <c r="AB54" s="9" t="n">
        <f aca="false">'Quarterly Data'!AB45/'Quarterly Data'!AB70</f>
        <v>2.38012722766108</v>
      </c>
      <c r="AC54" s="9" t="n">
        <f aca="false">'Quarterly Data'!AC45/'Quarterly Data'!AC70</f>
        <v>2.52185070945136</v>
      </c>
      <c r="AD54" s="9" t="n">
        <f aca="false">'Quarterly Data'!AD45/'Quarterly Data'!AD70</f>
        <v>2.56098425471563</v>
      </c>
      <c r="AE54" s="9" t="n">
        <f aca="false">'Quarterly Data'!AE45/'Quarterly Data'!AE70</f>
        <v>2.58447253874586</v>
      </c>
      <c r="AF54" s="9" t="n">
        <f aca="false">'Quarterly Data'!AF45/'Quarterly Data'!AF70</f>
        <v>2.5961065712461</v>
      </c>
      <c r="AG54" s="9" t="n">
        <f aca="false">'Quarterly Data'!AG45/'Quarterly Data'!AG70</f>
        <v>2.59536919328843</v>
      </c>
      <c r="AH54" s="9" t="n">
        <f aca="false">'Quarterly Data'!AH45/'Quarterly Data'!AH70</f>
        <v>2.66066435889709</v>
      </c>
      <c r="AI54" s="9" t="n">
        <f aca="false">'Quarterly Data'!AI45/'Quarterly Data'!AI70</f>
        <v>2.67092093241992</v>
      </c>
      <c r="AJ54" s="9" t="n">
        <f aca="false">'Quarterly Data'!AJ45/'Quarterly Data'!AJ70</f>
        <v>2.62605813499212</v>
      </c>
      <c r="AK54" s="9" t="n">
        <f aca="false">'Quarterly Data'!AK45/'Quarterly Data'!AK70</f>
        <v>2.62536940640391</v>
      </c>
      <c r="AL54" s="9" t="n">
        <f aca="false">'Quarterly Data'!AL45/'Quarterly Data'!AL70</f>
        <v>2.71001338426665</v>
      </c>
      <c r="AM54" s="9" t="n">
        <f aca="false">'Quarterly Data'!AM45/'Quarterly Data'!AM70</f>
        <v>2.71348349300145</v>
      </c>
      <c r="AN54" s="9" t="n">
        <f aca="false">'Quarterly Data'!AN45/'Quarterly Data'!AN70</f>
        <v>2.56476509104496</v>
      </c>
      <c r="AO54" s="9" t="n">
        <f aca="false">'Quarterly Data'!AO45/'Quarterly Data'!AO70</f>
        <v>2.65440042112719</v>
      </c>
      <c r="AP54" s="9" t="n">
        <f aca="false">'Quarterly Data'!AP45/'Quarterly Data'!AP70</f>
        <v>2.70562540943041</v>
      </c>
      <c r="AQ54" s="9" t="n">
        <f aca="false">'Quarterly Data'!AQ45/'Quarterly Data'!AQ70</f>
        <v>2.60942821747588</v>
      </c>
    </row>
    <row r="55" customFormat="false" ht="15" hidden="false" customHeight="true" outlineLevel="0" collapsed="false">
      <c r="A55" s="3" t="s">
        <v>206</v>
      </c>
      <c r="B55" s="9" t="n">
        <f aca="false">'Quarterly Data'!B44/'Quarterly Data'!B70</f>
        <v>0.0918199501390894</v>
      </c>
      <c r="C55" s="9" t="n">
        <f aca="false">'Quarterly Data'!C44/'Quarterly Data'!C70</f>
        <v>0.103735165059397</v>
      </c>
      <c r="D55" s="9" t="n">
        <f aca="false">'Quarterly Data'!D44/'Quarterly Data'!D70</f>
        <v>0.144865076628411</v>
      </c>
      <c r="E55" s="9" t="n">
        <f aca="false">'Quarterly Data'!E44/'Quarterly Data'!E70</f>
        <v>0.189458820873633</v>
      </c>
      <c r="F55" s="9" t="n">
        <f aca="false">'Quarterly Data'!F44/'Quarterly Data'!F70</f>
        <v>0.0630063442484748</v>
      </c>
      <c r="G55" s="9" t="n">
        <f aca="false">'Quarterly Data'!G44/'Quarterly Data'!G70</f>
        <v>0.11189683284904</v>
      </c>
      <c r="H55" s="9" t="n">
        <f aca="false">'Quarterly Data'!H44/'Quarterly Data'!H70</f>
        <v>0.150240930999939</v>
      </c>
      <c r="I55" s="9" t="n">
        <f aca="false">'Quarterly Data'!I44/'Quarterly Data'!I70</f>
        <v>0.179039676458109</v>
      </c>
      <c r="J55" s="9" t="n">
        <f aca="false">'Quarterly Data'!J44/'Quarterly Data'!J70</f>
        <v>0.111469872164232</v>
      </c>
      <c r="K55" s="9" t="n">
        <f aca="false">'Quarterly Data'!K44/'Quarterly Data'!K70</f>
        <v>0.130524343864149</v>
      </c>
      <c r="L55" s="9" t="n">
        <f aca="false">'Quarterly Data'!L44/'Quarterly Data'!L70</f>
        <v>0.137869867515566</v>
      </c>
      <c r="M55" s="9" t="n">
        <f aca="false">'Quarterly Data'!M44/'Quarterly Data'!M70</f>
        <v>0.157606326211975</v>
      </c>
      <c r="N55" s="9" t="n">
        <f aca="false">'Quarterly Data'!N44/'Quarterly Data'!N70</f>
        <v>0.120384394394801</v>
      </c>
      <c r="O55" s="9" t="n">
        <f aca="false">'Quarterly Data'!O44/'Quarterly Data'!O70</f>
        <v>0.137883368448408</v>
      </c>
      <c r="P55" s="9" t="n">
        <f aca="false">'Quarterly Data'!P44/'Quarterly Data'!P70</f>
        <v>0.207480628099088</v>
      </c>
      <c r="Q55" s="9" t="n">
        <f aca="false">'Quarterly Data'!Q44/'Quarterly Data'!Q70</f>
        <v>0.210757606612635</v>
      </c>
      <c r="R55" s="9" t="n">
        <f aca="false">'Quarterly Data'!R44/'Quarterly Data'!R70</f>
        <v>0.158096734672244</v>
      </c>
      <c r="S55" s="9" t="n">
        <f aca="false">'Quarterly Data'!S44/'Quarterly Data'!S70</f>
        <v>0.102424170842735</v>
      </c>
      <c r="T55" s="9" t="n">
        <f aca="false">'Quarterly Data'!T44/'Quarterly Data'!T70</f>
        <v>0.149553467552215</v>
      </c>
      <c r="U55" s="9" t="n">
        <f aca="false">'Quarterly Data'!U44/'Quarterly Data'!U70</f>
        <v>0.173140741690061</v>
      </c>
      <c r="V55" s="9" t="n">
        <f aca="false">'Quarterly Data'!V44/'Quarterly Data'!V70</f>
        <v>0.160982412426362</v>
      </c>
      <c r="W55" s="9" t="n">
        <f aca="false">'Quarterly Data'!W44/'Quarterly Data'!W70</f>
        <v>0.14582644543185</v>
      </c>
      <c r="X55" s="9" t="n">
        <f aca="false">'Quarterly Data'!X44/'Quarterly Data'!X70</f>
        <v>0.26084913655798</v>
      </c>
      <c r="Y55" s="9" t="n">
        <f aca="false">'Quarterly Data'!Y44/'Quarterly Data'!Y70</f>
        <v>0.175189923650641</v>
      </c>
      <c r="Z55" s="9" t="n">
        <f aca="false">'Quarterly Data'!Z44/'Quarterly Data'!Z70</f>
        <v>0.180869352632373</v>
      </c>
      <c r="AA55" s="9" t="n">
        <f aca="false">'Quarterly Data'!AA44/'Quarterly Data'!AA70</f>
        <v>0.192542792544374</v>
      </c>
      <c r="AB55" s="9" t="n">
        <f aca="false">'Quarterly Data'!AB44/'Quarterly Data'!AB70</f>
        <v>0.24000647528092</v>
      </c>
      <c r="AC55" s="9" t="n">
        <f aca="false">'Quarterly Data'!AC44/'Quarterly Data'!AC70</f>
        <v>0.223442014078602</v>
      </c>
      <c r="AD55" s="9" t="n">
        <f aca="false">'Quarterly Data'!AD44/'Quarterly Data'!AD70</f>
        <v>0.171087482573467</v>
      </c>
      <c r="AE55" s="9" t="n">
        <f aca="false">'Quarterly Data'!AE44/'Quarterly Data'!AE70</f>
        <v>0.222336259152013</v>
      </c>
      <c r="AF55" s="9" t="n">
        <f aca="false">'Quarterly Data'!AF44/'Quarterly Data'!AF70</f>
        <v>0.234188250613448</v>
      </c>
      <c r="AG55" s="9" t="n">
        <f aca="false">'Quarterly Data'!AG44/'Quarterly Data'!AG70</f>
        <v>0.304528219903061</v>
      </c>
      <c r="AH55" s="9" t="n">
        <f aca="false">'Quarterly Data'!AH44/'Quarterly Data'!AH70</f>
        <v>0.19133049336143</v>
      </c>
      <c r="AI55" s="9" t="n">
        <f aca="false">'Quarterly Data'!AI44/'Quarterly Data'!AI70</f>
        <v>0.227817928078639</v>
      </c>
      <c r="AJ55" s="9" t="n">
        <f aca="false">'Quarterly Data'!AJ44/'Quarterly Data'!AJ70</f>
        <v>0.225699054466594</v>
      </c>
      <c r="AK55" s="9" t="n">
        <f aca="false">'Quarterly Data'!AK44/'Quarterly Data'!AK70</f>
        <v>0.284029659473713</v>
      </c>
      <c r="AL55" s="9" t="n">
        <f aca="false">'Quarterly Data'!AL44/'Quarterly Data'!AL70</f>
        <v>0.250356420543884</v>
      </c>
      <c r="AM55" s="9" t="n">
        <f aca="false">'Quarterly Data'!AM44/'Quarterly Data'!AM70</f>
        <v>0.258644564096737</v>
      </c>
      <c r="AN55" s="9" t="n">
        <f aca="false">'Quarterly Data'!AN44/'Quarterly Data'!AN70</f>
        <v>0.344681848992066</v>
      </c>
      <c r="AO55" s="9" t="n">
        <f aca="false">'Quarterly Data'!AO44/'Quarterly Data'!AO70</f>
        <v>0.377847202282562</v>
      </c>
      <c r="AP55" s="9" t="n">
        <f aca="false">'Quarterly Data'!AP44/'Quarterly Data'!AP70</f>
        <v>0.35320821487012</v>
      </c>
      <c r="AQ55" s="9" t="n">
        <f aca="false">'Quarterly Data'!AQ44/'Quarterly Data'!AQ70</f>
        <v>0.456113704534624</v>
      </c>
    </row>
    <row r="56" customFormat="false" ht="15" hidden="false" customHeight="true" outlineLevel="0" collapsed="false">
      <c r="A56" s="3" t="s">
        <v>207</v>
      </c>
      <c r="B56" s="9" t="n">
        <f aca="false">'Quarterly Data'!B27/'Quarterly Data'!B70</f>
        <v>2.14204926544999</v>
      </c>
      <c r="C56" s="9" t="n">
        <f aca="false">'Quarterly Data'!C27/'Quarterly Data'!C70</f>
        <v>2.20870711511312</v>
      </c>
      <c r="D56" s="9" t="n">
        <f aca="false">'Quarterly Data'!D27/'Quarterly Data'!D70</f>
        <v>2.25083994225051</v>
      </c>
      <c r="E56" s="9" t="n">
        <f aca="false">'Quarterly Data'!E27/'Quarterly Data'!E70</f>
        <v>2.30302696941392</v>
      </c>
      <c r="F56" s="9" t="n">
        <f aca="false">'Quarterly Data'!F27/'Quarterly Data'!F70</f>
        <v>2.2590466823921</v>
      </c>
      <c r="G56" s="9" t="n">
        <f aca="false">'Quarterly Data'!G27/'Quarterly Data'!G70</f>
        <v>2.2409594255904</v>
      </c>
      <c r="H56" s="9" t="n">
        <f aca="false">'Quarterly Data'!H27/'Quarterly Data'!H70</f>
        <v>2.34985988264079</v>
      </c>
      <c r="I56" s="9" t="n">
        <f aca="false">'Quarterly Data'!I27/'Quarterly Data'!I70</f>
        <v>2.38148355540705</v>
      </c>
      <c r="J56" s="9" t="n">
        <f aca="false">'Quarterly Data'!J27/'Quarterly Data'!J70</f>
        <v>2.34025471580358</v>
      </c>
      <c r="K56" s="9" t="n">
        <f aca="false">'Quarterly Data'!K27/'Quarterly Data'!K70</f>
        <v>2.39239153229208</v>
      </c>
      <c r="L56" s="9" t="n">
        <f aca="false">'Quarterly Data'!L27/'Quarterly Data'!L70</f>
        <v>2.45289356619287</v>
      </c>
      <c r="M56" s="9" t="n">
        <f aca="false">'Quarterly Data'!M27/'Quarterly Data'!M70</f>
        <v>2.49980297630064</v>
      </c>
      <c r="N56" s="9" t="n">
        <f aca="false">'Quarterly Data'!N27/'Quarterly Data'!N70</f>
        <v>2.47847580237055</v>
      </c>
      <c r="O56" s="9" t="n">
        <f aca="false">'Quarterly Data'!O27/'Quarterly Data'!O70</f>
        <v>2.43517015668044</v>
      </c>
      <c r="P56" s="9" t="n">
        <f aca="false">'Quarterly Data'!P27/'Quarterly Data'!P70</f>
        <v>2.45417519149966</v>
      </c>
      <c r="Q56" s="9" t="n">
        <f aca="false">'Quarterly Data'!Q27/'Quarterly Data'!Q70</f>
        <v>2.54133793441677</v>
      </c>
      <c r="R56" s="9" t="n">
        <f aca="false">'Quarterly Data'!R27/'Quarterly Data'!R70</f>
        <v>2.54626974352898</v>
      </c>
      <c r="S56" s="9" t="n">
        <f aca="false">'Quarterly Data'!S27/'Quarterly Data'!S70</f>
        <v>2.36861755012729</v>
      </c>
      <c r="T56" s="9" t="n">
        <f aca="false">'Quarterly Data'!T27/'Quarterly Data'!T70</f>
        <v>2.19101651224232</v>
      </c>
      <c r="U56" s="9" t="n">
        <f aca="false">'Quarterly Data'!U27/'Quarterly Data'!U70</f>
        <v>2.1221169848094</v>
      </c>
      <c r="V56" s="9" t="n">
        <f aca="false">'Quarterly Data'!V27/'Quarterly Data'!V70</f>
        <v>2.02539152452279</v>
      </c>
      <c r="W56" s="9" t="n">
        <f aca="false">'Quarterly Data'!W27/'Quarterly Data'!W70</f>
        <v>2.04447879226237</v>
      </c>
      <c r="X56" s="9" t="n">
        <f aca="false">'Quarterly Data'!X27/'Quarterly Data'!X70</f>
        <v>2.11450072398143</v>
      </c>
      <c r="Y56" s="9" t="n">
        <f aca="false">'Quarterly Data'!Y27/'Quarterly Data'!Y70</f>
        <v>2.33237193716187</v>
      </c>
      <c r="Z56" s="9" t="n">
        <f aca="false">'Quarterly Data'!Z27/'Quarterly Data'!Z70</f>
        <v>2.32939116727526</v>
      </c>
      <c r="AA56" s="9" t="n">
        <f aca="false">'Quarterly Data'!AA27/'Quarterly Data'!AA70</f>
        <v>2.52222379454101</v>
      </c>
      <c r="AB56" s="9" t="n">
        <f aca="false">'Quarterly Data'!AB27/'Quarterly Data'!AB70</f>
        <v>2.620133702942</v>
      </c>
      <c r="AC56" s="9" t="n">
        <f aca="false">'Quarterly Data'!AC27/'Quarterly Data'!AC70</f>
        <v>2.74529272352996</v>
      </c>
      <c r="AD56" s="9" t="n">
        <f aca="false">'Quarterly Data'!AD27/'Quarterly Data'!AD70</f>
        <v>2.73207173728909</v>
      </c>
      <c r="AE56" s="9" t="n">
        <f aca="false">'Quarterly Data'!AE27/'Quarterly Data'!AE70</f>
        <v>2.80680879789787</v>
      </c>
      <c r="AF56" s="9" t="n">
        <f aca="false">'Quarterly Data'!AF27/'Quarterly Data'!AF70</f>
        <v>2.83029482185955</v>
      </c>
      <c r="AG56" s="9" t="n">
        <f aca="false">'Quarterly Data'!AG27/'Quarterly Data'!AG70</f>
        <v>2.89989741319149</v>
      </c>
      <c r="AH56" s="9" t="n">
        <f aca="false">'Quarterly Data'!AH27/'Quarterly Data'!AH70</f>
        <v>2.85199485225851</v>
      </c>
      <c r="AI56" s="9" t="n">
        <f aca="false">'Quarterly Data'!AI27/'Quarterly Data'!AI70</f>
        <v>2.89873886049856</v>
      </c>
      <c r="AJ56" s="9" t="n">
        <f aca="false">'Quarterly Data'!AJ27/'Quarterly Data'!AJ70</f>
        <v>2.85175718945872</v>
      </c>
      <c r="AK56" s="9" t="n">
        <f aca="false">'Quarterly Data'!AK27/'Quarterly Data'!AK70</f>
        <v>2.90939906587762</v>
      </c>
      <c r="AL56" s="9" t="n">
        <f aca="false">'Quarterly Data'!AL27/'Quarterly Data'!AL70</f>
        <v>2.96036980481053</v>
      </c>
      <c r="AM56" s="9" t="n">
        <f aca="false">'Quarterly Data'!AM27/'Quarterly Data'!AM70</f>
        <v>2.97212805709819</v>
      </c>
      <c r="AN56" s="9" t="n">
        <f aca="false">'Quarterly Data'!AN27/'Quarterly Data'!AN70</f>
        <v>2.90944694003703</v>
      </c>
      <c r="AO56" s="9" t="n">
        <f aca="false">'Quarterly Data'!AO27/'Quarterly Data'!AO70</f>
        <v>3.03224762340976</v>
      </c>
      <c r="AP56" s="9" t="n">
        <f aca="false">'Quarterly Data'!AP27/'Quarterly Data'!AP70</f>
        <v>3.05883362430053</v>
      </c>
      <c r="AQ56" s="9" t="n">
        <f aca="false">'Quarterly Data'!AQ27/'Quarterly Data'!AQ70</f>
        <v>3.06554192201051</v>
      </c>
    </row>
    <row r="57" customFormat="false" ht="15" hidden="false" customHeight="true" outlineLevel="0" collapsed="false">
      <c r="A57" s="3" t="s">
        <v>208</v>
      </c>
      <c r="B57" s="9" t="n">
        <f aca="false">'Quarterly Data'!B26/'Quarterly Data'!B70</f>
        <v>2.24916200294655</v>
      </c>
      <c r="C57" s="9" t="n">
        <f aca="false">'Quarterly Data'!C26/'Quarterly Data'!C70</f>
        <v>2.1700463723008</v>
      </c>
      <c r="D57" s="9" t="n">
        <f aca="false">'Quarterly Data'!D26/'Quarterly Data'!D70</f>
        <v>2.28882710079666</v>
      </c>
      <c r="E57" s="9" t="n">
        <f aca="false">'Quarterly Data'!E26/'Quarterly Data'!E70</f>
        <v>2.27878990928463</v>
      </c>
      <c r="F57" s="9" t="n">
        <f aca="false">'Quarterly Data'!F26/'Quarterly Data'!F70</f>
        <v>2.20264362313037</v>
      </c>
      <c r="G57" s="9" t="n">
        <f aca="false">'Quarterly Data'!G26/'Quarterly Data'!G70</f>
        <v>2.03820081034526</v>
      </c>
      <c r="H57" s="9" t="n">
        <f aca="false">'Quarterly Data'!H26/'Quarterly Data'!H70</f>
        <v>2.50621301816579</v>
      </c>
      <c r="I57" s="9" t="n">
        <f aca="false">'Quarterly Data'!I26/'Quarterly Data'!I70</f>
        <v>2.30738417194054</v>
      </c>
      <c r="J57" s="9" t="n">
        <f aca="false">'Quarterly Data'!J26/'Quarterly Data'!J70</f>
        <v>2.32739012325259</v>
      </c>
      <c r="K57" s="9" t="n">
        <f aca="false">'Quarterly Data'!K26/'Quarterly Data'!K70</f>
        <v>2.37795709374046</v>
      </c>
      <c r="L57" s="9" t="n">
        <f aca="false">'Quarterly Data'!L26/'Quarterly Data'!L70</f>
        <v>2.43321453855877</v>
      </c>
      <c r="M57" s="9" t="n">
        <f aca="false">'Quarterly Data'!M26/'Quarterly Data'!M70</f>
        <v>2.34732892856943</v>
      </c>
      <c r="N57" s="9" t="n">
        <f aca="false">'Quarterly Data'!N26/'Quarterly Data'!N70</f>
        <v>2.48166807697251</v>
      </c>
      <c r="O57" s="9" t="n">
        <f aca="false">'Quarterly Data'!O26/'Quarterly Data'!O70</f>
        <v>2.40494229401814</v>
      </c>
      <c r="P57" s="9" t="n">
        <f aca="false">'Quarterly Data'!P26/'Quarterly Data'!P70</f>
        <v>2.36389180207535</v>
      </c>
      <c r="Q57" s="9" t="n">
        <f aca="false">'Quarterly Data'!Q26/'Quarterly Data'!Q70</f>
        <v>2.48919619300997</v>
      </c>
      <c r="R57" s="9" t="n">
        <f aca="false">'Quarterly Data'!R26/'Quarterly Data'!R70</f>
        <v>2.43416795756817</v>
      </c>
      <c r="S57" s="9" t="n">
        <f aca="false">'Quarterly Data'!S26/'Quarterly Data'!S70</f>
        <v>2.35231557815498</v>
      </c>
      <c r="T57" s="9" t="n">
        <f aca="false">'Quarterly Data'!T26/'Quarterly Data'!T70</f>
        <v>2.15806969131458</v>
      </c>
      <c r="U57" s="9" t="n">
        <f aca="false">'Quarterly Data'!U26/'Quarterly Data'!U70</f>
        <v>2.02501386668291</v>
      </c>
      <c r="V57" s="9" t="n">
        <f aca="false">'Quarterly Data'!V26/'Quarterly Data'!V70</f>
        <v>2.0192477837123</v>
      </c>
      <c r="W57" s="9" t="n">
        <f aca="false">'Quarterly Data'!W26/'Quarterly Data'!W70</f>
        <v>2.02657714549857</v>
      </c>
      <c r="X57" s="9" t="n">
        <f aca="false">'Quarterly Data'!X26/'Quarterly Data'!X70</f>
        <v>2.01086755876745</v>
      </c>
      <c r="Y57" s="9" t="n">
        <f aca="false">'Quarterly Data'!Y26/'Quarterly Data'!Y70</f>
        <v>2.32899329533396</v>
      </c>
      <c r="Z57" s="9" t="n">
        <f aca="false">'Quarterly Data'!Z26/'Quarterly Data'!Z70</f>
        <v>2.30723084956612</v>
      </c>
      <c r="AA57" s="9" t="n">
        <f aca="false">'Quarterly Data'!AA26/'Quarterly Data'!AA70</f>
        <v>2.49824217693127</v>
      </c>
      <c r="AB57" s="9" t="n">
        <f aca="false">'Quarterly Data'!AB26/'Quarterly Data'!AB70</f>
        <v>2.57471088466427</v>
      </c>
      <c r="AC57" s="9" t="n">
        <f aca="false">'Quarterly Data'!AC26/'Quarterly Data'!AC70</f>
        <v>2.71541173951404</v>
      </c>
      <c r="AD57" s="9" t="n">
        <f aca="false">'Quarterly Data'!AD26/'Quarterly Data'!AD70</f>
        <v>2.69630897365294</v>
      </c>
      <c r="AE57" s="9" t="n">
        <f aca="false">'Quarterly Data'!AE26/'Quarterly Data'!AE70</f>
        <v>2.8188989860395</v>
      </c>
      <c r="AF57" s="9" t="n">
        <f aca="false">'Quarterly Data'!AF26/'Quarterly Data'!AF70</f>
        <v>2.6446301070315</v>
      </c>
      <c r="AG57" s="9" t="n">
        <f aca="false">'Quarterly Data'!AG26/'Quarterly Data'!AG70</f>
        <v>2.78474593602595</v>
      </c>
      <c r="AH57" s="9" t="n">
        <f aca="false">'Quarterly Data'!AH26/'Quarterly Data'!AH70</f>
        <v>2.88204143158111</v>
      </c>
      <c r="AI57" s="9" t="n">
        <f aca="false">'Quarterly Data'!AI26/'Quarterly Data'!AI70</f>
        <v>2.87777902338768</v>
      </c>
      <c r="AJ57" s="9" t="n">
        <f aca="false">'Quarterly Data'!AJ26/'Quarterly Data'!AJ70</f>
        <v>2.99670240694071</v>
      </c>
      <c r="AK57" s="9" t="n">
        <f aca="false">'Quarterly Data'!AK26/'Quarterly Data'!AK70</f>
        <v>2.73028336269374</v>
      </c>
      <c r="AL57" s="9" t="n">
        <f aca="false">'Quarterly Data'!AL26/'Quarterly Data'!AL70</f>
        <v>2.91213936594121</v>
      </c>
      <c r="AM57" s="9" t="n">
        <f aca="false">'Quarterly Data'!AM26/'Quarterly Data'!AM70</f>
        <v>2.95408804938477</v>
      </c>
      <c r="AN57" s="9" t="n">
        <f aca="false">'Quarterly Data'!AN26/'Quarterly Data'!AN70</f>
        <v>3.18826281857074</v>
      </c>
      <c r="AO57" s="9" t="n">
        <f aca="false">'Quarterly Data'!AO26/'Quarterly Data'!AO70</f>
        <v>2.98371947499434</v>
      </c>
      <c r="AP57" s="9" t="n">
        <f aca="false">'Quarterly Data'!AP26/'Quarterly Data'!AP70</f>
        <v>2.943074440471</v>
      </c>
      <c r="AQ57" s="9" t="n">
        <f aca="false">'Quarterly Data'!AQ26/'Quarterly Data'!AQ70</f>
        <v>2.9259739822951</v>
      </c>
    </row>
    <row r="58" customFormat="false" ht="15" hidden="false" customHeight="true" outlineLevel="0" collapsed="false">
      <c r="A58" s="10" t="s">
        <v>209</v>
      </c>
    </row>
    <row r="59" customFormat="false" ht="15" hidden="false" customHeight="true" outlineLevel="0" collapsed="false"/>
    <row r="60" customFormat="false" ht="15" hidden="false" customHeight="true" outlineLevel="0" collapsed="false"/>
    <row r="62" customFormat="false" ht="15" hidden="false" customHeight="true" outlineLevel="0" collapsed="false"/>
    <row r="63" customFormat="false" ht="15" hidden="false" customHeight="true" outlineLevel="0" collapsed="false"/>
    <row r="64" customFormat="false" ht="15" hidden="false" customHeight="true" outlineLevel="0" collapsed="false"/>
    <row r="65" customFormat="false" ht="15" hidden="false" customHeight="true" outlineLevel="0" collapsed="false"/>
    <row r="66" customFormat="false" ht="15" hidden="false" customHeight="true" outlineLevel="0" collapsed="false"/>
    <row r="67" customFormat="false" ht="15" hidden="false" customHeight="true" outlineLevel="0" collapsed="false"/>
    <row r="68" customFormat="false" ht="15" hidden="false" customHeight="true" outlineLevel="0" collapsed="false"/>
    <row r="69" customFormat="false" ht="15" hidden="false" customHeight="true" outlineLevel="0" collapsed="false">
      <c r="A69" s="3" t="s">
        <v>210</v>
      </c>
      <c r="B69" s="9" t="n">
        <f aca="false">'Quarterly Data'!B47/'Quarterly Data'!B70</f>
        <v>2.19538039159378</v>
      </c>
      <c r="C69" s="9" t="n">
        <f aca="false">'Quarterly Data'!C47/'Quarterly Data'!C70</f>
        <v>4.32707627374501</v>
      </c>
      <c r="D69" s="9" t="n">
        <f aca="false">'Quarterly Data'!D47/'Quarterly Data'!D70</f>
        <v>6.73307957225311</v>
      </c>
      <c r="E69" s="9" t="n">
        <f aca="false">'Quarterly Data'!E47/'Quarterly Data'!E70</f>
        <v>9.04526451203979</v>
      </c>
      <c r="F69" s="9" t="n">
        <f aca="false">'Quarterly Data'!F47/'Quarterly Data'!F70</f>
        <v>2.30692049854597</v>
      </c>
      <c r="G69" s="9" t="n">
        <f aca="false">'Quarterly Data'!G47/'Quarterly Data'!G70</f>
        <v>4.36988214729069</v>
      </c>
      <c r="H69" s="9" t="n">
        <f aca="false">'Quarterly Data'!H47/'Quarterly Data'!H70</f>
        <v>7.10823047233201</v>
      </c>
      <c r="I69" s="9" t="n">
        <f aca="false">'Quarterly Data'!I47/'Quarterly Data'!I70</f>
        <v>9.62347453483806</v>
      </c>
      <c r="J69" s="9" t="n">
        <f aca="false">'Quarterly Data'!J47/'Quarterly Data'!J70</f>
        <v>2.44972394608827</v>
      </c>
      <c r="K69" s="9" t="n">
        <f aca="false">'Quarterly Data'!K47/'Quarterly Data'!K70</f>
        <v>4.86304478610622</v>
      </c>
      <c r="L69" s="9" t="n">
        <f aca="false">'Quarterly Data'!L47/'Quarterly Data'!L70</f>
        <v>7.6332770276563</v>
      </c>
      <c r="M69" s="9" t="n">
        <f aca="false">'Quarterly Data'!M47/'Quarterly Data'!M70</f>
        <v>10.1793658329108</v>
      </c>
      <c r="N69" s="9" t="n">
        <f aca="false">'Quarterly Data'!N47/'Quarterly Data'!N70</f>
        <v>2.80527329238726</v>
      </c>
      <c r="O69" s="9" t="n">
        <f aca="false">'Quarterly Data'!O47/'Quarterly Data'!O70</f>
        <v>4.91052359834058</v>
      </c>
      <c r="P69" s="9" t="n">
        <f aca="false">'Quarterly Data'!P47/'Quarterly Data'!P70</f>
        <v>7.61937453528177</v>
      </c>
      <c r="Q69" s="9" t="n">
        <f aca="false">'Quarterly Data'!Q47/'Quarterly Data'!Q70</f>
        <v>9.88258708897116</v>
      </c>
      <c r="R69" s="9" t="n">
        <f aca="false">'Quarterly Data'!R47/'Quarterly Data'!R70</f>
        <v>2.59136981937183</v>
      </c>
      <c r="S69" s="9" t="n">
        <f aca="false">'Quarterly Data'!S47/'Quarterly Data'!S70</f>
        <v>4.75537444661895</v>
      </c>
      <c r="T69" s="9" t="n">
        <f aca="false">'Quarterly Data'!T47/'Quarterly Data'!T70</f>
        <v>7.27335470335808</v>
      </c>
      <c r="U69" s="9" t="n">
        <f aca="false">'Quarterly Data'!U47/'Quarterly Data'!U70</f>
        <v>9.1854819990571</v>
      </c>
      <c r="V69" s="9" t="n">
        <f aca="false">'Quarterly Data'!V47/'Quarterly Data'!V70</f>
        <v>2.46155984208704</v>
      </c>
      <c r="W69" s="9" t="n">
        <f aca="false">'Quarterly Data'!W47/'Quarterly Data'!W70</f>
        <v>4.19768886501304</v>
      </c>
      <c r="X69" s="9" t="n">
        <f aca="false">'Quarterly Data'!X47/'Quarterly Data'!X70</f>
        <v>6.70975069723927</v>
      </c>
      <c r="Y69" s="9" t="n">
        <f aca="false">'Quarterly Data'!Y47/'Quarterly Data'!Y70</f>
        <v>8.8371314958386</v>
      </c>
      <c r="Z69" s="9" t="n">
        <f aca="false">'Quarterly Data'!Z47/'Quarterly Data'!Z70</f>
        <v>2.52605571816864</v>
      </c>
      <c r="AA69" s="9" t="n">
        <f aca="false">'Quarterly Data'!AA47/'Quarterly Data'!AA70</f>
        <v>4.74772235938058</v>
      </c>
      <c r="AB69" s="9" t="n">
        <f aca="false">'Quarterly Data'!AB47/'Quarterly Data'!AB70</f>
        <v>8.08910990275188</v>
      </c>
      <c r="AC69" s="9" t="n">
        <f aca="false">'Quarterly Data'!AC47/'Quarterly Data'!AC70</f>
        <v>10.7511961952766</v>
      </c>
      <c r="AD69" s="9" t="n">
        <f aca="false">'Quarterly Data'!AD47/'Quarterly Data'!AD70</f>
        <v>3.00642495883402</v>
      </c>
      <c r="AE69" s="9" t="n">
        <f aca="false">'Quarterly Data'!AE47/'Quarterly Data'!AE70</f>
        <v>5.51130744015898</v>
      </c>
      <c r="AF69" s="9" t="n">
        <f aca="false">'Quarterly Data'!AF47/'Quarterly Data'!AF70</f>
        <v>9.0951058870942</v>
      </c>
      <c r="AG69" s="9" t="n">
        <f aca="false">'Quarterly Data'!AG47/'Quarterly Data'!AG70</f>
        <v>11.6083776265645</v>
      </c>
      <c r="AH69" s="9" t="n">
        <f aca="false">'Quarterly Data'!AH47/'Quarterly Data'!AH70</f>
        <v>3.06860817096139</v>
      </c>
      <c r="AI69" s="9" t="n">
        <f aca="false">'Quarterly Data'!AI47/'Quarterly Data'!AI70</f>
        <v>5.82508622708289</v>
      </c>
      <c r="AJ69" s="9" t="n">
        <f aca="false">'Quarterly Data'!AJ47/'Quarterly Data'!AJ70</f>
        <v>9.33647351556645</v>
      </c>
      <c r="AK69" s="9" t="n">
        <f aca="false">'Quarterly Data'!AK47/'Quarterly Data'!AK70</f>
        <v>11.7128761429924</v>
      </c>
      <c r="AL69" s="9" t="n">
        <f aca="false">'Quarterly Data'!AL47/'Quarterly Data'!AL70</f>
        <v>3.05268364283511</v>
      </c>
      <c r="AM69" s="9" t="n">
        <f aca="false">'Quarterly Data'!AM47/'Quarterly Data'!AM70</f>
        <v>5.83956962571586</v>
      </c>
      <c r="AN69" s="9" t="n">
        <f aca="false">'Quarterly Data'!AN47/'Quarterly Data'!AN70</f>
        <v>9.37854954574184</v>
      </c>
      <c r="AO69" s="9" t="n">
        <f aca="false">'Quarterly Data'!AO47/'Quarterly Data'!AO70</f>
        <v>12.5399151782496</v>
      </c>
      <c r="AP69" s="9" t="n">
        <f aca="false">'Quarterly Data'!AP47/'Quarterly Data'!AP70</f>
        <v>3.21416636792545</v>
      </c>
      <c r="AQ69" s="9" t="n">
        <f aca="false">'Quarterly Data'!AQ47/'Quarterly Data'!AQ70</f>
        <v>5.9121359779739</v>
      </c>
    </row>
    <row r="70" customFormat="false" ht="15" hidden="false" customHeight="true" outlineLevel="0" collapsed="false">
      <c r="A70" s="3" t="s">
        <v>211</v>
      </c>
      <c r="B70" s="9" t="n">
        <f aca="false">'Quarterly Data'!B48/'Quarterly Data'!B70</f>
        <v>2.19538039159378</v>
      </c>
      <c r="C70" s="9" t="n">
        <f aca="false">'Quarterly Data'!C48/'Quarterly Data'!C70</f>
        <v>2.12369948673404</v>
      </c>
      <c r="D70" s="9" t="n">
        <f aca="false">'Quarterly Data'!D48/'Quarterly Data'!D70</f>
        <v>2.42033935520146</v>
      </c>
      <c r="E70" s="9" t="n">
        <f aca="false">'Quarterly Data'!E48/'Quarterly Data'!E70</f>
        <v>2.30834266928562</v>
      </c>
      <c r="F70" s="9" t="n">
        <f aca="false">'Quarterly Data'!F48/'Quarterly Data'!F70</f>
        <v>2.30692049854597</v>
      </c>
      <c r="G70" s="9" t="n">
        <f aca="false">'Quarterly Data'!G48/'Quarterly Data'!G70</f>
        <v>2.08950239996119</v>
      </c>
      <c r="H70" s="9" t="n">
        <f aca="false">'Quarterly Data'!H48/'Quarterly Data'!H70</f>
        <v>2.75175476040432</v>
      </c>
      <c r="I70" s="9" t="n">
        <f aca="false">'Quarterly Data'!I48/'Quarterly Data'!I70</f>
        <v>2.59446661738569</v>
      </c>
      <c r="J70" s="9" t="n">
        <f aca="false">'Quarterly Data'!J48/'Quarterly Data'!J70</f>
        <v>2.44972394608827</v>
      </c>
      <c r="K70" s="9" t="n">
        <f aca="false">'Quarterly Data'!K48/'Quarterly Data'!K70</f>
        <v>2.4061338021847</v>
      </c>
      <c r="L70" s="9" t="n">
        <f aca="false">'Quarterly Data'!L48/'Quarterly Data'!L70</f>
        <v>2.76954701085062</v>
      </c>
      <c r="M70" s="9" t="n">
        <f aca="false">'Quarterly Data'!M48/'Quarterly Data'!M70</f>
        <v>2.50161022680225</v>
      </c>
      <c r="N70" s="9" t="n">
        <f aca="false">'Quarterly Data'!N48/'Quarterly Data'!N70</f>
        <v>2.80527329238726</v>
      </c>
      <c r="O70" s="9" t="n">
        <f aca="false">'Quarterly Data'!O48/'Quarterly Data'!O70</f>
        <v>2.12505952084636</v>
      </c>
      <c r="P70" s="9" t="n">
        <f aca="false">'Quarterly Data'!P48/'Quarterly Data'!P70</f>
        <v>2.82768086176726</v>
      </c>
      <c r="Q70" s="9" t="n">
        <f aca="false">'Quarterly Data'!Q48/'Quarterly Data'!Q70</f>
        <v>2.29443101324981</v>
      </c>
      <c r="R70" s="9" t="n">
        <f aca="false">'Quarterly Data'!R48/'Quarterly Data'!R70</f>
        <v>2.59136981937183</v>
      </c>
      <c r="S70" s="9" t="n">
        <f aca="false">'Quarterly Data'!S48/'Quarterly Data'!S70</f>
        <v>2.1716782356603</v>
      </c>
      <c r="T70" s="9" t="n">
        <f aca="false">'Quarterly Data'!T48/'Quarterly Data'!T70</f>
        <v>2.51869298297913</v>
      </c>
      <c r="U70" s="9" t="n">
        <f aca="false">'Quarterly Data'!U48/'Quarterly Data'!U70</f>
        <v>1.93965982668232</v>
      </c>
      <c r="V70" s="9" t="n">
        <f aca="false">'Quarterly Data'!V48/'Quarterly Data'!V70</f>
        <v>2.46155984208704</v>
      </c>
      <c r="W70" s="9" t="n">
        <f aca="false">'Quarterly Data'!W48/'Quarterly Data'!W70</f>
        <v>1.76051807291533</v>
      </c>
      <c r="X70" s="9" t="n">
        <f aca="false">'Quarterly Data'!X48/'Quarterly Data'!X70</f>
        <v>2.52505938191052</v>
      </c>
      <c r="Y70" s="9" t="n">
        <f aca="false">'Quarterly Data'!Y48/'Quarterly Data'!Y70</f>
        <v>2.14050180570431</v>
      </c>
      <c r="Z70" s="9" t="n">
        <f aca="false">'Quarterly Data'!Z48/'Quarterly Data'!Z70</f>
        <v>2.52605571816864</v>
      </c>
      <c r="AA70" s="9" t="n">
        <f aca="false">'Quarterly Data'!AA48/'Quarterly Data'!AA70</f>
        <v>2.19838665257122</v>
      </c>
      <c r="AB70" s="9" t="n">
        <f aca="false">'Quarterly Data'!AB48/'Quarterly Data'!AB70</f>
        <v>3.29715605521149</v>
      </c>
      <c r="AC70" s="9" t="n">
        <f aca="false">'Quarterly Data'!AC48/'Quarterly Data'!AC70</f>
        <v>2.58201340930326</v>
      </c>
      <c r="AD70" s="9" t="n">
        <f aca="false">'Quarterly Data'!AD48/'Quarterly Data'!AD70</f>
        <v>3.00642495883402</v>
      </c>
      <c r="AE70" s="9" t="n">
        <f aca="false">'Quarterly Data'!AE48/'Quarterly Data'!AE70</f>
        <v>2.57138040131073</v>
      </c>
      <c r="AF70" s="9" t="n">
        <f aca="false">'Quarterly Data'!AF48/'Quarterly Data'!AF70</f>
        <v>3.53109126696034</v>
      </c>
      <c r="AG70" s="9" t="n">
        <f aca="false">'Quarterly Data'!AG48/'Quarterly Data'!AG70</f>
        <v>2.57602225689874</v>
      </c>
      <c r="AH70" s="9" t="n">
        <f aca="false">'Quarterly Data'!AH48/'Quarterly Data'!AH70</f>
        <v>3.06860817096139</v>
      </c>
      <c r="AI70" s="9" t="n">
        <f aca="false">'Quarterly Data'!AI48/'Quarterly Data'!AI70</f>
        <v>2.79164019053628</v>
      </c>
      <c r="AJ70" s="9" t="n">
        <f aca="false">'Quarterly Data'!AJ48/'Quarterly Data'!AJ70</f>
        <v>3.54876725779333</v>
      </c>
      <c r="AK70" s="9" t="n">
        <f aca="false">'Quarterly Data'!AK48/'Quarterly Data'!AK70</f>
        <v>2.39529736908259</v>
      </c>
      <c r="AL70" s="9" t="n">
        <f aca="false">'Quarterly Data'!AL48/'Quarterly Data'!AL70</f>
        <v>3.05268364283511</v>
      </c>
      <c r="AM70" s="9" t="n">
        <f aca="false">'Quarterly Data'!AM48/'Quarterly Data'!AM70</f>
        <v>2.7796620694216</v>
      </c>
      <c r="AN70" s="9" t="n">
        <f aca="false">'Quarterly Data'!AN48/'Quarterly Data'!AN70</f>
        <v>3.52032355489093</v>
      </c>
      <c r="AO70" s="9" t="n">
        <f aca="false">'Quarterly Data'!AO48/'Quarterly Data'!AO70</f>
        <v>3.00482062751393</v>
      </c>
      <c r="AP70" s="9" t="n">
        <f aca="false">'Quarterly Data'!AP48/'Quarterly Data'!AP70</f>
        <v>3.21416636792545</v>
      </c>
      <c r="AQ70" s="9" t="n">
        <f aca="false">'Quarterly Data'!AQ48/'Quarterly Data'!AQ70</f>
        <v>2.74922265498375</v>
      </c>
    </row>
    <row r="71" customFormat="false" ht="15" hidden="false" customHeight="true" outlineLevel="0" collapsed="false">
      <c r="A71" s="3" t="s">
        <v>234</v>
      </c>
      <c r="B71" s="13" t="n">
        <f aca="false">B70*4/B8</f>
        <v>0.046169934628681</v>
      </c>
      <c r="C71" s="13" t="n">
        <f aca="false">C70*4/C8</f>
        <v>0.0470912907973622</v>
      </c>
      <c r="D71" s="13" t="n">
        <f aca="false">D70*4/D8</f>
        <v>0.0544385819883369</v>
      </c>
      <c r="E71" s="13" t="n">
        <f aca="false">E70*4/E8</f>
        <v>0.0521217650417302</v>
      </c>
      <c r="F71" s="13" t="n">
        <f aca="false">F70*4/F8</f>
        <v>0.0502597058506746</v>
      </c>
      <c r="G71" s="13" t="n">
        <f aca="false">G70*4/G8</f>
        <v>0.0434927907573749</v>
      </c>
      <c r="H71" s="13" t="n">
        <f aca="false">H70*4/H8</f>
        <v>0.061691621127773</v>
      </c>
      <c r="I71" s="13" t="n">
        <f aca="false">I70*4/I8</f>
        <v>0.0581686366769955</v>
      </c>
      <c r="J71" s="13" t="n">
        <f aca="false">J70*4/J8</f>
        <v>0.0595822436115353</v>
      </c>
      <c r="K71" s="13" t="n">
        <f aca="false">K70*4/K8</f>
        <v>0.0559924091496818</v>
      </c>
      <c r="L71" s="13" t="n">
        <f aca="false">L70*4/L8</f>
        <v>0.0611547780480403</v>
      </c>
      <c r="M71" s="13" t="n">
        <f aca="false">M70*4/M8</f>
        <v>0.0574917604550934</v>
      </c>
      <c r="N71" s="13" t="n">
        <f aca="false">N70*4/N8</f>
        <v>0.055901425644144</v>
      </c>
      <c r="O71" s="13" t="n">
        <f aca="false">O70*4/O8</f>
        <v>0.0418359980479646</v>
      </c>
      <c r="P71" s="13" t="n">
        <f aca="false">P70*4/P8</f>
        <v>0.0525273925930853</v>
      </c>
      <c r="Q71" s="13" t="n">
        <f aca="false">Q70*4/Q8</f>
        <v>0.0437659706866916</v>
      </c>
      <c r="R71" s="13" t="n">
        <f aca="false">R70*4/R8</f>
        <v>0.0704320124854748</v>
      </c>
      <c r="S71" s="13" t="n">
        <f aca="false">S70*4/S8</f>
        <v>0.0561737774356001</v>
      </c>
      <c r="T71" s="13" t="n">
        <f aca="false">T70*4/T8</f>
        <v>0.067461978920025</v>
      </c>
      <c r="U71" s="13" t="n">
        <f aca="false">U70*4/U8</f>
        <v>0.048361524071117</v>
      </c>
      <c r="V71" s="13" t="n">
        <f aca="false">V70*4/V8</f>
        <v>0.0533642586762136</v>
      </c>
      <c r="W71" s="13" t="n">
        <f aca="false">W70*4/W8</f>
        <v>0.0337441769690033</v>
      </c>
      <c r="X71" s="13" t="n">
        <f aca="false">X70*4/X8</f>
        <v>0.0455704634887298</v>
      </c>
      <c r="Y71" s="13" t="n">
        <f aca="false">Y70*4/Y8</f>
        <v>0.0338968574481065</v>
      </c>
      <c r="Z71" s="13" t="n">
        <f aca="false">Z70*4/Z8</f>
        <v>0.040682139037221</v>
      </c>
      <c r="AA71" s="13" t="n">
        <f aca="false">AA70*4/AA8</f>
        <v>0.0452692232189698</v>
      </c>
      <c r="AB71" s="13" t="n">
        <f aca="false">AB70*4/AB8</f>
        <v>0.071603367288376</v>
      </c>
      <c r="AC71" s="13" t="n">
        <f aca="false">AC70*4/AC8</f>
        <v>0.0639428778926018</v>
      </c>
      <c r="AD71" s="13" t="n">
        <f aca="false">AD70*4/AD8</f>
        <v>0.0715559909278596</v>
      </c>
      <c r="AE71" s="13" t="n">
        <f aca="false">AE70*4/AE8</f>
        <v>0.0543431162109311</v>
      </c>
      <c r="AF71" s="13" t="n">
        <f aca="false">AF70*4/AF8</f>
        <v>0.0822427219508638</v>
      </c>
      <c r="AG71" s="13" t="n">
        <f aca="false">AG70*4/AG8</f>
        <v>0.0550373305608107</v>
      </c>
      <c r="AH71" s="13" t="n">
        <f aca="false">AH70*4/AH8</f>
        <v>0.0661480528338304</v>
      </c>
      <c r="AI71" s="13" t="n">
        <f aca="false">AI70*4/AI8</f>
        <v>0.0539734195086525</v>
      </c>
      <c r="AJ71" s="13" t="n">
        <f aca="false">AJ70*4/AJ8</f>
        <v>0.0630191743892267</v>
      </c>
      <c r="AK71" s="13" t="n">
        <f aca="false">AK70*4/AK8</f>
        <v>0.0435568008197952</v>
      </c>
      <c r="AL71" s="13" t="n">
        <f aca="false">AL70*4/AL8</f>
        <v>0.056894672310784</v>
      </c>
      <c r="AM71" s="13" t="n">
        <f aca="false">AM70*4/AM8</f>
        <v>0.0546370922736432</v>
      </c>
      <c r="AN71" s="13" t="n">
        <f aca="false">AN70*4/AN8</f>
        <v>0.0728958648835934</v>
      </c>
      <c r="AO71" s="13" t="n">
        <f aca="false">AO70*4/AO8</f>
        <v>0.0662913380952827</v>
      </c>
      <c r="AP71" s="13" t="n">
        <f aca="false">AP70*4/AP8</f>
        <v>0.0787062471484653</v>
      </c>
      <c r="AQ71" s="13" t="n">
        <f aca="false">AQ70*4/AQ8</f>
        <v>0.0582801983143517</v>
      </c>
    </row>
    <row r="72" customFormat="false" ht="15" hidden="false" customHeight="true" outlineLevel="0" collapsed="false">
      <c r="A72" s="14" t="s">
        <v>189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</row>
    <row r="73" customFormat="false" ht="15" hidden="false" customHeight="true" outlineLevel="0" collapsed="false"/>
    <row r="74" customFormat="false" ht="15" hidden="false" customHeight="true" outlineLevel="0" collapsed="false">
      <c r="A74" s="12" t="s">
        <v>213</v>
      </c>
    </row>
    <row r="75" customFormat="false" ht="15" hidden="false" customHeight="true" outlineLevel="0" collapsed="false">
      <c r="A75" s="3" t="s">
        <v>174</v>
      </c>
      <c r="B75" s="9" t="n">
        <f aca="false">'Quarterly Data'!B5/'Quarterly Data'!B70</f>
        <v>1.88000122906147</v>
      </c>
      <c r="C75" s="9" t="n">
        <f aca="false">'Quarterly Data'!C5/'Quarterly Data'!C70</f>
        <v>1.56514138510133</v>
      </c>
      <c r="D75" s="9" t="n">
        <f aca="false">'Quarterly Data'!D5/'Quarterly Data'!D70</f>
        <v>2.81705020137116</v>
      </c>
      <c r="E75" s="9" t="n">
        <f aca="false">'Quarterly Data'!E5/'Quarterly Data'!E70</f>
        <v>1.91573235420813</v>
      </c>
      <c r="F75" s="9" t="n">
        <f aca="false">'Quarterly Data'!F5/'Quarterly Data'!F70</f>
        <v>1.85348706840295</v>
      </c>
      <c r="G75" s="9" t="n">
        <f aca="false">'Quarterly Data'!G5/'Quarterly Data'!G70</f>
        <v>1.28365870872668</v>
      </c>
      <c r="H75" s="9" t="n">
        <f aca="false">'Quarterly Data'!H5/'Quarterly Data'!H70</f>
        <v>1.84527377143727</v>
      </c>
      <c r="I75" s="9" t="n">
        <f aca="false">'Quarterly Data'!I5/'Quarterly Data'!I70</f>
        <v>1.81924596112145</v>
      </c>
      <c r="J75" s="9" t="n">
        <f aca="false">'Quarterly Data'!J5/'Quarterly Data'!J70</f>
        <v>1.0979491617206</v>
      </c>
      <c r="K75" s="9" t="n">
        <f aca="false">'Quarterly Data'!K5/'Quarterly Data'!K70</f>
        <v>1.97962569625288</v>
      </c>
      <c r="L75" s="9" t="n">
        <f aca="false">'Quarterly Data'!L5/'Quarterly Data'!L70</f>
        <v>1.49659394070902</v>
      </c>
      <c r="M75" s="9" t="n">
        <f aca="false">'Quarterly Data'!M5/'Quarterly Data'!M70</f>
        <v>3.01705997592858</v>
      </c>
      <c r="N75" s="9" t="n">
        <f aca="false">'Quarterly Data'!N5/'Quarterly Data'!N70</f>
        <v>1.32043944931281</v>
      </c>
      <c r="O75" s="9" t="n">
        <f aca="false">'Quarterly Data'!O5/'Quarterly Data'!O70</f>
        <v>1.29485885094907</v>
      </c>
      <c r="P75" s="9" t="n">
        <f aca="false">'Quarterly Data'!P5/'Quarterly Data'!P70</f>
        <v>2.09987332217562</v>
      </c>
      <c r="Q75" s="9" t="n">
        <f aca="false">'Quarterly Data'!Q5/'Quarterly Data'!Q70</f>
        <v>1.25360738792959</v>
      </c>
      <c r="R75" s="9" t="n">
        <f aca="false">'Quarterly Data'!R5/'Quarterly Data'!R70</f>
        <v>1.27410178948266</v>
      </c>
      <c r="S75" s="9" t="n">
        <f aca="false">'Quarterly Data'!S5/'Quarterly Data'!S70</f>
        <v>1.29197664607465</v>
      </c>
      <c r="T75" s="9" t="n">
        <f aca="false">'Quarterly Data'!T5/'Quarterly Data'!T70</f>
        <v>1.11675207594836</v>
      </c>
      <c r="U75" s="9" t="n">
        <f aca="false">'Quarterly Data'!U5/'Quarterly Data'!U70</f>
        <v>2.56908656143649</v>
      </c>
      <c r="V75" s="9" t="n">
        <f aca="false">'Quarterly Data'!V5/'Quarterly Data'!V70</f>
        <v>1.06049615344593</v>
      </c>
      <c r="W75" s="9" t="n">
        <f aca="false">'Quarterly Data'!W5/'Quarterly Data'!W70</f>
        <v>3.30702103600405</v>
      </c>
      <c r="X75" s="9" t="n">
        <f aca="false">'Quarterly Data'!X5/'Quarterly Data'!X70</f>
        <v>0.580255942169193</v>
      </c>
      <c r="Y75" s="9" t="n">
        <f aca="false">'Quarterly Data'!Y5/'Quarterly Data'!Y70</f>
        <v>2.46272140785732</v>
      </c>
      <c r="Z75" s="9" t="n">
        <f aca="false">'Quarterly Data'!Z5/'Quarterly Data'!Z70</f>
        <v>1.92626448555274</v>
      </c>
      <c r="AA75" s="9" t="n">
        <f aca="false">'Quarterly Data'!AA5/'Quarterly Data'!AA70</f>
        <v>1.02784931200461</v>
      </c>
      <c r="AB75" s="9" t="n">
        <f aca="false">'Quarterly Data'!AB5/'Quarterly Data'!AB70</f>
        <v>3.70324368721814</v>
      </c>
      <c r="AC75" s="9" t="n">
        <f aca="false">'Quarterly Data'!AC5/'Quarterly Data'!AC70</f>
        <v>1.82343563492325</v>
      </c>
      <c r="AD75" s="9" t="n">
        <f aca="false">'Quarterly Data'!AD5/'Quarterly Data'!AD70</f>
        <v>1.11398124632777</v>
      </c>
      <c r="AE75" s="9" t="n">
        <f aca="false">'Quarterly Data'!AE5/'Quarterly Data'!AE70</f>
        <v>2.72980713923038</v>
      </c>
      <c r="AF75" s="9" t="n">
        <f aca="false">'Quarterly Data'!AF5/'Quarterly Data'!AF70</f>
        <v>1.28719243554261</v>
      </c>
      <c r="AG75" s="9" t="n">
        <f aca="false">'Quarterly Data'!AG5/'Quarterly Data'!AG70</f>
        <v>1.80124442465619</v>
      </c>
      <c r="AH75" s="9" t="n">
        <f aca="false">'Quarterly Data'!AH5/'Quarterly Data'!AH70</f>
        <v>1.2898328388553</v>
      </c>
      <c r="AI75" s="9" t="n">
        <f aca="false">'Quarterly Data'!AI5/'Quarterly Data'!AI70</f>
        <v>1.86608669646794</v>
      </c>
      <c r="AJ75" s="9" t="n">
        <f aca="false">'Quarterly Data'!AJ5/'Quarterly Data'!AJ70</f>
        <v>2.71918454304144</v>
      </c>
      <c r="AK75" s="9" t="n">
        <f aca="false">'Quarterly Data'!AK5/'Quarterly Data'!AK70</f>
        <v>2.05494985125055</v>
      </c>
      <c r="AL75" s="9" t="n">
        <f aca="false">'Quarterly Data'!AL5/'Quarterly Data'!AL70</f>
        <v>1.73659673492103</v>
      </c>
      <c r="AM75" s="9" t="n">
        <f aca="false">'Quarterly Data'!AM5/'Quarterly Data'!AM70</f>
        <v>1.98539407891693</v>
      </c>
      <c r="AN75" s="9" t="n">
        <f aca="false">'Quarterly Data'!AN5/'Quarterly Data'!AN70</f>
        <v>2.83541045979636</v>
      </c>
      <c r="AO75" s="9" t="n">
        <f aca="false">'Quarterly Data'!AO5/'Quarterly Data'!AO70</f>
        <v>1.24554580404089</v>
      </c>
      <c r="AP75" s="9" t="n">
        <f aca="false">'Quarterly Data'!AP5/'Quarterly Data'!AP70</f>
        <v>2.51872895409587</v>
      </c>
      <c r="AQ75" s="9" t="n">
        <f aca="false">'Quarterly Data'!AQ5/'Quarterly Data'!AQ70</f>
        <v>1.18453060509412</v>
      </c>
    </row>
    <row r="76" customFormat="false" ht="15" hidden="false" customHeight="true" outlineLevel="0" collapsed="false">
      <c r="A76" s="3" t="s">
        <v>178</v>
      </c>
      <c r="B76" s="9" t="n">
        <f aca="false">'Quarterly Data'!B10/'Quarterly Data'!B70</f>
        <v>0.34308005125993</v>
      </c>
      <c r="C76" s="9" t="n">
        <f aca="false">'Quarterly Data'!C10/'Quarterly Data'!C70</f>
        <v>0.369482162687856</v>
      </c>
      <c r="D76" s="9" t="n">
        <f aca="false">'Quarterly Data'!D10/'Quarterly Data'!D70</f>
        <v>0.378456455101434</v>
      </c>
      <c r="E76" s="9" t="n">
        <f aca="false">'Quarterly Data'!E10/'Quarterly Data'!E70</f>
        <v>0.392728969092485</v>
      </c>
      <c r="F76" s="9" t="n">
        <f aca="false">'Quarterly Data'!F10/'Quarterly Data'!F70</f>
        <v>0.387510635025398</v>
      </c>
      <c r="G76" s="9" t="n">
        <f aca="false">'Quarterly Data'!G10/'Quarterly Data'!G70</f>
        <v>0.389323272180735</v>
      </c>
      <c r="H76" s="9" t="n">
        <f aca="false">'Quarterly Data'!H10/'Quarterly Data'!H70</f>
        <v>0.369838727795611</v>
      </c>
      <c r="I76" s="9" t="n">
        <f aca="false">'Quarterly Data'!I10/'Quarterly Data'!I70</f>
        <v>0.40234900421912</v>
      </c>
      <c r="J76" s="9" t="n">
        <f aca="false">'Quarterly Data'!J10/'Quarterly Data'!J70</f>
        <v>0.427369674058247</v>
      </c>
      <c r="K76" s="9" t="n">
        <f aca="false">'Quarterly Data'!K10/'Quarterly Data'!K70</f>
        <v>0.440071500777744</v>
      </c>
      <c r="L76" s="9" t="n">
        <f aca="false">'Quarterly Data'!L10/'Quarterly Data'!L70</f>
        <v>0.420781169139044</v>
      </c>
      <c r="M76" s="9" t="n">
        <f aca="false">'Quarterly Data'!M10/'Quarterly Data'!M70</f>
        <v>0.431705985623071</v>
      </c>
      <c r="N76" s="9" t="n">
        <f aca="false">'Quarterly Data'!N10/'Quarterly Data'!N70</f>
        <v>0.371078677759915</v>
      </c>
      <c r="O76" s="9" t="n">
        <f aca="false">'Quarterly Data'!O10/'Quarterly Data'!O70</f>
        <v>0.384753222637254</v>
      </c>
      <c r="P76" s="9" t="n">
        <f aca="false">'Quarterly Data'!P10/'Quarterly Data'!P70</f>
        <v>0.386575966375016</v>
      </c>
      <c r="Q76" s="9" t="n">
        <f aca="false">'Quarterly Data'!Q10/'Quarterly Data'!Q70</f>
        <v>0.405156433443496</v>
      </c>
      <c r="R76" s="9" t="n">
        <f aca="false">'Quarterly Data'!R10/'Quarterly Data'!R70</f>
        <v>0.424033233676973</v>
      </c>
      <c r="S76" s="9" t="n">
        <f aca="false">'Quarterly Data'!S10/'Quarterly Data'!S70</f>
        <v>0.403761132351336</v>
      </c>
      <c r="T76" s="9" t="n">
        <f aca="false">'Quarterly Data'!T10/'Quarterly Data'!T70</f>
        <v>0.402566605686376</v>
      </c>
      <c r="U76" s="9" t="n">
        <f aca="false">'Quarterly Data'!U10/'Quarterly Data'!U70</f>
        <v>0.388540507331704</v>
      </c>
      <c r="V76" s="9" t="n">
        <f aca="false">'Quarterly Data'!V10/'Quarterly Data'!V70</f>
        <v>0.392282324347561</v>
      </c>
      <c r="W76" s="9" t="n">
        <f aca="false">'Quarterly Data'!W10/'Quarterly Data'!W70</f>
        <v>0.414166593829529</v>
      </c>
      <c r="X76" s="9" t="n">
        <f aca="false">'Quarterly Data'!X10/'Quarterly Data'!X70</f>
        <v>0.412023151600272</v>
      </c>
      <c r="Y76" s="9" t="n">
        <f aca="false">'Quarterly Data'!Y10/'Quarterly Data'!Y70</f>
        <v>0.409190249727523</v>
      </c>
      <c r="Z76" s="9" t="n">
        <f aca="false">'Quarterly Data'!Z10/'Quarterly Data'!Z70</f>
        <v>0.41546736942854</v>
      </c>
      <c r="AA76" s="9" t="n">
        <f aca="false">'Quarterly Data'!AA10/'Quarterly Data'!AA70</f>
        <v>0.436142026167569</v>
      </c>
      <c r="AB76" s="9" t="n">
        <f aca="false">'Quarterly Data'!AB10/'Quarterly Data'!AB70</f>
        <v>0.428922574440649</v>
      </c>
      <c r="AC76" s="9" t="n">
        <f aca="false">'Quarterly Data'!AC10/'Quarterly Data'!AC70</f>
        <v>0.434461341735604</v>
      </c>
      <c r="AD76" s="9" t="n">
        <f aca="false">'Quarterly Data'!AD10/'Quarterly Data'!AD70</f>
        <v>0.431255516249975</v>
      </c>
      <c r="AE76" s="9" t="n">
        <f aca="false">'Quarterly Data'!AE10/'Quarterly Data'!AE70</f>
        <v>0.382855957818092</v>
      </c>
      <c r="AF76" s="9" t="n">
        <f aca="false">'Quarterly Data'!AF10/'Quarterly Data'!AF70</f>
        <v>0.360517282939244</v>
      </c>
      <c r="AG76" s="9" t="n">
        <f aca="false">'Quarterly Data'!AG10/'Quarterly Data'!AG70</f>
        <v>0.368120111590088</v>
      </c>
      <c r="AH76" s="9" t="n">
        <f aca="false">'Quarterly Data'!AH10/'Quarterly Data'!AH70</f>
        <v>0.407007411125735</v>
      </c>
      <c r="AI76" s="9" t="n">
        <f aca="false">'Quarterly Data'!AI10/'Quarterly Data'!AI70</f>
        <v>0.419328980937521</v>
      </c>
      <c r="AJ76" s="9" t="n">
        <f aca="false">'Quarterly Data'!AJ10/'Quarterly Data'!AJ70</f>
        <v>0.407083136110851</v>
      </c>
      <c r="AK76" s="9" t="n">
        <f aca="false">'Quarterly Data'!AK10/'Quarterly Data'!AK70</f>
        <v>0.429621266917715</v>
      </c>
      <c r="AL76" s="9" t="n">
        <f aca="false">'Quarterly Data'!AL10/'Quarterly Data'!AL70</f>
        <v>0.439395372465891</v>
      </c>
      <c r="AM76" s="9" t="n">
        <f aca="false">'Quarterly Data'!AM10/'Quarterly Data'!AM70</f>
        <v>0.47675796893849</v>
      </c>
      <c r="AN76" s="9" t="n">
        <f aca="false">'Quarterly Data'!AN10/'Quarterly Data'!AN70</f>
        <v>0.482776011618223</v>
      </c>
      <c r="AO76" s="9" t="n">
        <f aca="false">'Quarterly Data'!AO10/'Quarterly Data'!AO70</f>
        <v>0.518569077531404</v>
      </c>
      <c r="AP76" s="9" t="n">
        <f aca="false">'Quarterly Data'!AP10/'Quarterly Data'!AP70</f>
        <v>0.548482787167931</v>
      </c>
      <c r="AQ76" s="9" t="n">
        <f aca="false">'Quarterly Data'!AQ10/'Quarterly Data'!AQ70</f>
        <v>0.529023343928312</v>
      </c>
    </row>
    <row r="77" customFormat="false" ht="15" hidden="false" customHeight="true" outlineLevel="0" collapsed="false">
      <c r="A77" s="3" t="s">
        <v>179</v>
      </c>
      <c r="B77" s="9" t="n">
        <f aca="false">'Quarterly Data'!B11/'Quarterly Data'!B70</f>
        <v>0</v>
      </c>
      <c r="C77" s="9" t="n">
        <f aca="false">'Quarterly Data'!C11/'Quarterly Data'!C70</f>
        <v>0.0195207402669503</v>
      </c>
      <c r="D77" s="9" t="n">
        <f aca="false">'Quarterly Data'!D11/'Quarterly Data'!D70</f>
        <v>0</v>
      </c>
      <c r="E77" s="9" t="n">
        <f aca="false">'Quarterly Data'!E11/'Quarterly Data'!E70</f>
        <v>0.0364979750119386</v>
      </c>
      <c r="F77" s="9" t="n">
        <f aca="false">'Quarterly Data'!F11/'Quarterly Data'!F70</f>
        <v>0</v>
      </c>
      <c r="G77" s="9" t="n">
        <f aca="false">'Quarterly Data'!G11/'Quarterly Data'!G70</f>
        <v>0.187753560784618</v>
      </c>
      <c r="H77" s="9" t="n">
        <f aca="false">'Quarterly Data'!H11/'Quarterly Data'!H70</f>
        <v>0</v>
      </c>
      <c r="I77" s="9" t="n">
        <f aca="false">'Quarterly Data'!I11/'Quarterly Data'!I70</f>
        <v>0.0100351692692163</v>
      </c>
      <c r="J77" s="9" t="n">
        <f aca="false">'Quarterly Data'!J11/'Quarterly Data'!J70</f>
        <v>0.00307850707820522</v>
      </c>
      <c r="K77" s="9" t="n">
        <f aca="false">'Quarterly Data'!K11/'Quarterly Data'!K70</f>
        <v>0.00499294695589487</v>
      </c>
      <c r="L77" s="9" t="n">
        <f aca="false">'Quarterly Data'!L11/'Quarterly Data'!L70</f>
        <v>0.0130519400671999</v>
      </c>
      <c r="M77" s="9" t="n">
        <f aca="false">'Quarterly Data'!M11/'Quarterly Data'!M70</f>
        <v>0.115593619745938</v>
      </c>
      <c r="N77" s="9" t="n">
        <f aca="false">'Quarterly Data'!N11/'Quarterly Data'!N70</f>
        <v>0.00216950701104101</v>
      </c>
      <c r="O77" s="9" t="n">
        <f aca="false">'Quarterly Data'!O11/'Quarterly Data'!O70</f>
        <v>0.00176181739619938</v>
      </c>
      <c r="P77" s="9" t="n">
        <f aca="false">'Quarterly Data'!P11/'Quarterly Data'!P70</f>
        <v>0.000698183537041472</v>
      </c>
      <c r="Q77" s="9" t="n">
        <f aca="false">'Quarterly Data'!Q11/'Quarterly Data'!Q70</f>
        <v>0</v>
      </c>
      <c r="R77" s="9" t="n">
        <f aca="false">'Quarterly Data'!R11/'Quarterly Data'!R70</f>
        <v>0.0695422390245349</v>
      </c>
      <c r="S77" s="9" t="n">
        <f aca="false">'Quarterly Data'!S11/'Quarterly Data'!S70</f>
        <v>0.00202640467930407</v>
      </c>
      <c r="T77" s="9" t="n">
        <f aca="false">'Quarterly Data'!T11/'Quarterly Data'!T70</f>
        <v>-0.00079380821418373</v>
      </c>
      <c r="U77" s="9" t="n">
        <f aca="false">'Quarterly Data'!U11/'Quarterly Data'!U70</f>
        <v>0</v>
      </c>
      <c r="V77" s="9" t="n">
        <f aca="false">'Quarterly Data'!V11/'Quarterly Data'!V70</f>
        <v>-0.000909631527766948</v>
      </c>
      <c r="W77" s="9" t="n">
        <f aca="false">'Quarterly Data'!W11/'Quarterly Data'!W70</f>
        <v>0</v>
      </c>
      <c r="X77" s="9" t="n">
        <f aca="false">'Quarterly Data'!X11/'Quarterly Data'!X70</f>
        <v>0.131657245112774</v>
      </c>
      <c r="Y77" s="9" t="n">
        <f aca="false">'Quarterly Data'!Y11/'Quarterly Data'!Y70</f>
        <v>0.000139552597239736</v>
      </c>
      <c r="Z77" s="9" t="n">
        <f aca="false">'Quarterly Data'!Z11/'Quarterly Data'!Z70</f>
        <v>0</v>
      </c>
      <c r="AA77" s="9" t="n">
        <f aca="false">'Quarterly Data'!AA11/'Quarterly Data'!AA70</f>
        <v>0</v>
      </c>
      <c r="AB77" s="9" t="n">
        <f aca="false">'Quarterly Data'!AB11/'Quarterly Data'!AB70</f>
        <v>0.0123233820479893</v>
      </c>
      <c r="AC77" s="9" t="n">
        <f aca="false">'Quarterly Data'!AC11/'Quarterly Data'!AC70</f>
        <v>0</v>
      </c>
      <c r="AD77" s="9" t="n">
        <f aca="false">'Quarterly Data'!AD11/'Quarterly Data'!AD70</f>
        <v>0</v>
      </c>
      <c r="AE77" s="9" t="n">
        <f aca="false">'Quarterly Data'!AE11/'Quarterly Data'!AE70</f>
        <v>0</v>
      </c>
      <c r="AF77" s="9" t="n">
        <f aca="false">'Quarterly Data'!AF11/'Quarterly Data'!AF70</f>
        <v>0.00112392377514053</v>
      </c>
      <c r="AG77" s="9" t="n">
        <f aca="false">'Quarterly Data'!AG11/'Quarterly Data'!AG70</f>
        <v>0</v>
      </c>
      <c r="AH77" s="9" t="n">
        <f aca="false">'Quarterly Data'!AH11/'Quarterly Data'!AH70</f>
        <v>0</v>
      </c>
      <c r="AI77" s="9" t="n">
        <f aca="false">'Quarterly Data'!AI11/'Quarterly Data'!AI70</f>
        <v>0</v>
      </c>
      <c r="AJ77" s="9" t="n">
        <f aca="false">'Quarterly Data'!AJ11/'Quarterly Data'!AJ70</f>
        <v>0</v>
      </c>
      <c r="AK77" s="9" t="n">
        <f aca="false">'Quarterly Data'!AK11/'Quarterly Data'!AK70</f>
        <v>0</v>
      </c>
      <c r="AL77" s="9" t="n">
        <f aca="false">'Quarterly Data'!AL11/'Quarterly Data'!AL70</f>
        <v>0</v>
      </c>
      <c r="AM77" s="9" t="n">
        <f aca="false">'Quarterly Data'!AM11/'Quarterly Data'!AM70</f>
        <v>0</v>
      </c>
      <c r="AN77" s="9" t="n">
        <f aca="false">'Quarterly Data'!AN11/'Quarterly Data'!AN70</f>
        <v>0</v>
      </c>
      <c r="AO77" s="9" t="n">
        <f aca="false">'Quarterly Data'!AO11/'Quarterly Data'!AO70</f>
        <v>0</v>
      </c>
      <c r="AP77" s="9" t="n">
        <f aca="false">'Quarterly Data'!AP11/'Quarterly Data'!AP70</f>
        <v>0</v>
      </c>
      <c r="AQ77" s="9" t="n">
        <f aca="false">'Quarterly Data'!AQ11/'Quarterly Data'!AQ70</f>
        <v>0</v>
      </c>
    </row>
    <row r="78" customFormat="false" ht="15" hidden="false" customHeight="true" outlineLevel="0" collapsed="false">
      <c r="A78" s="3" t="s">
        <v>214</v>
      </c>
      <c r="B78" s="9" t="n">
        <f aca="false">('Quarterly Data'!B18+'Quarterly Data'!B14)/'Quarterly Data'!B70</f>
        <v>1.00571218067219</v>
      </c>
      <c r="C78" s="9" t="n">
        <f aca="false">('Quarterly Data'!C18+'Quarterly Data'!C14)/'Quarterly Data'!C70</f>
        <v>1.05103441246333</v>
      </c>
      <c r="D78" s="9" t="n">
        <f aca="false">('Quarterly Data'!D18+'Quarterly Data'!D14)/'Quarterly Data'!D70</f>
        <v>1.04159128524721</v>
      </c>
      <c r="E78" s="9" t="n">
        <f aca="false">('Quarterly Data'!E18+'Quarterly Data'!E14)/'Quarterly Data'!E70</f>
        <v>1.10925683483402</v>
      </c>
      <c r="F78" s="9" t="n">
        <f aca="false">('Quarterly Data'!F18+'Quarterly Data'!F14)/'Quarterly Data'!F70</f>
        <v>1.10542921204801</v>
      </c>
      <c r="G78" s="9" t="n">
        <f aca="false">('Quarterly Data'!G18+'Quarterly Data'!G14)/'Quarterly Data'!G70</f>
        <v>1.09906778759273</v>
      </c>
      <c r="H78" s="9" t="n">
        <f aca="false">('Quarterly Data'!H18+'Quarterly Data'!H14)/'Quarterly Data'!H70</f>
        <v>1.12320473268439</v>
      </c>
      <c r="I78" s="9" t="n">
        <f aca="false">('Quarterly Data'!I18+'Quarterly Data'!I14)/'Quarterly Data'!I70</f>
        <v>1.20345426885029</v>
      </c>
      <c r="J78" s="9" t="n">
        <f aca="false">('Quarterly Data'!J18+'Quarterly Data'!J14)/'Quarterly Data'!J70</f>
        <v>1.23341122758751</v>
      </c>
      <c r="K78" s="9" t="n">
        <f aca="false">('Quarterly Data'!K18+'Quarterly Data'!K14)/'Quarterly Data'!K70</f>
        <v>1.21856681274827</v>
      </c>
      <c r="L78" s="9" t="n">
        <f aca="false">('Quarterly Data'!L18+'Quarterly Data'!L14)/'Quarterly Data'!L70</f>
        <v>1.21759510979699</v>
      </c>
      <c r="M78" s="9" t="n">
        <f aca="false">('Quarterly Data'!M18+'Quarterly Data'!M14)/'Quarterly Data'!M70</f>
        <v>1.24327881477537</v>
      </c>
      <c r="N78" s="9" t="n">
        <f aca="false">('Quarterly Data'!N18+'Quarterly Data'!N14)/'Quarterly Data'!N70</f>
        <v>1.25565642031526</v>
      </c>
      <c r="O78" s="9" t="n">
        <f aca="false">('Quarterly Data'!O18+'Quarterly Data'!O14)/'Quarterly Data'!O70</f>
        <v>1.25168278445357</v>
      </c>
      <c r="P78" s="9" t="n">
        <f aca="false">('Quarterly Data'!P18+'Quarterly Data'!P14)/'Quarterly Data'!P70</f>
        <v>1.32615083083618</v>
      </c>
      <c r="Q78" s="9" t="n">
        <f aca="false">('Quarterly Data'!Q18+'Quarterly Data'!Q14)/'Quarterly Data'!Q70</f>
        <v>1.29486321372293</v>
      </c>
      <c r="R78" s="9" t="n">
        <f aca="false">('Quarterly Data'!R18+'Quarterly Data'!R14)/'Quarterly Data'!R70</f>
        <v>1.34990813858727</v>
      </c>
      <c r="S78" s="9" t="n">
        <f aca="false">('Quarterly Data'!S18+'Quarterly Data'!S14)/'Quarterly Data'!S70</f>
        <v>1.32408911127243</v>
      </c>
      <c r="T78" s="9" t="n">
        <f aca="false">('Quarterly Data'!T18+'Quarterly Data'!T14)/'Quarterly Data'!T70</f>
        <v>1.32544047541815</v>
      </c>
      <c r="U78" s="9" t="n">
        <f aca="false">('Quarterly Data'!U18+'Quarterly Data'!U14)/'Quarterly Data'!U70</f>
        <v>1.32286335091351</v>
      </c>
      <c r="V78" s="9" t="n">
        <f aca="false">('Quarterly Data'!V18+'Quarterly Data'!V14)/'Quarterly Data'!V70</f>
        <v>1.36103244542323</v>
      </c>
      <c r="W78" s="9" t="n">
        <f aca="false">('Quarterly Data'!W18+'Quarterly Data'!W14)/'Quarterly Data'!W70</f>
        <v>1.36186870032189</v>
      </c>
      <c r="X78" s="9" t="n">
        <f aca="false">('Quarterly Data'!X18+'Quarterly Data'!X14)/'Quarterly Data'!X70</f>
        <v>1.44219509920348</v>
      </c>
      <c r="Y78" s="9" t="n">
        <f aca="false">('Quarterly Data'!Y18+'Quarterly Data'!Y14)/'Quarterly Data'!Y70</f>
        <v>1.47878011396117</v>
      </c>
      <c r="Z78" s="9" t="n">
        <f aca="false">('Quarterly Data'!Z18+'Quarterly Data'!Z14)/'Quarterly Data'!Z70</f>
        <v>1.50129353708675</v>
      </c>
      <c r="AA78" s="9" t="n">
        <f aca="false">('Quarterly Data'!AA18+'Quarterly Data'!AA14)/'Quarterly Data'!AA70</f>
        <v>1.47719495071327</v>
      </c>
      <c r="AB78" s="9" t="n">
        <f aca="false">('Quarterly Data'!AB18+'Quarterly Data'!AB14)/'Quarterly Data'!AB70</f>
        <v>1.58952911253133</v>
      </c>
      <c r="AC78" s="9" t="n">
        <f aca="false">('Quarterly Data'!AC18+'Quarterly Data'!AC14)/'Quarterly Data'!AC70</f>
        <v>1.61740655257256</v>
      </c>
      <c r="AD78" s="9" t="n">
        <f aca="false">('Quarterly Data'!AD18+'Quarterly Data'!AD14)/'Quarterly Data'!AD70</f>
        <v>1.58096157761072</v>
      </c>
      <c r="AE78" s="9" t="n">
        <f aca="false">('Quarterly Data'!AE18+'Quarterly Data'!AE14)/'Quarterly Data'!AE70</f>
        <v>1.48681111124824</v>
      </c>
      <c r="AF78" s="9" t="n">
        <f aca="false">('Quarterly Data'!AF18+'Quarterly Data'!AF14)/'Quarterly Data'!AF70</f>
        <v>1.53868161946805</v>
      </c>
      <c r="AG78" s="9" t="n">
        <f aca="false">('Quarterly Data'!AG18+'Quarterly Data'!AG14)/'Quarterly Data'!AG70</f>
        <v>1.58594278715649</v>
      </c>
      <c r="AH78" s="9" t="n">
        <f aca="false">('Quarterly Data'!AH18+'Quarterly Data'!AH14)/'Quarterly Data'!AH70</f>
        <v>1.57736738102479</v>
      </c>
      <c r="AI78" s="9" t="n">
        <f aca="false">('Quarterly Data'!AI18+'Quarterly Data'!AI14)/'Quarterly Data'!AI70</f>
        <v>1.51972410255644</v>
      </c>
      <c r="AJ78" s="9" t="n">
        <f aca="false">('Quarterly Data'!AJ18+'Quarterly Data'!AJ14)/'Quarterly Data'!AJ70</f>
        <v>1.55408251915122</v>
      </c>
      <c r="AK78" s="9" t="n">
        <f aca="false">('Quarterly Data'!AK18+'Quarterly Data'!AK14)/'Quarterly Data'!AK70</f>
        <v>1.56828954268935</v>
      </c>
      <c r="AL78" s="9" t="n">
        <f aca="false">('Quarterly Data'!AL18+'Quarterly Data'!AL14)/'Quarterly Data'!AL70</f>
        <v>1.59842324356277</v>
      </c>
      <c r="AM78" s="9" t="n">
        <f aca="false">('Quarterly Data'!AM18+'Quarterly Data'!AM14)/'Quarterly Data'!AM70</f>
        <v>1.70099173871715</v>
      </c>
      <c r="AN78" s="9" t="n">
        <f aca="false">('Quarterly Data'!AN18+'Quarterly Data'!AN14)/'Quarterly Data'!AN70</f>
        <v>1.69889033484573</v>
      </c>
      <c r="AO78" s="9" t="n">
        <f aca="false">('Quarterly Data'!AO18+'Quarterly Data'!AO14)/'Quarterly Data'!AO70</f>
        <v>1.7491144534476</v>
      </c>
      <c r="AP78" s="9" t="n">
        <f aca="false">('Quarterly Data'!AP18+'Quarterly Data'!AP14)/'Quarterly Data'!AP70</f>
        <v>1.78618077858924</v>
      </c>
      <c r="AQ78" s="9" t="n">
        <f aca="false">('Quarterly Data'!AQ18+'Quarterly Data'!AQ14)/'Quarterly Data'!AQ70</f>
        <v>1.759472601481</v>
      </c>
    </row>
    <row r="79" customFormat="false" ht="15" hidden="false" customHeight="true" outlineLevel="0" collapsed="false">
      <c r="A79" s="3" t="s">
        <v>215</v>
      </c>
      <c r="B79" s="9" t="n">
        <f aca="false">'Quarterly Data'!B30/'Quarterly Data'!B70</f>
        <v>3.2287934609936</v>
      </c>
      <c r="C79" s="9" t="n">
        <f aca="false">'Quarterly Data'!C30/'Quarterly Data'!C70</f>
        <v>3.00517870051946</v>
      </c>
      <c r="D79" s="9" t="n">
        <f aca="false">'Quarterly Data'!D30/'Quarterly Data'!D70</f>
        <v>4.23709794171981</v>
      </c>
      <c r="E79" s="9" t="n">
        <f aca="false">'Quarterly Data'!E30/'Quarterly Data'!E70</f>
        <v>3.45421613314657</v>
      </c>
      <c r="F79" s="9" t="n">
        <f aca="false">'Quarterly Data'!F30/'Quarterly Data'!F70</f>
        <v>3.34642691547635</v>
      </c>
      <c r="G79" s="9" t="n">
        <f aca="false">'Quarterly Data'!G30/'Quarterly Data'!G70</f>
        <v>2.95980332928477</v>
      </c>
      <c r="H79" s="9" t="n">
        <f aca="false">'Quarterly Data'!H30/'Quarterly Data'!H70</f>
        <v>3.33831723191728</v>
      </c>
      <c r="I79" s="9" t="n">
        <f aca="false">'Quarterly Data'!I30/'Quarterly Data'!I70</f>
        <v>3.43508440346008</v>
      </c>
      <c r="J79" s="9" t="n">
        <f aca="false">'Quarterly Data'!J30/'Quarterly Data'!J70</f>
        <v>2.76180857044456</v>
      </c>
      <c r="K79" s="9" t="n">
        <f aca="false">'Quarterly Data'!K30/'Quarterly Data'!K70</f>
        <v>3.64325695673479</v>
      </c>
      <c r="L79" s="9" t="n">
        <f aca="false">'Quarterly Data'!L30/'Quarterly Data'!L70</f>
        <v>3.14802215971225</v>
      </c>
      <c r="M79" s="9" t="n">
        <f aca="false">'Quarterly Data'!M30/'Quarterly Data'!M70</f>
        <v>4.80763839607295</v>
      </c>
      <c r="N79" s="9" t="n">
        <f aca="false">'Quarterly Data'!N30/'Quarterly Data'!N70</f>
        <v>2.94934405439903</v>
      </c>
      <c r="O79" s="9" t="n">
        <f aca="false">'Quarterly Data'!O30/'Quarterly Data'!O70</f>
        <v>2.93305667543609</v>
      </c>
      <c r="P79" s="9" t="n">
        <f aca="false">'Quarterly Data'!P30/'Quarterly Data'!P70</f>
        <v>3.81329830292386</v>
      </c>
      <c r="Q79" s="9" t="n">
        <f aca="false">'Quarterly Data'!Q30/'Quarterly Data'!Q70</f>
        <v>2.95362703509602</v>
      </c>
      <c r="R79" s="9" t="n">
        <f aca="false">'Quarterly Data'!R30/'Quarterly Data'!R70</f>
        <v>3.11758540077144</v>
      </c>
      <c r="S79" s="9" t="n">
        <f aca="false">'Quarterly Data'!S30/'Quarterly Data'!S70</f>
        <v>3.02185329437773</v>
      </c>
      <c r="T79" s="9" t="n">
        <f aca="false">'Quarterly Data'!T30/'Quarterly Data'!T70</f>
        <v>2.84396534883871</v>
      </c>
      <c r="U79" s="9" t="n">
        <f aca="false">'Quarterly Data'!U30/'Quarterly Data'!U70</f>
        <v>4.2804904196817</v>
      </c>
      <c r="V79" s="9" t="n">
        <f aca="false">'Quarterly Data'!V30/'Quarterly Data'!V70</f>
        <v>2.81290129168896</v>
      </c>
      <c r="W79" s="9" t="n">
        <f aca="false">'Quarterly Data'!W30/'Quarterly Data'!W70</f>
        <v>5.08305633015546</v>
      </c>
      <c r="X79" s="9" t="n">
        <f aca="false">'Quarterly Data'!X30/'Quarterly Data'!X70</f>
        <v>2.56613143808572</v>
      </c>
      <c r="Y79" s="9" t="n">
        <f aca="false">'Quarterly Data'!Y30/'Quarterly Data'!Y70</f>
        <v>4.35083132414325</v>
      </c>
      <c r="Z79" s="9" t="n">
        <f aca="false">'Quarterly Data'!Z30/'Quarterly Data'!Z70</f>
        <v>3.84302539206803</v>
      </c>
      <c r="AA79" s="9" t="n">
        <f aca="false">'Quarterly Data'!AA30/'Quarterly Data'!AA70</f>
        <v>2.94118628888545</v>
      </c>
      <c r="AB79" s="9" t="n">
        <f aca="false">'Quarterly Data'!AB30/'Quarterly Data'!AB70</f>
        <v>5.73401875623811</v>
      </c>
      <c r="AC79" s="9" t="n">
        <f aca="false">'Quarterly Data'!AC30/'Quarterly Data'!AC70</f>
        <v>3.87530352923141</v>
      </c>
      <c r="AD79" s="9" t="n">
        <f aca="false">'Quarterly Data'!AD30/'Quarterly Data'!AD70</f>
        <v>3.12619834018846</v>
      </c>
      <c r="AE79" s="9" t="n">
        <f aca="false">'Quarterly Data'!AE30/'Quarterly Data'!AE70</f>
        <v>4.59947420829671</v>
      </c>
      <c r="AF79" s="9" t="n">
        <f aca="false">'Quarterly Data'!AF30/'Quarterly Data'!AF70</f>
        <v>3.18751526172505</v>
      </c>
      <c r="AG79" s="9" t="n">
        <f aca="false">'Quarterly Data'!AG30/'Quarterly Data'!AG70</f>
        <v>3.75530732340276</v>
      </c>
      <c r="AH79" s="9" t="n">
        <f aca="false">'Quarterly Data'!AH30/'Quarterly Data'!AH70</f>
        <v>3.27420763100583</v>
      </c>
      <c r="AI79" s="9" t="n">
        <f aca="false">'Quarterly Data'!AI30/'Quarterly Data'!AI70</f>
        <v>3.8051397799619</v>
      </c>
      <c r="AJ79" s="9" t="n">
        <f aca="false">'Quarterly Data'!AJ30/'Quarterly Data'!AJ70</f>
        <v>4.68035019830351</v>
      </c>
      <c r="AK79" s="9" t="n">
        <f aca="false">'Quarterly Data'!AK30/'Quarterly Data'!AK70</f>
        <v>4.05286066085761</v>
      </c>
      <c r="AL79" s="9" t="n">
        <f aca="false">'Quarterly Data'!AL30/'Quarterly Data'!AL70</f>
        <v>3.77441535094969</v>
      </c>
      <c r="AM79" s="9" t="n">
        <f aca="false">'Quarterly Data'!AM30/'Quarterly Data'!AM70</f>
        <v>4.16314378657257</v>
      </c>
      <c r="AN79" s="9" t="n">
        <f aca="false">'Quarterly Data'!AN30/'Quarterly Data'!AN70</f>
        <v>5.01707680626031</v>
      </c>
      <c r="AO79" s="9" t="n">
        <f aca="false">'Quarterly Data'!AO30/'Quarterly Data'!AO70</f>
        <v>3.5132293350199</v>
      </c>
      <c r="AP79" s="9" t="n">
        <f aca="false">'Quarterly Data'!AP30/'Quarterly Data'!AP70</f>
        <v>4.85339251985304</v>
      </c>
      <c r="AQ79" s="9" t="n">
        <f aca="false">'Quarterly Data'!AQ30/'Quarterly Data'!AQ70</f>
        <v>3.47302655050342</v>
      </c>
    </row>
    <row r="80" customFormat="false" ht="15" hidden="false" customHeight="true" outlineLevel="0" collapsed="false">
      <c r="A80" s="10" t="s">
        <v>216</v>
      </c>
    </row>
    <row r="81" customFormat="false" ht="15" hidden="false" customHeight="true" outlineLevel="0" collapsed="false"/>
    <row r="82" customFormat="false" ht="15" hidden="false" customHeight="true" outlineLevel="0" collapsed="false">
      <c r="A82" s="3" t="s">
        <v>217</v>
      </c>
      <c r="B82" s="9" t="n">
        <f aca="false">'Quarterly Data'!B35/'Quarterly Data'!B70</f>
        <v>2.58388041646787</v>
      </c>
      <c r="C82" s="9" t="n">
        <f aca="false">'Quarterly Data'!C35/'Quarterly Data'!C70</f>
        <v>2.52912963596794</v>
      </c>
      <c r="D82" s="9" t="n">
        <f aca="false">'Quarterly Data'!D35/'Quarterly Data'!D70</f>
        <v>2.55634207912847</v>
      </c>
      <c r="E82" s="9" t="n">
        <f aca="false">'Quarterly Data'!E35/'Quarterly Data'!E70</f>
        <v>2.66692301286304</v>
      </c>
      <c r="F82" s="9" t="n">
        <f aca="false">'Quarterly Data'!F35/'Quarterly Data'!F70</f>
        <v>2.61299847978846</v>
      </c>
      <c r="G82" s="9" t="n">
        <f aca="false">'Quarterly Data'!G35/'Quarterly Data'!G70</f>
        <v>2.60847058597896</v>
      </c>
      <c r="H82" s="9" t="n">
        <f aca="false">'Quarterly Data'!H35/'Quarterly Data'!H70</f>
        <v>2.71713442830992</v>
      </c>
      <c r="I82" s="9" t="n">
        <f aca="false">'Quarterly Data'!I35/'Quarterly Data'!I70</f>
        <v>2.76488830496756</v>
      </c>
      <c r="J82" s="9" t="n">
        <f aca="false">'Quarterly Data'!J35/'Quarterly Data'!J70</f>
        <v>2.78462209141202</v>
      </c>
      <c r="K82" s="9" t="n">
        <f aca="false">'Quarterly Data'!K35/'Quarterly Data'!K70</f>
        <v>2.84982946695224</v>
      </c>
      <c r="L82" s="9" t="n">
        <f aca="false">'Quarterly Data'!L35/'Quarterly Data'!L70</f>
        <v>2.89466829089888</v>
      </c>
      <c r="M82" s="9" t="n">
        <f aca="false">'Quarterly Data'!M35/'Quarterly Data'!M70</f>
        <v>2.91928850615091</v>
      </c>
      <c r="N82" s="9" t="n">
        <f aca="false">'Quarterly Data'!N35/'Quarterly Data'!N70</f>
        <v>2.88748211162706</v>
      </c>
      <c r="O82" s="9" t="n">
        <f aca="false">'Quarterly Data'!O35/'Quarterly Data'!O70</f>
        <v>2.81964641239078</v>
      </c>
      <c r="P82" s="9" t="n">
        <f aca="false">'Quarterly Data'!P35/'Quarterly Data'!P70</f>
        <v>2.86310804575972</v>
      </c>
      <c r="Q82" s="9" t="n">
        <f aca="false">'Quarterly Data'!Q35/'Quarterly Data'!Q70</f>
        <v>2.93616919652634</v>
      </c>
      <c r="R82" s="9" t="n">
        <f aca="false">'Quarterly Data'!R35/'Quarterly Data'!R70</f>
        <v>2.95821460981172</v>
      </c>
      <c r="S82" s="9" t="n">
        <f aca="false">'Quarterly Data'!S35/'Quarterly Data'!S70</f>
        <v>2.78086992298183</v>
      </c>
      <c r="T82" s="9" t="n">
        <f aca="false">'Quarterly Data'!T35/'Quarterly Data'!T70</f>
        <v>2.59160993751058</v>
      </c>
      <c r="U82" s="9" t="n">
        <f aca="false">'Quarterly Data'!U35/'Quarterly Data'!U70</f>
        <v>2.42916709129347</v>
      </c>
      <c r="V82" s="9" t="n">
        <f aca="false">'Quarterly Data'!V35/'Quarterly Data'!V70</f>
        <v>2.45853270765857</v>
      </c>
      <c r="W82" s="9" t="n">
        <f aca="false">'Quarterly Data'!W35/'Quarterly Data'!W70</f>
        <v>2.46492019011221</v>
      </c>
      <c r="X82" s="9" t="n">
        <f aca="false">'Quarterly Data'!X35/'Quarterly Data'!X70</f>
        <v>2.58706854609834</v>
      </c>
      <c r="Y82" s="9" t="n">
        <f aca="false">'Quarterly Data'!Y35/'Quarterly Data'!Y70</f>
        <v>2.80314160663981</v>
      </c>
      <c r="Z82" s="9" t="n">
        <f aca="false">'Quarterly Data'!Z35/'Quarterly Data'!Z70</f>
        <v>2.77627253268684</v>
      </c>
      <c r="AA82" s="9" t="n">
        <f aca="false">'Quarterly Data'!AA35/'Quarterly Data'!AA70</f>
        <v>2.94781776619542</v>
      </c>
      <c r="AB82" s="9" t="n">
        <f aca="false">'Quarterly Data'!AB35/'Quarterly Data'!AB70</f>
        <v>3.09310899911435</v>
      </c>
      <c r="AC82" s="9" t="n">
        <f aca="false">'Quarterly Data'!AC35/'Quarterly Data'!AC70</f>
        <v>3.24473310793582</v>
      </c>
      <c r="AD82" s="9" t="n">
        <f aca="false">'Quarterly Data'!AD35/'Quarterly Data'!AD70</f>
        <v>3.22320255963534</v>
      </c>
      <c r="AE82" s="9" t="n">
        <f aca="false">'Quarterly Data'!AE35/'Quarterly Data'!AE70</f>
        <v>3.29163350640827</v>
      </c>
      <c r="AF82" s="9" t="n">
        <f aca="false">'Quarterly Data'!AF35/'Quarterly Data'!AF70</f>
        <v>3.14985632243267</v>
      </c>
      <c r="AG82" s="9" t="n">
        <f aca="false">'Quarterly Data'!AG35/'Quarterly Data'!AG70</f>
        <v>3.27227385078731</v>
      </c>
      <c r="AH82" s="9" t="n">
        <f aca="false">'Quarterly Data'!AH35/'Quarterly Data'!AH70</f>
        <v>3.36009640598264</v>
      </c>
      <c r="AI82" s="9" t="n">
        <f aca="false">'Quarterly Data'!AI35/'Quarterly Data'!AI70</f>
        <v>3.37577534949986</v>
      </c>
      <c r="AJ82" s="9" t="n">
        <f aca="false">'Quarterly Data'!AJ35/'Quarterly Data'!AJ70</f>
        <v>3.51993442256878</v>
      </c>
      <c r="AK82" s="9" t="n">
        <f aca="false">'Quarterly Data'!AK35/'Quarterly Data'!AK70</f>
        <v>3.2355487430758</v>
      </c>
      <c r="AL82" s="9" t="n">
        <f aca="false">'Quarterly Data'!AL35/'Quarterly Data'!AL70</f>
        <v>3.41012910661496</v>
      </c>
      <c r="AM82" s="9" t="n">
        <f aca="false">'Quarterly Data'!AM35/'Quarterly Data'!AM70</f>
        <v>3.48421560068588</v>
      </c>
      <c r="AN82" s="9" t="n">
        <f aca="false">'Quarterly Data'!AN35/'Quarterly Data'!AN70</f>
        <v>3.73426248583063</v>
      </c>
      <c r="AO82" s="9" t="n">
        <f aca="false">'Quarterly Data'!AO35/'Quarterly Data'!AO70</f>
        <v>3.5600690910751</v>
      </c>
      <c r="AP82" s="9" t="n">
        <f aca="false">'Quarterly Data'!AP35/'Quarterly Data'!AP70</f>
        <v>3.54867726499384</v>
      </c>
      <c r="AQ82" s="9" t="n">
        <f aca="false">'Quarterly Data'!AQ35/'Quarterly Data'!AQ70</f>
        <v>3.51709547099022</v>
      </c>
    </row>
    <row r="83" customFormat="false" ht="15" hidden="false" customHeight="true" outlineLevel="0" collapsed="false">
      <c r="A83" s="3" t="s">
        <v>235</v>
      </c>
      <c r="B83" s="13" t="n">
        <f aca="false">B82*4/B10</f>
        <v>0.0427656089398131</v>
      </c>
      <c r="C83" s="13" t="n">
        <f aca="false">C82*4/C10</f>
        <v>0.0431135722971741</v>
      </c>
      <c r="D83" s="13" t="n">
        <f aca="false">D82*4/D10</f>
        <v>0.0441130630030364</v>
      </c>
      <c r="E83" s="13" t="n">
        <f aca="false">E82*4/E10</f>
        <v>0.0458144204356943</v>
      </c>
      <c r="F83" s="13" t="n">
        <f aca="false">F82*4/F10</f>
        <v>0.0438130635008788</v>
      </c>
      <c r="G83" s="13" t="n">
        <f aca="false">G82*4/G10</f>
        <v>0.0423221047219967</v>
      </c>
      <c r="H83" s="13" t="n">
        <f aca="false">H82*4/H10</f>
        <v>0.0465003264597362</v>
      </c>
      <c r="I83" s="13" t="n">
        <f aca="false">I82*4/I10</f>
        <v>0.0471383387507129</v>
      </c>
      <c r="J83" s="13" t="n">
        <f aca="false">J82*4/J10</f>
        <v>0.0498676923987749</v>
      </c>
      <c r="K83" s="13" t="n">
        <f aca="false">K82*4/K10</f>
        <v>0.0493972563677361</v>
      </c>
      <c r="L83" s="13" t="n">
        <f aca="false">L82*4/L10</f>
        <v>0.0482871064034698</v>
      </c>
      <c r="M83" s="13" t="n">
        <f aca="false">M82*4/M10</f>
        <v>0.0509679512447125</v>
      </c>
      <c r="N83" s="13" t="n">
        <f aca="false">N82*4/N10</f>
        <v>0.0452876777877636</v>
      </c>
      <c r="O83" s="13" t="n">
        <f aca="false">O82*4/O10</f>
        <v>0.0434252117460738</v>
      </c>
      <c r="P83" s="13" t="n">
        <f aca="false">P82*4/P10</f>
        <v>0.0423114388141699</v>
      </c>
      <c r="Q83" s="13" t="n">
        <f aca="false">Q82*4/Q10</f>
        <v>0.0444916573035963</v>
      </c>
      <c r="R83" s="13" t="n">
        <f aca="false">R82*4/R10</f>
        <v>0.0567386673696657</v>
      </c>
      <c r="S83" s="13" t="n">
        <f aca="false">S82*4/S10</f>
        <v>0.0523881419049764</v>
      </c>
      <c r="T83" s="13" t="n">
        <f aca="false">T82*4/T10</f>
        <v>0.050114403008342</v>
      </c>
      <c r="U83" s="13" t="n">
        <f aca="false">U82*4/U10</f>
        <v>0.0446861162077805</v>
      </c>
      <c r="V83" s="13" t="n">
        <f aca="false">V82*4/V10</f>
        <v>0.0408586038851907</v>
      </c>
      <c r="W83" s="13" t="n">
        <f aca="false">W82*4/W10</f>
        <v>0.0373028485957438</v>
      </c>
      <c r="X83" s="13" t="n">
        <f aca="false">X82*4/X10</f>
        <v>0.0371001029467972</v>
      </c>
      <c r="Y83" s="13" t="n">
        <f aca="false">Y82*4/Y10</f>
        <v>0.035916569179789</v>
      </c>
      <c r="Z83" s="13" t="n">
        <f aca="false">Z82*4/Z10</f>
        <v>0.0361408720226694</v>
      </c>
      <c r="AA83" s="13" t="n">
        <f aca="false">AA82*4/AA10</f>
        <v>0.0464875377926418</v>
      </c>
      <c r="AB83" s="13" t="n">
        <f aca="false">AB82*4/AB10</f>
        <v>0.0506475201248524</v>
      </c>
      <c r="AC83" s="13" t="n">
        <f aca="false">AC82*4/AC10</f>
        <v>0.0578288102849535</v>
      </c>
      <c r="AD83" s="13" t="n">
        <f aca="false">AD82*4/AD10</f>
        <v>0.0562288492869636</v>
      </c>
      <c r="AE83" s="13" t="n">
        <f aca="false">AE82*4/AE10</f>
        <v>0.0528439613017728</v>
      </c>
      <c r="AF83" s="13" t="n">
        <f aca="false">AF82*4/AF10</f>
        <v>0.0544562866860945</v>
      </c>
      <c r="AG83" s="13" t="n">
        <f aca="false">AG82*4/AG10</f>
        <v>0.053055887759699</v>
      </c>
      <c r="AH83" s="13" t="n">
        <f aca="false">AH82*4/AH10</f>
        <v>0.0548796695423783</v>
      </c>
      <c r="AI83" s="13" t="n">
        <f aca="false">AI82*4/AI10</f>
        <v>0.0502929709440027</v>
      </c>
      <c r="AJ83" s="13" t="n">
        <f aca="false">AJ82*4/AJ10</f>
        <v>0.0491422099934969</v>
      </c>
      <c r="AK83" s="13" t="n">
        <f aca="false">AK82*4/AK10</f>
        <v>0.0463871037435399</v>
      </c>
      <c r="AL83" s="13" t="n">
        <f aca="false">AL82*4/AL10</f>
        <v>0.0494904531914702</v>
      </c>
      <c r="AM83" s="13" t="n">
        <f aca="false">AM82*4/AM10</f>
        <v>0.0521697280950706</v>
      </c>
      <c r="AN83" s="13" t="n">
        <f aca="false">AN82*4/AN10</f>
        <v>0.057897012731177</v>
      </c>
      <c r="AO83" s="13" t="n">
        <f aca="false">AO82*4/AO10</f>
        <v>0.0565627180728235</v>
      </c>
      <c r="AP83" s="13" t="n">
        <f aca="false">AP82*4/AP10</f>
        <v>0.0602697923886345</v>
      </c>
      <c r="AQ83" s="13" t="n">
        <f aca="false">AQ82*4/AQ10</f>
        <v>0.05488915976452</v>
      </c>
    </row>
    <row r="84" customFormat="false" ht="15" hidden="false" customHeight="true" outlineLevel="0" collapsed="false">
      <c r="A84" s="14" t="s">
        <v>189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customFormat="false" ht="15" hidden="false" customHeight="true" outlineLevel="0" collapsed="false"/>
    <row r="86" customFormat="false" ht="15" hidden="false" customHeight="true" outlineLevel="0" collapsed="false">
      <c r="A86" s="12" t="s">
        <v>219</v>
      </c>
    </row>
    <row r="87" customFormat="false" ht="15" hidden="false" customHeight="true" outlineLevel="0" collapsed="false">
      <c r="A87" s="3" t="s">
        <v>236</v>
      </c>
      <c r="B87" s="9" t="n">
        <f aca="false">'Quarterly Data'!B60/'Quarterly Data'!B71</f>
        <v>51.478346739254</v>
      </c>
      <c r="C87" s="9" t="n">
        <f aca="false">'Quarterly Data'!C60/'Quarterly Data'!C71</f>
        <v>54.2581167030286</v>
      </c>
      <c r="D87" s="9" t="n">
        <f aca="false">'Quarterly Data'!D60/'Quarterly Data'!D71</f>
        <v>53.9591003211462</v>
      </c>
      <c r="E87" s="9" t="n">
        <f aca="false">'Quarterly Data'!E60/'Quarterly Data'!E71</f>
        <v>55.6957273933099</v>
      </c>
      <c r="F87" s="9" t="n">
        <f aca="false">'Quarterly Data'!F60/'Quarterly Data'!F71</f>
        <v>54.9588471562645</v>
      </c>
      <c r="G87" s="9" t="n">
        <f aca="false">'Quarterly Data'!G60/'Quarterly Data'!G71</f>
        <v>54.3650533120551</v>
      </c>
      <c r="H87" s="9" t="n">
        <f aca="false">'Quarterly Data'!H60/'Quarterly Data'!H71</f>
        <v>55.3103528965662</v>
      </c>
      <c r="I87" s="9" t="n">
        <f aca="false">'Quarterly Data'!I60/'Quarterly Data'!I71</f>
        <v>56.2090704419554</v>
      </c>
      <c r="J87" s="9" t="n">
        <f aca="false">'Quarterly Data'!J60/'Quarterly Data'!J71</f>
        <v>58.900813983077</v>
      </c>
      <c r="K87" s="9" t="n">
        <f aca="false">'Quarterly Data'!K60/'Quarterly Data'!K71</f>
        <v>58.878239088972</v>
      </c>
      <c r="L87" s="9" t="n">
        <f aca="false">'Quarterly Data'!L60/'Quarterly Data'!L71</f>
        <v>58.6380930542467</v>
      </c>
      <c r="M87" s="9" t="n">
        <f aca="false">'Quarterly Data'!M60/'Quarterly Data'!M71</f>
        <v>55.0577773273268</v>
      </c>
      <c r="N87" s="9" t="n">
        <f aca="false">'Quarterly Data'!N60/'Quarterly Data'!N71</f>
        <v>54.3046807499354</v>
      </c>
      <c r="O87" s="9" t="n">
        <f aca="false">'Quarterly Data'!O60/'Quarterly Data'!O71</f>
        <v>56.5443673908595</v>
      </c>
      <c r="P87" s="9" t="n">
        <f aca="false">'Quarterly Data'!P60/'Quarterly Data'!P71</f>
        <v>55.3398827552878</v>
      </c>
      <c r="Q87" s="9" t="n">
        <f aca="false">'Quarterly Data'!Q60/'Quarterly Data'!Q71</f>
        <v>54.2748100630103</v>
      </c>
      <c r="R87" s="9" t="n">
        <f aca="false">'Quarterly Data'!R60/'Quarterly Data'!R71</f>
        <v>61.3801649545812</v>
      </c>
      <c r="S87" s="9" t="n">
        <f aca="false">'Quarterly Data'!S60/'Quarterly Data'!S71</f>
        <v>57.6881965621821</v>
      </c>
      <c r="T87" s="9" t="n">
        <f aca="false">'Quarterly Data'!T60/'Quarterly Data'!T71</f>
        <v>57.5154971774628</v>
      </c>
      <c r="U87" s="9" t="n">
        <f aca="false">'Quarterly Data'!U60/'Quarterly Data'!U71</f>
        <v>57.0126687697252</v>
      </c>
      <c r="V87" s="9" t="n">
        <f aca="false">'Quarterly Data'!V60/'Quarterly Data'!V71</f>
        <v>56.176903014782</v>
      </c>
      <c r="W87" s="9" t="n">
        <f aca="false">'Quarterly Data'!W60/'Quarterly Data'!W71</f>
        <v>55.6244191828237</v>
      </c>
      <c r="X87" s="9" t="n">
        <f aca="false">'Quarterly Data'!X60/'Quarterly Data'!X71</f>
        <v>57.2884493154415</v>
      </c>
      <c r="Y87" s="9" t="n">
        <f aca="false">'Quarterly Data'!Y60/'Quarterly Data'!Y71</f>
        <v>59.5936712864207</v>
      </c>
      <c r="Z87" s="9" t="n">
        <f aca="false">'Quarterly Data'!Z60/'Quarterly Data'!Z71</f>
        <v>58.9023348728747</v>
      </c>
      <c r="AA87" s="9" t="n">
        <f aca="false">'Quarterly Data'!AA60/'Quarterly Data'!AA71</f>
        <v>59.3936994657959</v>
      </c>
      <c r="AB87" s="9" t="n">
        <f aca="false">'Quarterly Data'!AB60/'Quarterly Data'!AB71</f>
        <v>60.095129182195</v>
      </c>
      <c r="AC87" s="9" t="n">
        <f aca="false">'Quarterly Data'!AC60/'Quarterly Data'!AC71</f>
        <v>62.9171338056092</v>
      </c>
      <c r="AD87" s="9" t="n">
        <f aca="false">'Quarterly Data'!AD60/'Quarterly Data'!AD71</f>
        <v>61.2317319496077</v>
      </c>
      <c r="AE87" s="9" t="n">
        <f aca="false">'Quarterly Data'!AE60/'Quarterly Data'!AE71</f>
        <v>59.8887250706619</v>
      </c>
      <c r="AF87" s="9" t="n">
        <f aca="false">'Quarterly Data'!AF60/'Quarterly Data'!AF71</f>
        <v>59.6276906095026</v>
      </c>
      <c r="AG87" s="9" t="n">
        <f aca="false">'Quarterly Data'!AG60/'Quarterly Data'!AG71</f>
        <v>59.483918374384</v>
      </c>
      <c r="AH87" s="9" t="n">
        <f aca="false">'Quarterly Data'!AH60/'Quarterly Data'!AH71</f>
        <v>59.3464605527889</v>
      </c>
      <c r="AI87" s="9" t="n">
        <f aca="false">'Quarterly Data'!AI60/'Quarterly Data'!AI71</f>
        <v>61.5988393854099</v>
      </c>
      <c r="AJ87" s="9" t="n">
        <f aca="false">'Quarterly Data'!AJ60/'Quarterly Data'!AJ71</f>
        <v>61.2600631847513</v>
      </c>
      <c r="AK87" s="9" t="n">
        <f aca="false">'Quarterly Data'!AK60/'Quarterly Data'!AK71</f>
        <v>59.0341612396551</v>
      </c>
      <c r="AL87" s="9" t="n">
        <f aca="false">'Quarterly Data'!AL60/'Quarterly Data'!AL71</f>
        <v>60.9991456499088</v>
      </c>
      <c r="AM87" s="9" t="n">
        <f aca="false">'Quarterly Data'!AM60/'Quarterly Data'!AM71</f>
        <v>63.6446241265799</v>
      </c>
      <c r="AN87" s="9" t="n">
        <f aca="false">'Quarterly Data'!AN60/'Quarterly Data'!AN71</f>
        <v>64.8234479983812</v>
      </c>
      <c r="AO87" s="9" t="n">
        <f aca="false">'Quarterly Data'!AO60/'Quarterly Data'!AO71</f>
        <v>70.4508214295202</v>
      </c>
      <c r="AP87" s="9" t="n">
        <f aca="false">'Quarterly Data'!AP60/'Quarterly Data'!AP71</f>
        <v>72.1694616972357</v>
      </c>
      <c r="AQ87" s="9" t="n">
        <f aca="false">'Quarterly Data'!AQ60/'Quarterly Data'!AQ71</f>
        <v>67.6152876800379</v>
      </c>
    </row>
    <row r="88" customFormat="false" ht="15" hidden="false" customHeight="true" outlineLevel="0" collapsed="false">
      <c r="A88" s="3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</row>
    <row r="89" customFormat="false" ht="15" hidden="false" customHeight="true" outlineLevel="0" collapsed="false">
      <c r="A89" s="3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</row>
    <row r="91" customFormat="false" ht="15" hidden="false" customHeight="true" outlineLevel="0" collapsed="false">
      <c r="A91" s="12" t="s">
        <v>221</v>
      </c>
    </row>
    <row r="92" customFormat="false" ht="15" hidden="false" customHeight="true" outlineLevel="0" collapsed="false">
      <c r="A92" s="3" t="s">
        <v>237</v>
      </c>
      <c r="B92" s="9" t="n">
        <f aca="false">'Quarterly Data'!B77/'Quarterly Data'!B70</f>
        <v>1.46342886274358</v>
      </c>
      <c r="C92" s="9" t="n">
        <f aca="false">'Quarterly Data'!C77/'Quarterly Data'!C70</f>
        <v>1.47032182835565</v>
      </c>
      <c r="D92" s="9" t="n">
        <f aca="false">'Quarterly Data'!D77/'Quarterly Data'!D70</f>
        <v>1.46559280182301</v>
      </c>
      <c r="E92" s="9" t="n">
        <f aca="false">'Quarterly Data'!E77/'Quarterly Data'!E70</f>
        <v>1.46653989451417</v>
      </c>
      <c r="F92" s="9" t="n">
        <f aca="false">'Quarterly Data'!F77/'Quarterly Data'!F70</f>
        <v>1.53807015553635</v>
      </c>
      <c r="G92" s="9" t="n">
        <f aca="false">'Quarterly Data'!G77/'Quarterly Data'!G70</f>
        <v>1.52364633273431</v>
      </c>
      <c r="H92" s="9" t="n">
        <f aca="false">'Quarterly Data'!H77/'Quarterly Data'!H70</f>
        <v>1.51901064624425</v>
      </c>
      <c r="I92" s="9" t="n">
        <f aca="false">'Quarterly Data'!I77/'Quarterly Data'!I70</f>
        <v>1.50216525395244</v>
      </c>
      <c r="J92" s="9" t="n">
        <f aca="false">'Quarterly Data'!J77/'Quarterly Data'!J70</f>
        <v>1.57543569030388</v>
      </c>
      <c r="K92" s="9" t="n">
        <f aca="false">'Quarterly Data'!K77/'Quarterly Data'!K70</f>
        <v>1.58243754362904</v>
      </c>
      <c r="L92" s="9" t="n">
        <f aca="false">'Quarterly Data'!L77/'Quarterly Data'!L70</f>
        <v>1.58158711658167</v>
      </c>
      <c r="M92" s="9" t="n">
        <f aca="false">'Quarterly Data'!M77/'Quarterly Data'!M70</f>
        <v>1.59405753118341</v>
      </c>
      <c r="N92" s="9" t="n">
        <f aca="false">'Quarterly Data'!N77/'Quarterly Data'!N70</f>
        <v>1.64391294465903</v>
      </c>
      <c r="O92" s="9" t="n">
        <f aca="false">'Quarterly Data'!O77/'Quarterly Data'!O70</f>
        <v>1.63525120412569</v>
      </c>
      <c r="P92" s="9" t="n">
        <f aca="false">'Quarterly Data'!P77/'Quarterly Data'!P70</f>
        <v>1.59550703648684</v>
      </c>
      <c r="Q92" s="9" t="n">
        <f aca="false">'Quarterly Data'!Q77/'Quarterly Data'!Q70</f>
        <v>1.60033426744504</v>
      </c>
      <c r="R92" s="9" t="n">
        <f aca="false">'Quarterly Data'!R77/'Quarterly Data'!R70</f>
        <v>1.69937116110522</v>
      </c>
      <c r="S92" s="9" t="n">
        <f aca="false">'Quarterly Data'!S77/'Quarterly Data'!S70</f>
        <v>1.69501190212296</v>
      </c>
      <c r="T92" s="9" t="n">
        <f aca="false">'Quarterly Data'!T77/'Quarterly Data'!T70</f>
        <v>1.68358406142316</v>
      </c>
      <c r="U92" s="9" t="n">
        <f aca="false">'Quarterly Data'!U77/'Quarterly Data'!U70</f>
        <v>1.67351308128916</v>
      </c>
      <c r="V92" s="9" t="n">
        <f aca="false">'Quarterly Data'!V77/'Quarterly Data'!V70</f>
        <v>1.65358336554611</v>
      </c>
      <c r="W92" s="9" t="n">
        <f aca="false">'Quarterly Data'!W77/'Quarterly Data'!W70</f>
        <v>1.64216050484765</v>
      </c>
      <c r="X92" s="9" t="n">
        <f aca="false">'Quarterly Data'!X77/'Quarterly Data'!X70</f>
        <v>1.63725240952847</v>
      </c>
      <c r="Y92" s="9" t="n">
        <f aca="false">'Quarterly Data'!Y77/'Quarterly Data'!Y70</f>
        <v>1.63570333712049</v>
      </c>
      <c r="Z92" s="9" t="n">
        <f aca="false">'Quarterly Data'!Z77/'Quarterly Data'!Z70</f>
        <v>1.6344465439255</v>
      </c>
      <c r="AA92" s="9" t="n">
        <f aca="false">'Quarterly Data'!AA77/'Quarterly Data'!AA70</f>
        <v>1.65246919831627</v>
      </c>
      <c r="AB92" s="9" t="n">
        <f aca="false">'Quarterly Data'!AB77/'Quarterly Data'!AB70</f>
        <v>1.66772194491845</v>
      </c>
      <c r="AC92" s="9" t="n">
        <f aca="false">'Quarterly Data'!AC77/'Quarterly Data'!AC70</f>
        <v>1.68542510829302</v>
      </c>
      <c r="AD92" s="9" t="n">
        <f aca="false">'Quarterly Data'!AD77/'Quarterly Data'!AD70</f>
        <v>1.75290669861604</v>
      </c>
      <c r="AE92" s="9" t="n">
        <f aca="false">'Quarterly Data'!AE77/'Quarterly Data'!AE70</f>
        <v>1.74245661802432</v>
      </c>
      <c r="AF92" s="9" t="n">
        <f aca="false">'Quarterly Data'!AF77/'Quarterly Data'!AF70</f>
        <v>1.75914301437445</v>
      </c>
      <c r="AG92" s="9" t="n">
        <f aca="false">'Quarterly Data'!AG77/'Quarterly Data'!AG70</f>
        <v>1.74714741405887</v>
      </c>
      <c r="AH92" s="9" t="n">
        <f aca="false">'Quarterly Data'!AH77/'Quarterly Data'!AH70</f>
        <v>1.80369400152699</v>
      </c>
      <c r="AI92" s="9" t="n">
        <f aca="false">'Quarterly Data'!AI77/'Quarterly Data'!AI70</f>
        <v>1.77914708470133</v>
      </c>
      <c r="AJ92" s="9" t="n">
        <f aca="false">'Quarterly Data'!AJ77/'Quarterly Data'!AJ70</f>
        <v>1.76808055213302</v>
      </c>
      <c r="AK92" s="9" t="n">
        <f aca="false">'Quarterly Data'!AK77/'Quarterly Data'!AK70</f>
        <v>1.76471364471678</v>
      </c>
      <c r="AL92" s="9" t="n">
        <f aca="false">'Quarterly Data'!AL77/'Quarterly Data'!AL70</f>
        <v>1.83691839653508</v>
      </c>
      <c r="AM92" s="9" t="n">
        <f aca="false">'Quarterly Data'!AM77/'Quarterly Data'!AM70</f>
        <v>1.83644629908082</v>
      </c>
      <c r="AN92" s="9" t="n">
        <f aca="false">'Quarterly Data'!AN77/'Quarterly Data'!AN70</f>
        <v>1.83210581005896</v>
      </c>
      <c r="AO92" s="9" t="n">
        <f aca="false">'Quarterly Data'!AO77/'Quarterly Data'!AO70</f>
        <v>1.84283148538824</v>
      </c>
      <c r="AP92" s="9" t="n">
        <f aca="false">'Quarterly Data'!AP77/'Quarterly Data'!AP70</f>
        <v>1.90949714667594</v>
      </c>
      <c r="AQ92" s="9" t="n">
        <f aca="false">'Quarterly Data'!AQ77/'Quarterly Data'!AQ70</f>
        <v>1.91173196750072</v>
      </c>
    </row>
    <row r="93" customFormat="false" ht="15" hidden="false" customHeight="true" outlineLevel="0" collapsed="false">
      <c r="A93" s="3" t="s">
        <v>238</v>
      </c>
      <c r="B93" s="9" t="n">
        <f aca="false">'Quarterly Data'!B76</f>
        <v>1.35</v>
      </c>
      <c r="C93" s="9" t="n">
        <f aca="false">'Quarterly Data'!C76</f>
        <v>1.35</v>
      </c>
      <c r="D93" s="9" t="n">
        <f aca="false">'Quarterly Data'!D76</f>
        <v>1.35</v>
      </c>
      <c r="E93" s="9" t="n">
        <f aca="false">'Quarterly Data'!E76</f>
        <v>1.35</v>
      </c>
      <c r="F93" s="9" t="n">
        <f aca="false">'Quarterly Data'!F76</f>
        <v>1.42</v>
      </c>
      <c r="G93" s="9" t="n">
        <f aca="false">'Quarterly Data'!G76</f>
        <v>1.42</v>
      </c>
      <c r="H93" s="9" t="n">
        <f aca="false">'Quarterly Data'!H76</f>
        <v>1.42</v>
      </c>
      <c r="I93" s="9" t="n">
        <f aca="false">'Quarterly Data'!I76</f>
        <v>1.42</v>
      </c>
      <c r="J93" s="9" t="n">
        <f aca="false">'Quarterly Data'!J76</f>
        <v>1.47</v>
      </c>
      <c r="K93" s="9" t="n">
        <f aca="false">'Quarterly Data'!K76</f>
        <v>1.47</v>
      </c>
      <c r="L93" s="9" t="n">
        <f aca="false">'Quarterly Data'!L76</f>
        <v>1.47</v>
      </c>
      <c r="M93" s="9" t="n">
        <f aca="false">'Quarterly Data'!M76</f>
        <v>1.47</v>
      </c>
      <c r="N93" s="9" t="n">
        <f aca="false">'Quarterly Data'!N76</f>
        <v>1.52</v>
      </c>
      <c r="O93" s="9" t="n">
        <f aca="false">'Quarterly Data'!O76</f>
        <v>1.52</v>
      </c>
      <c r="P93" s="9" t="n">
        <f aca="false">'Quarterly Data'!P76</f>
        <v>1.52</v>
      </c>
      <c r="Q93" s="9" t="n">
        <f aca="false">'Quarterly Data'!Q76</f>
        <v>1.52</v>
      </c>
      <c r="R93" s="9" t="n">
        <f aca="false">'Quarterly Data'!R76</f>
        <v>1.59</v>
      </c>
      <c r="S93" s="9" t="n">
        <f aca="false">'Quarterly Data'!S76</f>
        <v>1.59</v>
      </c>
      <c r="T93" s="9" t="n">
        <f aca="false">'Quarterly Data'!T76</f>
        <v>1.59</v>
      </c>
      <c r="U93" s="9" t="n">
        <f aca="false">'Quarterly Data'!U76</f>
        <v>1.59</v>
      </c>
      <c r="V93" s="9" t="n">
        <f aca="false">'Quarterly Data'!V76</f>
        <v>1.59</v>
      </c>
      <c r="W93" s="9" t="n">
        <f aca="false">'Quarterly Data'!W76</f>
        <v>1.59</v>
      </c>
      <c r="X93" s="9" t="n">
        <f aca="false">'Quarterly Data'!X76</f>
        <v>1.59</v>
      </c>
      <c r="Y93" s="9" t="n">
        <f aca="false">'Quarterly Data'!Y76</f>
        <v>1.59</v>
      </c>
      <c r="Z93" s="9" t="n">
        <f aca="false">'Quarterly Data'!Z76</f>
        <v>1.59</v>
      </c>
      <c r="AA93" s="9" t="n">
        <f aca="false">'Quarterly Data'!AA76</f>
        <v>1.59</v>
      </c>
      <c r="AB93" s="9" t="n">
        <f aca="false">'Quarterly Data'!AB76</f>
        <v>1.59</v>
      </c>
      <c r="AC93" s="9" t="n">
        <f aca="false">'Quarterly Data'!AC76</f>
        <v>1.59</v>
      </c>
      <c r="AD93" s="9" t="n">
        <f aca="false">'Quarterly Data'!AD76</f>
        <v>1.65</v>
      </c>
      <c r="AE93" s="9" t="n">
        <f aca="false">'Quarterly Data'!AE76</f>
        <v>1.65</v>
      </c>
      <c r="AF93" s="9" t="n">
        <f aca="false">'Quarterly Data'!AF76</f>
        <v>1.65</v>
      </c>
      <c r="AG93" s="9" t="n">
        <f aca="false">'Quarterly Data'!AG76</f>
        <v>1.65</v>
      </c>
      <c r="AH93" s="9" t="n">
        <f aca="false">'Quarterly Data'!AH76</f>
        <v>1.7</v>
      </c>
      <c r="AI93" s="9" t="n">
        <f aca="false">'Quarterly Data'!AI76</f>
        <v>1.7</v>
      </c>
      <c r="AJ93" s="9" t="n">
        <f aca="false">'Quarterly Data'!AJ76</f>
        <v>1.7</v>
      </c>
      <c r="AK93" s="9" t="n">
        <f aca="false">'Quarterly Data'!AK76</f>
        <v>1.7</v>
      </c>
      <c r="AL93" s="9" t="n">
        <f aca="false">'Quarterly Data'!AL76</f>
        <v>1.75</v>
      </c>
      <c r="AM93" s="9" t="n">
        <f aca="false">'Quarterly Data'!AM76</f>
        <v>1.75</v>
      </c>
      <c r="AN93" s="9" t="n">
        <f aca="false">'Quarterly Data'!AN76</f>
        <v>1.75</v>
      </c>
      <c r="AO93" s="9" t="n">
        <f aca="false">'Quarterly Data'!AO76</f>
        <v>1.75</v>
      </c>
      <c r="AP93" s="9" t="n">
        <f aca="false">'Quarterly Data'!AP76</f>
        <v>1.78</v>
      </c>
      <c r="AQ93" s="9" t="n">
        <f aca="false">'Quarterly Data'!AQ76</f>
        <v>1.78</v>
      </c>
    </row>
    <row r="94" customFormat="false" ht="15" hidden="false" customHeight="true" outlineLevel="0" collapsed="false">
      <c r="A94" s="3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</row>
    <row r="95" customFormat="false" ht="15" hidden="false" customHeight="true" outlineLevel="0" collapsed="false">
      <c r="A95" s="3" t="s">
        <v>223</v>
      </c>
      <c r="B95" s="13" t="n">
        <f aca="false">B93*4/B6</f>
        <v>0.028391167192429</v>
      </c>
      <c r="C95" s="13" t="n">
        <f aca="false">C93*4/C6</f>
        <v>0.0299351405288542</v>
      </c>
      <c r="D95" s="13" t="n">
        <f aca="false">D93*4/D6</f>
        <v>0.0303643724696356</v>
      </c>
      <c r="E95" s="13" t="n">
        <f aca="false">E93*4/E6</f>
        <v>0.0304826418289585</v>
      </c>
      <c r="F95" s="13" t="n">
        <f aca="false">F93*4/F6</f>
        <v>0.0309368191721133</v>
      </c>
      <c r="G95" s="13" t="n">
        <f aca="false">G93*4/G6</f>
        <v>0.0295571629286569</v>
      </c>
      <c r="H95" s="13" t="n">
        <f aca="false">H93*4/H6</f>
        <v>0.031834996076673</v>
      </c>
      <c r="I95" s="13" t="n">
        <f aca="false">I93*4/I6</f>
        <v>0.0318367804495264</v>
      </c>
      <c r="J95" s="13" t="n">
        <f aca="false">J93*4/J6</f>
        <v>0.0357533746807734</v>
      </c>
      <c r="K95" s="13" t="n">
        <f aca="false">K93*4/K6</f>
        <v>0.0342079236721159</v>
      </c>
      <c r="L95" s="13" t="n">
        <f aca="false">L93*4/L6</f>
        <v>0.0324592878829699</v>
      </c>
      <c r="M95" s="13" t="n">
        <f aca="false">M93*4/M6</f>
        <v>0.0337833955759839</v>
      </c>
      <c r="N95" s="13" t="n">
        <f aca="false">N93*4/N6</f>
        <v>0.0302894435311114</v>
      </c>
      <c r="O95" s="13" t="n">
        <f aca="false">O93*4/O6</f>
        <v>0.029924205138301</v>
      </c>
      <c r="P95" s="13" t="n">
        <f aca="false">P93*4/P6</f>
        <v>0.0282357312032694</v>
      </c>
      <c r="Q95" s="13" t="n">
        <f aca="false">Q93*4/Q6</f>
        <v>0.0289938006676204</v>
      </c>
      <c r="R95" s="13" t="n">
        <f aca="false">R93*4/R6</f>
        <v>0.0432153292111164</v>
      </c>
      <c r="S95" s="13" t="n">
        <f aca="false">S93*4/S6</f>
        <v>0.0411277806518365</v>
      </c>
      <c r="T95" s="13" t="n">
        <f aca="false">T93*4/T6</f>
        <v>0.0425873844917638</v>
      </c>
      <c r="U95" s="13" t="n">
        <f aca="false">U93*4/U6</f>
        <v>0.0396434582060712</v>
      </c>
      <c r="V95" s="13" t="n">
        <f aca="false">V93*4/V6</f>
        <v>0.0344696764403013</v>
      </c>
      <c r="W95" s="13" t="n">
        <f aca="false">W93*4/W6</f>
        <v>0.0304758253869376</v>
      </c>
      <c r="X95" s="13" t="n">
        <f aca="false">X93*4/X6</f>
        <v>0.028695181375203</v>
      </c>
      <c r="Y95" s="13" t="n">
        <f aca="false">Y93*4/Y6</f>
        <v>0.0251791440674611</v>
      </c>
      <c r="Z95" s="13" t="n">
        <f aca="false">Z93*4/Z6</f>
        <v>0.0256069573620002</v>
      </c>
      <c r="AA95" s="13" t="n">
        <f aca="false">AA93*4/AA6</f>
        <v>0.0327413127413127</v>
      </c>
      <c r="AB95" s="13" t="n">
        <f aca="false">AB93*4/AB6</f>
        <v>0.034529561865465</v>
      </c>
      <c r="AC95" s="13" t="n">
        <f aca="false">AC93*4/AC6</f>
        <v>0.0393759286775632</v>
      </c>
      <c r="AD95" s="13" t="n">
        <f aca="false">AD93*4/AD6</f>
        <v>0.0392716886826134</v>
      </c>
      <c r="AE95" s="13" t="n">
        <f aca="false">AE93*4/AE6</f>
        <v>0.0348708194642574</v>
      </c>
      <c r="AF95" s="13" t="n">
        <f aca="false">AF93*4/AF6</f>
        <v>0.0384301851636194</v>
      </c>
      <c r="AG95" s="13" t="n">
        <f aca="false">AG93*4/AG6</f>
        <v>0.0352526439482961</v>
      </c>
      <c r="AH95" s="13" t="n">
        <f aca="false">AH93*4/AH6</f>
        <v>0.0366458288424229</v>
      </c>
      <c r="AI95" s="13" t="n">
        <f aca="false">AI93*4/AI6</f>
        <v>0.0328677074774035</v>
      </c>
      <c r="AJ95" s="13" t="n">
        <f aca="false">AJ93*4/AJ6</f>
        <v>0.030188679245283</v>
      </c>
      <c r="AK95" s="13" t="n">
        <f aca="false">AK93*4/AK6</f>
        <v>0.0309133063599582</v>
      </c>
      <c r="AL95" s="13" t="n">
        <f aca="false">AL93*4/AL6</f>
        <v>0.0326157860404436</v>
      </c>
      <c r="AM95" s="13" t="n">
        <f aca="false">AM93*4/AM6</f>
        <v>0.0343980343980344</v>
      </c>
      <c r="AN95" s="13" t="n">
        <f aca="false">AN93*4/AN6</f>
        <v>0.036237511000673</v>
      </c>
      <c r="AO95" s="13" t="n">
        <f aca="false">AO93*4/AO6</f>
        <v>0.0386079091059511</v>
      </c>
      <c r="AP95" s="13" t="n">
        <f aca="false">AP93*4/AP6</f>
        <v>0.0435873890419345</v>
      </c>
      <c r="AQ95" s="13" t="n">
        <f aca="false">AQ93*4/AQ6</f>
        <v>0.0377338491705973</v>
      </c>
    </row>
    <row r="96" customFormat="false" ht="15" hidden="false" customHeight="true" outlineLevel="0" collapsed="false">
      <c r="A96" s="14" t="s">
        <v>189</v>
      </c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239</v>
      </c>
    </row>
    <row r="2" customFormat="false" ht="15" hidden="false" customHeight="true" outlineLevel="0" collapsed="false">
      <c r="A2" s="10" t="s">
        <v>240</v>
      </c>
    </row>
    <row r="3" customFormat="false" ht="15" hidden="false" customHeight="true" outlineLevel="0" collapsed="false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customFormat="false" ht="15" hidden="false" customHeight="true" outlineLevel="0" collapsed="false">
      <c r="A4" s="12" t="s">
        <v>241</v>
      </c>
      <c r="B4" s="3"/>
      <c r="C4" s="3"/>
      <c r="D4" s="3"/>
      <c r="E4" s="3"/>
      <c r="F4" s="12" t="s">
        <v>242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customFormat="false" ht="15" hidden="false" customHeight="true" outlineLevel="0" collapsed="false">
      <c r="A5" s="3" t="s">
        <v>243</v>
      </c>
      <c r="B5" s="7" t="n">
        <f aca="false">(42-1)/4</f>
        <v>10.25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customFormat="false" ht="15" hidden="false" customHeight="true" outlineLevel="0" collapsed="false">
      <c r="A6" s="3" t="s">
        <v>91</v>
      </c>
      <c r="B6" s="17" t="s">
        <v>244</v>
      </c>
      <c r="C6" s="17" t="s">
        <v>245</v>
      </c>
      <c r="D6" s="9"/>
      <c r="E6" s="9"/>
      <c r="F6" s="9"/>
      <c r="G6" s="9"/>
      <c r="H6" s="18" t="s">
        <v>246</v>
      </c>
      <c r="I6" s="18" t="s">
        <v>163</v>
      </c>
      <c r="J6" s="18" t="s">
        <v>164</v>
      </c>
      <c r="K6" s="18" t="s">
        <v>165</v>
      </c>
      <c r="L6" s="18" t="s">
        <v>166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customFormat="false" ht="15" hidden="false" customHeight="true" outlineLevel="0" collapsed="false">
      <c r="A7" s="3" t="s">
        <v>247</v>
      </c>
      <c r="B7" s="19" t="n">
        <f aca="false">('Quarterly Data'!AQ45/'Quarterly Data'!B45)^(1/$B$5)-1</f>
        <v>0.0283872199931854</v>
      </c>
      <c r="C7" s="19" t="n">
        <f aca="false">(('Quarterly Data'!AQ45/'Quarterly Data'!AQ51)/('Quarterly Data'!B45/'Quarterly Data'!B51))^(1/$B$5)-1</f>
        <v>0.0251926721427331</v>
      </c>
      <c r="D7" s="9"/>
      <c r="E7" s="9"/>
      <c r="F7" s="17" t="s">
        <v>248</v>
      </c>
      <c r="G7" s="9"/>
      <c r="H7" s="19" t="n">
        <f aca="false">SUM('Quarterly Data'!AN45:AQ45)/'Quarterly Data'!AQ56</f>
        <v>0.0519190051875779</v>
      </c>
      <c r="I7" s="19" t="n">
        <f aca="false">'Quarterly Data'!AN45*4/'Quarterly Data'!AN56</f>
        <v>0.0504407436278229</v>
      </c>
      <c r="J7" s="19" t="n">
        <f aca="false">'Quarterly Data'!AO45*4/'Quarterly Data'!AO56</f>
        <v>0.0552919226044726</v>
      </c>
      <c r="K7" s="19" t="n">
        <f aca="false">'Quarterly Data'!AP45*4/'Quarterly Data'!AP56</f>
        <v>0.0616065037668639</v>
      </c>
      <c r="L7" s="19" t="n">
        <f aca="false">'Quarterly Data'!AQ45*4/'Quarterly Data'!AQ56</f>
        <v>0.051288074746595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customFormat="false" ht="15" hidden="false" customHeight="true" outlineLevel="0" collapsed="false">
      <c r="A8" s="3" t="s">
        <v>249</v>
      </c>
      <c r="B8" s="19" t="n">
        <f aca="false">('Quarterly Data'!AQ35/'Quarterly Data'!B35)^(1/$B$5)-1</f>
        <v>0.0351479123472431</v>
      </c>
      <c r="C8" s="19" t="n">
        <f aca="false">(('Quarterly Data'!AQ35/'Quarterly Data'!AQ51)/('Quarterly Data'!B35/'Quarterly Data'!B51))^(1/$B$5)-1</f>
        <v>0.0319323633069595</v>
      </c>
      <c r="D8" s="9"/>
      <c r="E8" s="9"/>
      <c r="F8" s="17" t="s">
        <v>250</v>
      </c>
      <c r="G8" s="9"/>
      <c r="H8" s="19" t="n">
        <f aca="false">SUM('Quarterly Data'!AN26:AQ26)/'Quarterly Data'!AQ56</f>
        <v>0.0593845887756603</v>
      </c>
      <c r="I8" s="19" t="n">
        <f aca="false">'Quarterly Data'!AN26*4/'Quarterly Data'!AN56</f>
        <v>0.0627029539707765</v>
      </c>
      <c r="J8" s="19" t="n">
        <f aca="false">'Quarterly Data'!AO26*4/'Quarterly Data'!AO56</f>
        <v>0.0621517330135097</v>
      </c>
      <c r="K8" s="19" t="n">
        <f aca="false">'Quarterly Data'!AP26*4/'Quarterly Data'!AP56</f>
        <v>0.0670131667048497</v>
      </c>
      <c r="L8" s="19" t="n">
        <f aca="false">'Quarterly Data'!AQ26*4/'Quarterly Data'!AQ56</f>
        <v>0.057509753020033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customFormat="false" ht="15" hidden="false" customHeight="true" outlineLevel="0" collapsed="false">
      <c r="A9" s="3" t="s">
        <v>251</v>
      </c>
      <c r="B9" s="19" t="n">
        <f aca="false">('Quarterly Data'!AQ30/'Quarterly Data'!B30)^(1/$B$5)-1</f>
        <v>0.0116432662995813</v>
      </c>
      <c r="C9" s="19" t="n">
        <f aca="false">(('Quarterly Data'!AQ30/'Quarterly Data'!AQ51)/('Quarterly Data'!B30/'Quarterly Data'!B51))^(1/$B$5)-1</f>
        <v>0.00850073130988815</v>
      </c>
      <c r="F9" s="3" t="s">
        <v>252</v>
      </c>
      <c r="H9" s="19" t="n">
        <f aca="false">SUM('Quarterly Data'!AN35:AQ35)/'Quarterly Data'!AQ63</f>
        <v>0.0530499436328906</v>
      </c>
      <c r="I9" s="19" t="n">
        <f aca="false">'Quarterly Data'!AN35*4/'Quarterly Data'!AN63</f>
        <v>0.055778914927944</v>
      </c>
      <c r="J9" s="19" t="n">
        <f aca="false">'Quarterly Data'!AO35*4/'Quarterly Data'!AO63</f>
        <v>0.0543461395417973</v>
      </c>
      <c r="K9" s="19" t="n">
        <f aca="false">'Quarterly Data'!AP35*4/'Quarterly Data'!AP63</f>
        <v>0.0573557159423424</v>
      </c>
      <c r="L9" s="19" t="n">
        <f aca="false">'Quarterly Data'!AQ35*4/'Quarterly Data'!AQ63</f>
        <v>0.0517890281832153</v>
      </c>
    </row>
    <row r="10" customFormat="false" ht="15" hidden="false" customHeight="true" outlineLevel="0" collapsed="false">
      <c r="A10" s="3" t="s">
        <v>253</v>
      </c>
      <c r="B10" s="19" t="n">
        <f aca="false">('Quarterly Data'!AQ26/'Quarterly Data'!B26)^(1/$B$5)-1</f>
        <v>0.0305858238588699</v>
      </c>
      <c r="C10" s="19" t="n">
        <f aca="false">(('Quarterly Data'!AQ26/'Quarterly Data'!AQ51)/('Quarterly Data'!B26/'Quarterly Data'!B51))^(1/$B$5)-1</f>
        <v>0.0273844463385067</v>
      </c>
      <c r="F10" s="3" t="s">
        <v>254</v>
      </c>
      <c r="H10" s="19" t="n">
        <f aca="false">SUM('Quarterly Data'!AN22:AQ22)/'Quarterly Data'!AQ63</f>
        <v>0.0574449154607884</v>
      </c>
      <c r="I10" s="19" t="n">
        <f aca="false">'Quarterly Data'!AN22*4/'Quarterly Data'!AN63</f>
        <v>0.0555397891998931</v>
      </c>
      <c r="J10" s="19" t="n">
        <f aca="false">'Quarterly Data'!AO22*4/'Quarterly Data'!AO63</f>
        <v>0.0591506624583006</v>
      </c>
      <c r="K10" s="19" t="n">
        <f aca="false">'Quarterly Data'!AP22*4/'Quarterly Data'!AP63</f>
        <v>0.0641709489055929</v>
      </c>
      <c r="L10" s="19" t="n">
        <f aca="false">'Quarterly Data'!AQ22*4/'Quarterly Data'!AQ63</f>
        <v>0.0588372364880971</v>
      </c>
    </row>
    <row r="11" customFormat="false" ht="15" hidden="false" customHeight="true" outlineLevel="0" collapsed="false">
      <c r="F11" s="14" t="s">
        <v>255</v>
      </c>
    </row>
    <row r="12" customFormat="false" ht="15" hidden="false" customHeight="true" outlineLevel="0" collapsed="false">
      <c r="A12" s="10" t="s">
        <v>256</v>
      </c>
    </row>
    <row r="13" customFormat="false" ht="15" hidden="false" customHeight="true" outlineLevel="0" collapsed="false">
      <c r="A13" s="12" t="s">
        <v>257</v>
      </c>
    </row>
    <row r="14" customFormat="false" ht="15" hidden="false" customHeight="true" outlineLevel="0" collapsed="false">
      <c r="B14" s="11" t="s">
        <v>258</v>
      </c>
      <c r="C14" s="11" t="s">
        <v>259</v>
      </c>
      <c r="D14" s="11" t="s">
        <v>260</v>
      </c>
      <c r="E14" s="11" t="s">
        <v>261</v>
      </c>
      <c r="F14" s="11" t="s">
        <v>262</v>
      </c>
      <c r="G14" s="11" t="s">
        <v>263</v>
      </c>
      <c r="H14" s="11" t="s">
        <v>264</v>
      </c>
      <c r="I14" s="11" t="s">
        <v>265</v>
      </c>
      <c r="J14" s="11" t="s">
        <v>266</v>
      </c>
      <c r="K14" s="11" t="s">
        <v>267</v>
      </c>
      <c r="L14" s="11" t="s">
        <v>268</v>
      </c>
    </row>
    <row r="15" customFormat="false" ht="15" hidden="false" customHeight="true" outlineLevel="0" collapsed="false">
      <c r="A15" s="3" t="s">
        <v>105</v>
      </c>
      <c r="B15" s="7" t="n">
        <f aca="false">SUM('Quarterly Data'!B22:E22)/AVERAGE('Quarterly Data'!B51:E51)</f>
        <v>10.3345511580252</v>
      </c>
      <c r="C15" s="7" t="n">
        <f aca="false">SUM('Quarterly Data'!F22:I22)/AVERAGE('Quarterly Data'!F51:I51)</f>
        <v>10.8570601007045</v>
      </c>
      <c r="D15" s="7" t="n">
        <f aca="false">SUM('Quarterly Data'!J22:M22)/AVERAGE('Quarterly Data'!J51:M51)</f>
        <v>11.4195801620495</v>
      </c>
      <c r="E15" s="7" t="n">
        <f aca="false">SUM('Quarterly Data'!N22:Q22)/AVERAGE('Quarterly Data'!N51:Q51)</f>
        <v>11.7141288765149</v>
      </c>
      <c r="F15" s="7" t="n">
        <f aca="false">SUM('Quarterly Data'!R22:U22)/AVERAGE('Quarterly Data'!R51:U51)</f>
        <v>11.1679720345267</v>
      </c>
      <c r="G15" s="7" t="n">
        <f aca="false">SUM('Quarterly Data'!V22:Y22)/AVERAGE('Quarterly Data'!V51:Y51)</f>
        <v>10.9375068469685</v>
      </c>
      <c r="H15" s="7" t="n">
        <f aca="false">SUM('Quarterly Data'!Z22:AC22)/AVERAGE('Quarterly Data'!Z51:AC51)</f>
        <v>12.6982955120252</v>
      </c>
      <c r="I15" s="7" t="n">
        <f aca="false">SUM('Quarterly Data'!AD22:AG22)/AVERAGE('Quarterly Data'!AD51:AG51)</f>
        <v>13.3699334090806</v>
      </c>
      <c r="J15" s="7" t="n">
        <f aca="false">SUM('Quarterly Data'!AH22:AK22)/AVERAGE('Quarterly Data'!AH51:AK51)</f>
        <v>13.9787484476258</v>
      </c>
      <c r="K15" s="7" t="n">
        <f aca="false">SUM('Quarterly Data'!AL22:AO22)/AVERAGE('Quarterly Data'!AL51:AO51)</f>
        <v>14.3137771534284</v>
      </c>
      <c r="L15" s="7" t="n">
        <f aca="false">SUM('Quarterly Data'!AP22:AQ22)*2/AVERAGE('Quarterly Data'!AP51:AQ51)</f>
        <v>14.8133175961844</v>
      </c>
    </row>
    <row r="16" customFormat="false" ht="15" hidden="false" customHeight="true" outlineLevel="0" collapsed="false">
      <c r="A16" s="3" t="s">
        <v>249</v>
      </c>
      <c r="B16" s="7" t="n">
        <f aca="false">SUM('Quarterly Data'!B35:E35)/AVERAGE('Quarterly Data'!B51:E51)</f>
        <v>9.50295661207544</v>
      </c>
      <c r="C16" s="7" t="n">
        <f aca="false">SUM('Quarterly Data'!F35:I35)/AVERAGE('Quarterly Data'!F51:I51)</f>
        <v>9.99357871914152</v>
      </c>
      <c r="D16" s="7" t="n">
        <f aca="false">SUM('Quarterly Data'!J35:M35)/AVERAGE('Quarterly Data'!J51:M51)</f>
        <v>10.6358796559563</v>
      </c>
      <c r="E16" s="7" t="n">
        <f aca="false">SUM('Quarterly Data'!N35:Q35)/AVERAGE('Quarterly Data'!N51:Q51)</f>
        <v>10.8423875823076</v>
      </c>
      <c r="F16" s="7" t="n">
        <f aca="false">SUM('Quarterly Data'!R35:U35)/AVERAGE('Quarterly Data'!R51:U51)</f>
        <v>10.1339786124849</v>
      </c>
      <c r="G16" s="7" t="n">
        <f aca="false">SUM('Quarterly Data'!V35:Y35)/AVERAGE('Quarterly Data'!V51:Y51)</f>
        <v>9.99752369780476</v>
      </c>
      <c r="H16" s="7" t="n">
        <f aca="false">SUM('Quarterly Data'!Z35:AC35)/AVERAGE('Quarterly Data'!Z51:AC51)</f>
        <v>11.5549348958962</v>
      </c>
      <c r="I16" s="7" t="n">
        <f aca="false">SUM('Quarterly Data'!AD35:AG35)/AVERAGE('Quarterly Data'!AD51:AG51)</f>
        <v>12.2019047683327</v>
      </c>
      <c r="J16" s="7" t="n">
        <f aca="false">SUM('Quarterly Data'!AH35:AK35)/AVERAGE('Quarterly Data'!AH51:AK51)</f>
        <v>12.9020356701198</v>
      </c>
      <c r="K16" s="7" t="n">
        <f aca="false">SUM('Quarterly Data'!AL35:AO35)/AVERAGE('Quarterly Data'!AL51:AO51)</f>
        <v>13.4327214376836</v>
      </c>
      <c r="L16" s="7" t="n">
        <f aca="false">SUM('Quarterly Data'!AP35:AQ35)*2/AVERAGE('Quarterly Data'!AP51:AQ51)</f>
        <v>13.1383128362812</v>
      </c>
    </row>
    <row r="17" customFormat="false" ht="15" hidden="false" customHeight="true" outlineLevel="0" collapsed="false">
      <c r="A17" s="3" t="s">
        <v>253</v>
      </c>
      <c r="B17" s="7" t="n">
        <f aca="false">SUM('Quarterly Data'!B26:E26)/AVERAGE('Quarterly Data'!B51:E51)</f>
        <v>8.26241036026314</v>
      </c>
      <c r="C17" s="7" t="n">
        <f aca="false">SUM('Quarterly Data'!F26:I26)/AVERAGE('Quarterly Data'!F51:I51)</f>
        <v>8.4541589318981</v>
      </c>
      <c r="D17" s="7" t="n">
        <f aca="false">SUM('Quarterly Data'!J26:M26)/AVERAGE('Quarterly Data'!J51:M51)</f>
        <v>8.81309280753432</v>
      </c>
      <c r="E17" s="7" t="n">
        <f aca="false">SUM('Quarterly Data'!N26:Q26)/AVERAGE('Quarterly Data'!N51:Q51)</f>
        <v>9.17611478937063</v>
      </c>
      <c r="F17" s="7" t="n">
        <f aca="false">SUM('Quarterly Data'!R26:U26)/AVERAGE('Quarterly Data'!R51:U51)</f>
        <v>8.447911108295</v>
      </c>
      <c r="G17" s="7" t="n">
        <f aca="false">SUM('Quarterly Data'!V26:Y26)/AVERAGE('Quarterly Data'!V51:Y51)</f>
        <v>8.12841503080308</v>
      </c>
      <c r="H17" s="7" t="n">
        <f aca="false">SUM('Quarterly Data'!Z26:AC26)/AVERAGE('Quarterly Data'!Z51:AC51)</f>
        <v>9.67123538567155</v>
      </c>
      <c r="I17" s="7" t="n">
        <f aca="false">SUM('Quarterly Data'!AD26:AG26)/AVERAGE('Quarterly Data'!AD51:AG51)</f>
        <v>10.3235096361833</v>
      </c>
      <c r="J17" s="7" t="n">
        <f aca="false">SUM('Quarterly Data'!AH26:AK26)/AVERAGE('Quarterly Data'!AH51:AK51)</f>
        <v>10.9846155151256</v>
      </c>
      <c r="K17" s="7" t="n">
        <f aca="false">SUM('Quarterly Data'!AL26:AO26)/AVERAGE('Quarterly Data'!AL51:AO51)</f>
        <v>11.3974951969964</v>
      </c>
      <c r="L17" s="7" t="n">
        <f aca="false">SUM('Quarterly Data'!AP26:AQ26)*2/AVERAGE('Quarterly Data'!AP51:AQ51)</f>
        <v>10.9132237142472</v>
      </c>
    </row>
    <row r="18" customFormat="false" ht="15" hidden="false" customHeight="true" outlineLevel="0" collapsed="false">
      <c r="A18" s="3" t="s">
        <v>247</v>
      </c>
      <c r="B18" s="7" t="n">
        <f aca="false">SUM('Quarterly Data'!B45:E45)/AVERAGE('Quarterly Data'!B51:E51)</f>
        <v>7.69940793264753</v>
      </c>
      <c r="C18" s="7" t="n">
        <f aca="false">SUM('Quarterly Data'!F45:I45)/AVERAGE('Quarterly Data'!F51:I51)</f>
        <v>8.14688918077371</v>
      </c>
      <c r="D18" s="7" t="n">
        <f aca="false">SUM('Quarterly Data'!J45:M45)/AVERAGE('Quarterly Data'!J51:M51)</f>
        <v>8.49857709098911</v>
      </c>
      <c r="E18" s="7" t="n">
        <f aca="false">SUM('Quarterly Data'!N45:Q45)/AVERAGE('Quarterly Data'!N51:Q51)</f>
        <v>8.697723584429</v>
      </c>
      <c r="F18" s="7" t="n">
        <f aca="false">SUM('Quarterly Data'!R45:U45)/AVERAGE('Quarterly Data'!R51:U51)</f>
        <v>8.14190425409394</v>
      </c>
      <c r="G18" s="7" t="n">
        <f aca="false">SUM('Quarterly Data'!V45:Y45)/AVERAGE('Quarterly Data'!V51:Y51)</f>
        <v>7.5354251738652</v>
      </c>
      <c r="H18" s="7" t="n">
        <f aca="false">SUM('Quarterly Data'!Z45:AC45)/AVERAGE('Quarterly Data'!Z51:AC51)</f>
        <v>8.98606345198482</v>
      </c>
      <c r="I18" s="7" t="n">
        <f aca="false">SUM('Quarterly Data'!AD45:AG45)/AVERAGE('Quarterly Data'!AD51:AG51)</f>
        <v>9.74923806576846</v>
      </c>
      <c r="J18" s="7" t="n">
        <f aca="false">SUM('Quarterly Data'!AH45:AK45)/AVERAGE('Quarterly Data'!AH51:AK51)</f>
        <v>10.120336377926</v>
      </c>
      <c r="K18" s="7" t="n">
        <f aca="false">SUM('Quarterly Data'!AL45:AO45)/AVERAGE('Quarterly Data'!AL51:AO51)</f>
        <v>10.0769898555524</v>
      </c>
      <c r="L18" s="7" t="n">
        <f aca="false">SUM('Quarterly Data'!AP45:AQ45)*2/AVERAGE('Quarterly Data'!AP51:AQ51)</f>
        <v>9.88188983272825</v>
      </c>
    </row>
    <row r="19" customFormat="false" ht="15" hidden="false" customHeight="true" outlineLevel="0" collapsed="false">
      <c r="A19" s="3" t="s">
        <v>269</v>
      </c>
      <c r="B19" s="7" t="n">
        <f aca="false">SUM('Quarterly Data'!B48:E48)/AVERAGE('Quarterly Data'!B51:E51)</f>
        <v>8.31859347908154</v>
      </c>
      <c r="C19" s="7" t="n">
        <f aca="false">SUM('Quarterly Data'!F48:I48)/AVERAGE('Quarterly Data'!F51:I51)</f>
        <v>9.09906832940334</v>
      </c>
      <c r="D19" s="7" t="n">
        <f aca="false">SUM('Quarterly Data'!J48:M48)/AVERAGE('Quarterly Data'!J51:M51)</f>
        <v>9.40865081321203</v>
      </c>
      <c r="E19" s="7" t="n">
        <f aca="false">SUM('Quarterly Data'!N48:Q48)/AVERAGE('Quarterly Data'!N51:Q51)</f>
        <v>9.47069566643705</v>
      </c>
      <c r="F19" s="7" t="n">
        <f aca="false">SUM('Quarterly Data'!R48:U48)/AVERAGE('Quarterly Data'!R51:U51)</f>
        <v>8.68436415326195</v>
      </c>
      <c r="G19" s="7" t="n">
        <f aca="false">SUM('Quarterly Data'!V48:Y48)/AVERAGE('Quarterly Data'!V51:Y51)</f>
        <v>8.61145437196831</v>
      </c>
      <c r="H19" s="7" t="n">
        <f aca="false">SUM('Quarterly Data'!Z48:AC48)/AVERAGE('Quarterly Data'!Z51:AC51)</f>
        <v>10.1584649505358</v>
      </c>
      <c r="I19" s="7" t="n">
        <f aca="false">SUM('Quarterly Data'!AD48:AG48)/AVERAGE('Quarterly Data'!AD51:AG51)</f>
        <v>11.0137481709664</v>
      </c>
      <c r="J19" s="7" t="n">
        <f aca="false">SUM('Quarterly Data'!AH48:AK48)/AVERAGE('Quarterly Data'!AH51:AK51)</f>
        <v>11.2866330736684</v>
      </c>
      <c r="K19" s="7" t="n">
        <f aca="false">SUM('Quarterly Data'!AL48:AO48)/AVERAGE('Quarterly Data'!AL51:AO51)</f>
        <v>11.7002543894521</v>
      </c>
      <c r="L19" s="7" t="n">
        <f aca="false">SUM('Quarterly Data'!AP48:AQ48)*2/AVERAGE('Quarterly Data'!AP51:AQ51)</f>
        <v>11.081956820748</v>
      </c>
    </row>
    <row r="21" customFormat="false" ht="15" hidden="false" customHeight="true" outlineLevel="0" collapsed="false">
      <c r="A21" s="12" t="s">
        <v>270</v>
      </c>
    </row>
    <row r="22" customFormat="false" ht="15" hidden="false" customHeight="true" outlineLevel="0" collapsed="false">
      <c r="B22" s="11" t="s">
        <v>258</v>
      </c>
      <c r="C22" s="11" t="s">
        <v>259</v>
      </c>
      <c r="D22" s="11" t="s">
        <v>260</v>
      </c>
      <c r="E22" s="11" t="s">
        <v>261</v>
      </c>
      <c r="F22" s="11" t="s">
        <v>262</v>
      </c>
      <c r="G22" s="11" t="s">
        <v>263</v>
      </c>
      <c r="H22" s="11" t="s">
        <v>264</v>
      </c>
      <c r="I22" s="11" t="s">
        <v>265</v>
      </c>
      <c r="J22" s="11" t="s">
        <v>266</v>
      </c>
      <c r="K22" s="11" t="s">
        <v>267</v>
      </c>
      <c r="L22" s="11" t="s">
        <v>268</v>
      </c>
    </row>
    <row r="23" customFormat="false" ht="15" hidden="false" customHeight="true" outlineLevel="0" collapsed="false">
      <c r="A23" s="3" t="s">
        <v>105</v>
      </c>
      <c r="C23" s="19" t="n">
        <f aca="false">C15/B15-1</f>
        <v>0.0505594229192605</v>
      </c>
      <c r="D23" s="19" t="n">
        <f aca="false">D15/C15-1</f>
        <v>0.0518114532044036</v>
      </c>
      <c r="E23" s="19" t="n">
        <f aca="false">E15/D15-1</f>
        <v>0.0257933050327237</v>
      </c>
      <c r="F23" s="19" t="n">
        <f aca="false">F15/E15-1</f>
        <v>-0.0466237692743149</v>
      </c>
      <c r="G23" s="19" t="n">
        <f aca="false">G15/F15-1</f>
        <v>-0.0206362611623392</v>
      </c>
      <c r="H23" s="19" t="n">
        <f aca="false">H15/G15-1</f>
        <v>0.160986291454965</v>
      </c>
      <c r="I23" s="19" t="n">
        <f aca="false">I15/H15-1</f>
        <v>0.0528919725028716</v>
      </c>
      <c r="J23" s="19" t="n">
        <f aca="false">J15/I15-1</f>
        <v>0.04553613095273</v>
      </c>
      <c r="K23" s="19" t="n">
        <f aca="false">K15/J15-1</f>
        <v>0.0239670029872774</v>
      </c>
      <c r="L23" s="19" t="n">
        <f aca="false">L15/K15-1</f>
        <v>0.0348992748316128</v>
      </c>
    </row>
    <row r="24" customFormat="false" ht="15" hidden="false" customHeight="true" outlineLevel="0" collapsed="false">
      <c r="A24" s="3" t="s">
        <v>249</v>
      </c>
      <c r="C24" s="19" t="n">
        <f aca="false">C16/B16-1</f>
        <v>0.0516283644231992</v>
      </c>
      <c r="D24" s="19" t="n">
        <f aca="false">D16/C16-1</f>
        <v>0.064271364129501</v>
      </c>
      <c r="E24" s="19" t="n">
        <f aca="false">E16/D16-1</f>
        <v>0.019416158609473</v>
      </c>
      <c r="F24" s="19" t="n">
        <f aca="false">F16/E16-1</f>
        <v>-0.0653369900720625</v>
      </c>
      <c r="G24" s="19" t="n">
        <f aca="false">G16/F16-1</f>
        <v>-0.0134650880861397</v>
      </c>
      <c r="H24" s="19" t="n">
        <f aca="false">H16/G16-1</f>
        <v>0.155779695569353</v>
      </c>
      <c r="I24" s="19" t="n">
        <f aca="false">I16/H16-1</f>
        <v>0.0559907847396264</v>
      </c>
      <c r="J24" s="19" t="n">
        <f aca="false">J16/I16-1</f>
        <v>0.0573788203628793</v>
      </c>
      <c r="K24" s="19" t="n">
        <f aca="false">K16/J16-1</f>
        <v>0.0411319408140196</v>
      </c>
      <c r="L24" s="19" t="n">
        <f aca="false">L16/K16-1</f>
        <v>-0.0219172714008957</v>
      </c>
    </row>
    <row r="25" customFormat="false" ht="15" hidden="false" customHeight="true" outlineLevel="0" collapsed="false">
      <c r="A25" s="3" t="s">
        <v>253</v>
      </c>
      <c r="C25" s="19" t="n">
        <f aca="false">C17/B17-1</f>
        <v>0.0232073406275182</v>
      </c>
      <c r="D25" s="19" t="n">
        <f aca="false">D17/C17-1</f>
        <v>0.0424564854443341</v>
      </c>
      <c r="E25" s="19" t="n">
        <f aca="false">E17/D17-1</f>
        <v>0.0411912128652463</v>
      </c>
      <c r="F25" s="19" t="n">
        <f aca="false">F17/E17-1</f>
        <v>-0.0793586063155143</v>
      </c>
      <c r="G25" s="19" t="n">
        <f aca="false">G17/F17-1</f>
        <v>-0.0378195359061255</v>
      </c>
      <c r="H25" s="19" t="n">
        <f aca="false">H17/G17-1</f>
        <v>0.189805804578366</v>
      </c>
      <c r="I25" s="19" t="n">
        <f aca="false">I17/H17-1</f>
        <v>0.0674447704455801</v>
      </c>
      <c r="J25" s="19" t="n">
        <f aca="false">J17/I17-1</f>
        <v>0.0640388687801632</v>
      </c>
      <c r="K25" s="19" t="n">
        <f aca="false">K17/J17-1</f>
        <v>0.0375870854380151</v>
      </c>
      <c r="L25" s="19" t="n">
        <f aca="false">L17/K17-1</f>
        <v>-0.0424892903553746</v>
      </c>
    </row>
    <row r="26" customFormat="false" ht="15" hidden="false" customHeight="true" outlineLevel="0" collapsed="false">
      <c r="A26" s="3" t="s">
        <v>247</v>
      </c>
      <c r="C26" s="19" t="n">
        <f aca="false">C18/B18-1</f>
        <v>0.0581189166804283</v>
      </c>
      <c r="D26" s="19" t="n">
        <f aca="false">D18/C18-1</f>
        <v>0.0431683680005586</v>
      </c>
      <c r="E26" s="19" t="n">
        <f aca="false">E18/D18-1</f>
        <v>0.0234329219241936</v>
      </c>
      <c r="F26" s="19" t="n">
        <f aca="false">F18/E18-1</f>
        <v>-0.0639040002754416</v>
      </c>
      <c r="G26" s="19" t="n">
        <f aca="false">G18/F18-1</f>
        <v>-0.0744886038083513</v>
      </c>
      <c r="H26" s="19" t="n">
        <f aca="false">H18/G18-1</f>
        <v>0.192509147745346</v>
      </c>
      <c r="I26" s="19" t="n">
        <f aca="false">I18/H18-1</f>
        <v>0.0849286918417067</v>
      </c>
      <c r="J26" s="19" t="n">
        <f aca="false">J18/I18-1</f>
        <v>0.0380643399672938</v>
      </c>
      <c r="K26" s="19" t="n">
        <f aca="false">K18/J18-1</f>
        <v>-0.00428311083296895</v>
      </c>
      <c r="L26" s="19" t="n">
        <f aca="false">L18/K18-1</f>
        <v>-0.0193609426645018</v>
      </c>
    </row>
    <row r="27" customFormat="false" ht="15" hidden="false" customHeight="true" outlineLevel="0" collapsed="false">
      <c r="A27" s="3" t="s">
        <v>269</v>
      </c>
      <c r="C27" s="19" t="n">
        <f aca="false">C19/B19-1</f>
        <v>0.0938229344040467</v>
      </c>
      <c r="D27" s="19" t="n">
        <f aca="false">D19/C19-1</f>
        <v>0.0340235365425579</v>
      </c>
      <c r="E27" s="19" t="n">
        <f aca="false">E19/D19-1</f>
        <v>0.00659444743532123</v>
      </c>
      <c r="F27" s="19" t="n">
        <f aca="false">F19/E19-1</f>
        <v>-0.0830278514768195</v>
      </c>
      <c r="G27" s="19" t="n">
        <f aca="false">G19/F19-1</f>
        <v>-0.00839552326536841</v>
      </c>
      <c r="H27" s="19" t="n">
        <f aca="false">H19/G19-1</f>
        <v>0.17964568024691</v>
      </c>
      <c r="I27" s="19" t="n">
        <f aca="false">I19/H19-1</f>
        <v>0.0841941400196957</v>
      </c>
      <c r="J27" s="19" t="n">
        <f aca="false">J19/I19-1</f>
        <v>0.0247767516077191</v>
      </c>
      <c r="K27" s="19" t="n">
        <f aca="false">K19/J19-1</f>
        <v>0.036647006515053</v>
      </c>
      <c r="L27" s="19" t="n">
        <f aca="false">L19/K19-1</f>
        <v>-0.0528447970551387</v>
      </c>
    </row>
    <row r="82" customFormat="false" ht="15" hidden="false" customHeight="true" outlineLevel="0" collapsed="false">
      <c r="Z82" s="3" t="s">
        <v>271</v>
      </c>
    </row>
    <row r="84" customFormat="false" ht="15" hidden="false" customHeight="true" outlineLevel="0" collapsed="false">
      <c r="Y84" s="20"/>
      <c r="Z84" s="4" t="s">
        <v>272</v>
      </c>
    </row>
    <row r="85" customFormat="false" ht="15" hidden="false" customHeight="true" outlineLevel="0" collapsed="false">
      <c r="Y85" s="21"/>
      <c r="Z85" s="4" t="s">
        <v>273</v>
      </c>
    </row>
    <row r="86" customFormat="false" ht="15" hidden="false" customHeight="true" outlineLevel="0" collapsed="false">
      <c r="Y86" s="22"/>
      <c r="Z86" s="4" t="s">
        <v>274</v>
      </c>
    </row>
    <row r="87" customFormat="false" ht="15" hidden="false" customHeight="true" outlineLevel="0" collapsed="false">
      <c r="Y87" s="23"/>
      <c r="Z87" s="4" t="s">
        <v>275</v>
      </c>
    </row>
    <row r="88" customFormat="false" ht="15" hidden="false" customHeight="true" outlineLevel="0" collapsed="false">
      <c r="Y88" s="24"/>
      <c r="Z88" s="4" t="s">
        <v>276</v>
      </c>
    </row>
    <row r="288" customFormat="false" ht="15" hidden="false" customHeight="false" outlineLevel="0" collapsed="false">
      <c r="A288" s="25" t="s">
        <v>277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2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278</v>
      </c>
    </row>
    <row r="2" customFormat="false" ht="15" hidden="false" customHeight="true" outlineLevel="0" collapsed="false">
      <c r="A2" s="10" t="s">
        <v>279</v>
      </c>
    </row>
    <row r="3" customFormat="false" ht="15" hidden="false" customHeight="true" outlineLevel="0" collapsed="false">
      <c r="A3" s="3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</row>
    <row r="4" customFormat="false" ht="15" hidden="false" customHeight="true" outlineLevel="0" collapsed="false">
      <c r="A4" s="12" t="s">
        <v>280</v>
      </c>
      <c r="B4" s="3"/>
      <c r="C4" s="3"/>
      <c r="D4" s="3"/>
      <c r="E4" s="3"/>
      <c r="F4" s="12" t="s">
        <v>281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customFormat="false" ht="15" hidden="false" customHeight="true" outlineLevel="0" collapsed="false">
      <c r="A5" s="3" t="s">
        <v>243</v>
      </c>
      <c r="B5" s="7" t="n">
        <f aca="false">(42-1)/4</f>
        <v>10.25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customFormat="false" ht="15" hidden="false" customHeight="true" outlineLevel="0" collapsed="false">
      <c r="A6" s="3" t="s">
        <v>91</v>
      </c>
      <c r="B6" s="17" t="s">
        <v>244</v>
      </c>
      <c r="C6" s="17" t="s">
        <v>282</v>
      </c>
      <c r="D6" s="9"/>
      <c r="E6" s="9"/>
      <c r="F6" s="9"/>
      <c r="G6" s="9"/>
      <c r="H6" s="18" t="s">
        <v>246</v>
      </c>
      <c r="I6" s="18" t="s">
        <v>163</v>
      </c>
      <c r="J6" s="18" t="s">
        <v>164</v>
      </c>
      <c r="K6" s="18" t="s">
        <v>165</v>
      </c>
      <c r="L6" s="18" t="s">
        <v>166</v>
      </c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customFormat="false" ht="15" hidden="false" customHeight="true" outlineLevel="0" collapsed="false">
      <c r="A7" s="3" t="s">
        <v>105</v>
      </c>
      <c r="B7" s="19" t="n">
        <f aca="false">('Quarterly Data'!AQ22/'Quarterly Data'!B22)^(1/$B$5)-1</f>
        <v>0.0386581906271495</v>
      </c>
      <c r="C7" s="19" t="n">
        <f aca="false">(('Quarterly Data'!AQ22/'Quarterly Data'!AQ70)/('Quarterly Data'!B22/'Quarterly Data'!B70))^(1/$B$5)-1</f>
        <v>0.0340339554607367</v>
      </c>
      <c r="D7" s="9"/>
      <c r="E7" s="9"/>
      <c r="F7" s="17" t="s">
        <v>283</v>
      </c>
      <c r="G7" s="9"/>
      <c r="H7" s="19" t="n">
        <f aca="false">SUM('Quarterly Data'!AN45:AQ45)/'Quarterly Data'!AQ72</f>
        <v>0.055568923604322</v>
      </c>
      <c r="I7" s="19" t="n">
        <f aca="false">'Quarterly Data'!AN45*4/'Quarterly Data'!AN72</f>
        <v>0.0534566092159626</v>
      </c>
      <c r="J7" s="19" t="n">
        <f aca="false">'Quarterly Data'!AO45*4/'Quarterly Data'!AO72</f>
        <v>0.0589366755911418</v>
      </c>
      <c r="K7" s="19" t="n">
        <f aca="false">'Quarterly Data'!AP45*4/'Quarterly Data'!AP72</f>
        <v>0.0665812957928175</v>
      </c>
      <c r="L7" s="19" t="n">
        <f aca="false">'Quarterly Data'!AQ45*4/'Quarterly Data'!AQ72</f>
        <v>0.0548936386032333</v>
      </c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customFormat="false" ht="15" hidden="false" customHeight="true" outlineLevel="0" collapsed="false">
      <c r="A8" s="3" t="s">
        <v>249</v>
      </c>
      <c r="B8" s="19" t="n">
        <f aca="false">('Quarterly Data'!AQ35/'Quarterly Data'!B35)^(1/$B$5)-1</f>
        <v>0.0351479123472431</v>
      </c>
      <c r="C8" s="19" t="n">
        <f aca="false">(('Quarterly Data'!AQ35/'Quarterly Data'!AQ70)/('Quarterly Data'!B35/'Quarterly Data'!B70))^(1/$B$5)-1</f>
        <v>0.0305393053753724</v>
      </c>
      <c r="D8" s="9"/>
      <c r="E8" s="9"/>
      <c r="F8" s="17" t="s">
        <v>284</v>
      </c>
      <c r="G8" s="9"/>
      <c r="H8" s="19" t="n">
        <f aca="false">SUM('Quarterly Data'!AN26:AQ26)/'Quarterly Data'!AQ72</f>
        <v>0.0635593394947847</v>
      </c>
      <c r="I8" s="19" t="n">
        <f aca="false">'Quarterly Data'!AN26*4/'Quarterly Data'!AN72</f>
        <v>0.0664519804036632</v>
      </c>
      <c r="J8" s="19" t="n">
        <f aca="false">'Quarterly Data'!AO26*4/'Quarterly Data'!AO72</f>
        <v>0.0662486734680513</v>
      </c>
      <c r="K8" s="19" t="n">
        <f aca="false">'Quarterly Data'!AP26*4/'Quarterly Data'!AP72</f>
        <v>0.0724245526296016</v>
      </c>
      <c r="L8" s="19" t="n">
        <f aca="false">'Quarterly Data'!AQ26*4/'Quarterly Data'!AQ72</f>
        <v>0.0615527023394944</v>
      </c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customFormat="false" ht="15" hidden="false" customHeight="true" outlineLevel="0" collapsed="false">
      <c r="A9" s="3" t="s">
        <v>253</v>
      </c>
      <c r="B9" s="19" t="n">
        <f aca="false">('Quarterly Data'!AQ26/'Quarterly Data'!B26)^(1/$B$5)-1</f>
        <v>0.0305858238588699</v>
      </c>
      <c r="C9" s="19" t="n">
        <f aca="false">(('Quarterly Data'!AQ26/'Quarterly Data'!AQ70)/('Quarterly Data'!B26/'Quarterly Data'!B70))^(1/$B$5)-1</f>
        <v>0.0259975278711233</v>
      </c>
      <c r="F9" s="3" t="s">
        <v>285</v>
      </c>
      <c r="H9" s="19" t="n">
        <f aca="false">SUM('Quarterly Data'!AN35:AQ35)/'Quarterly Data'!AQ73</f>
        <v>0.055795516915807</v>
      </c>
      <c r="I9" s="19" t="n">
        <f aca="false">'Quarterly Data'!AN35*4/'Quarterly Data'!AN73</f>
        <v>0.0582759898092446</v>
      </c>
      <c r="J9" s="19" t="n">
        <f aca="false">'Quarterly Data'!AO35*4/'Quarterly Data'!AO73</f>
        <v>0.0569260742765311</v>
      </c>
      <c r="K9" s="19" t="n">
        <f aca="false">'Quarterly Data'!AP35*4/'Quarterly Data'!AP73</f>
        <v>0.060568025653922</v>
      </c>
      <c r="L9" s="19" t="n">
        <f aca="false">'Quarterly Data'!AQ35*4/'Quarterly Data'!AQ73</f>
        <v>0.0544693434180816</v>
      </c>
    </row>
    <row r="10" customFormat="false" ht="15" hidden="false" customHeight="true" outlineLevel="0" collapsed="false">
      <c r="A10" s="3" t="s">
        <v>247</v>
      </c>
      <c r="B10" s="19" t="n">
        <f aca="false">('Quarterly Data'!AQ45/'Quarterly Data'!B45)^(1/$B$5)-1</f>
        <v>0.0283872199931854</v>
      </c>
      <c r="C10" s="19" t="n">
        <f aca="false">(('Quarterly Data'!AQ45/'Quarterly Data'!AQ70)/('Quarterly Data'!B45/'Quarterly Data'!B70))^(1/$B$5)-1</f>
        <v>0.0238087124627047</v>
      </c>
      <c r="F10" s="3" t="s">
        <v>286</v>
      </c>
      <c r="H10" s="19" t="n">
        <f aca="false">SUM('Quarterly Data'!AN22:AQ22)/'Quarterly Data'!AQ73</f>
        <v>0.0604179483111145</v>
      </c>
      <c r="I10" s="19" t="n">
        <f aca="false">'Quarterly Data'!AN22*4/'Quarterly Data'!AN73</f>
        <v>0.0580261590531422</v>
      </c>
      <c r="J10" s="19" t="n">
        <f aca="false">'Quarterly Data'!AO22*4/'Quarterly Data'!AO73</f>
        <v>0.061958678813194</v>
      </c>
      <c r="K10" s="19" t="n">
        <f aca="false">'Quarterly Data'!AP22*4/'Quarterly Data'!AP73</f>
        <v>0.067764957959162</v>
      </c>
      <c r="L10" s="19" t="n">
        <f aca="false">'Quarterly Data'!AQ22*4/'Quarterly Data'!AQ73</f>
        <v>0.0618823282163793</v>
      </c>
    </row>
    <row r="11" customFormat="false" ht="15" hidden="false" customHeight="true" outlineLevel="0" collapsed="false">
      <c r="F11" s="14" t="s">
        <v>255</v>
      </c>
    </row>
    <row r="12" customFormat="false" ht="15" hidden="false" customHeight="true" outlineLevel="0" collapsed="false">
      <c r="A12" s="10" t="s">
        <v>256</v>
      </c>
    </row>
    <row r="13" customFormat="false" ht="15" hidden="false" customHeight="true" outlineLevel="0" collapsed="false">
      <c r="A13" s="12" t="s">
        <v>287</v>
      </c>
    </row>
    <row r="14" customFormat="false" ht="15" hidden="false" customHeight="true" outlineLevel="0" collapsed="false">
      <c r="B14" s="11" t="s">
        <v>258</v>
      </c>
      <c r="C14" s="11" t="s">
        <v>259</v>
      </c>
      <c r="D14" s="11" t="s">
        <v>260</v>
      </c>
      <c r="E14" s="11" t="s">
        <v>261</v>
      </c>
      <c r="F14" s="11" t="s">
        <v>262</v>
      </c>
      <c r="G14" s="11" t="s">
        <v>263</v>
      </c>
      <c r="H14" s="11" t="s">
        <v>264</v>
      </c>
      <c r="I14" s="11" t="s">
        <v>265</v>
      </c>
      <c r="J14" s="11" t="s">
        <v>266</v>
      </c>
      <c r="K14" s="11" t="s">
        <v>267</v>
      </c>
      <c r="L14" s="11" t="s">
        <v>268</v>
      </c>
    </row>
    <row r="15" customFormat="false" ht="15" hidden="false" customHeight="true" outlineLevel="0" collapsed="false">
      <c r="A15" s="3" t="s">
        <v>105</v>
      </c>
      <c r="B15" s="7" t="n">
        <f aca="false">SUM('Quarterly Data'!B22:E22)/AVERAGE('Quarterly Data'!B70:E70)</f>
        <v>11.240939213286</v>
      </c>
      <c r="C15" s="7" t="n">
        <f aca="false">SUM('Quarterly Data'!F22:I22)/AVERAGE('Quarterly Data'!F70:I70)</f>
        <v>11.6306235249752</v>
      </c>
      <c r="D15" s="7" t="n">
        <f aca="false">SUM('Quarterly Data'!J22:M22)/AVERAGE('Quarterly Data'!J70:M70)</f>
        <v>12.2913659395815</v>
      </c>
      <c r="E15" s="7" t="n">
        <f aca="false">SUM('Quarterly Data'!N22:Q22)/AVERAGE('Quarterly Data'!N70:Q70)</f>
        <v>12.4329413001846</v>
      </c>
      <c r="F15" s="7" t="n">
        <f aca="false">SUM('Quarterly Data'!R22:U22)/AVERAGE('Quarterly Data'!R70:U70)</f>
        <v>11.8556888795821</v>
      </c>
      <c r="G15" s="7" t="n">
        <f aca="false">SUM('Quarterly Data'!V22:Y22)/AVERAGE('Quarterly Data'!V70:Y70)</f>
        <v>11.2859469496813</v>
      </c>
      <c r="H15" s="7" t="n">
        <f aca="false">SUM('Quarterly Data'!Z22:AC22)/AVERAGE('Quarterly Data'!Z70:AC70)</f>
        <v>13.2474402357018</v>
      </c>
      <c r="I15" s="7" t="n">
        <f aca="false">SUM('Quarterly Data'!AD22:AG22)/AVERAGE('Quarterly Data'!AD70:AG70)</f>
        <v>14.176403082925</v>
      </c>
      <c r="J15" s="7" t="n">
        <f aca="false">SUM('Quarterly Data'!AH22:AK22)/AVERAGE('Quarterly Data'!AH70:AK70)</f>
        <v>14.6171714120229</v>
      </c>
      <c r="K15" s="7" t="n">
        <f aca="false">SUM('Quarterly Data'!AL22:AO22)/AVERAGE('Quarterly Data'!AL70:AO70)</f>
        <v>15.1180596737375</v>
      </c>
      <c r="L15" s="7" t="n">
        <f aca="false">SUM('Quarterly Data'!AP22:AQ22)*2/AVERAGE('Quarterly Data'!AP70:AQ70)</f>
        <v>15.9326051849278</v>
      </c>
    </row>
    <row r="16" customFormat="false" ht="15" hidden="false" customHeight="true" outlineLevel="0" collapsed="false">
      <c r="A16" s="3" t="s">
        <v>249</v>
      </c>
      <c r="B16" s="7" t="n">
        <f aca="false">SUM('Quarterly Data'!B35:E35)/AVERAGE('Quarterly Data'!B70:E70)</f>
        <v>10.3364099697628</v>
      </c>
      <c r="C16" s="7" t="n">
        <f aca="false">SUM('Quarterly Data'!F35:I35)/AVERAGE('Quarterly Data'!F70:I70)</f>
        <v>10.7056192626213</v>
      </c>
      <c r="D16" s="7" t="n">
        <f aca="false">SUM('Quarterly Data'!J35:M35)/AVERAGE('Quarterly Data'!J70:M70)</f>
        <v>11.4478367055174</v>
      </c>
      <c r="E16" s="7" t="n">
        <f aca="false">SUM('Quarterly Data'!N35:Q35)/AVERAGE('Quarterly Data'!N70:Q70)</f>
        <v>11.5077074689643</v>
      </c>
      <c r="F16" s="7" t="n">
        <f aca="false">SUM('Quarterly Data'!R35:U35)/AVERAGE('Quarterly Data'!R70:U70)</f>
        <v>10.7580227789362</v>
      </c>
      <c r="G16" s="7" t="n">
        <f aca="false">SUM('Quarterly Data'!V35:Y35)/AVERAGE('Quarterly Data'!V70:Y70)</f>
        <v>10.3160184181168</v>
      </c>
      <c r="H16" s="7" t="n">
        <f aca="false">SUM('Quarterly Data'!Z35:AC35)/AVERAGE('Quarterly Data'!Z70:AC70)</f>
        <v>12.0546343653642</v>
      </c>
      <c r="I16" s="7" t="n">
        <f aca="false">SUM('Quarterly Data'!AD35:AG35)/AVERAGE('Quarterly Data'!AD70:AG70)</f>
        <v>12.9379193659906</v>
      </c>
      <c r="J16" s="7" t="n">
        <f aca="false">SUM('Quarterly Data'!AH35:AK35)/AVERAGE('Quarterly Data'!AH70:AK70)</f>
        <v>13.4912841203753</v>
      </c>
      <c r="K16" s="7" t="n">
        <f aca="false">SUM('Quarterly Data'!AL35:AO35)/AVERAGE('Quarterly Data'!AL70:AO70)</f>
        <v>14.187497967785</v>
      </c>
      <c r="L16" s="7" t="n">
        <f aca="false">SUM('Quarterly Data'!AP35:AQ35)*2/AVERAGE('Quarterly Data'!AP70:AQ70)</f>
        <v>14.1310378217001</v>
      </c>
    </row>
    <row r="17" customFormat="false" ht="15" hidden="false" customHeight="true" outlineLevel="0" collapsed="false">
      <c r="A17" s="3" t="s">
        <v>253</v>
      </c>
      <c r="B17" s="7" t="n">
        <f aca="false">SUM('Quarterly Data'!B26:E26)/AVERAGE('Quarterly Data'!B70:E70)</f>
        <v>8.98706205956704</v>
      </c>
      <c r="C17" s="7" t="n">
        <f aca="false">SUM('Quarterly Data'!F26:I26)/AVERAGE('Quarterly Data'!F70:I70)</f>
        <v>9.05651611441602</v>
      </c>
      <c r="D17" s="7" t="n">
        <f aca="false">SUM('Quarterly Data'!J26:M26)/AVERAGE('Quarterly Data'!J70:M70)</f>
        <v>9.48589591033234</v>
      </c>
      <c r="E17" s="7" t="n">
        <f aca="false">SUM('Quarterly Data'!N26:Q26)/AVERAGE('Quarterly Data'!N70:Q70)</f>
        <v>9.73918741569647</v>
      </c>
      <c r="F17" s="7" t="n">
        <f aca="false">SUM('Quarterly Data'!R26:U26)/AVERAGE('Quarterly Data'!R70:U70)</f>
        <v>8.96812827545336</v>
      </c>
      <c r="G17" s="7" t="n">
        <f aca="false">SUM('Quarterly Data'!V26:Y26)/AVERAGE('Quarterly Data'!V70:Y70)</f>
        <v>8.38736488179311</v>
      </c>
      <c r="H17" s="7" t="n">
        <f aca="false">SUM('Quarterly Data'!Z26:AC26)/AVERAGE('Quarterly Data'!Z70:AC70)</f>
        <v>10.0894732411732</v>
      </c>
      <c r="I17" s="7" t="n">
        <f aca="false">SUM('Quarterly Data'!AD26:AG26)/AVERAGE('Quarterly Data'!AD70:AG70)</f>
        <v>10.9462201011111</v>
      </c>
      <c r="J17" s="7" t="n">
        <f aca="false">SUM('Quarterly Data'!AH26:AK26)/AVERAGE('Quarterly Data'!AH70:AK70)</f>
        <v>11.4862935320242</v>
      </c>
      <c r="K17" s="7" t="n">
        <f aca="false">SUM('Quarterly Data'!AL26:AO26)/AVERAGE('Quarterly Data'!AL70:AO70)</f>
        <v>12.0379135899889</v>
      </c>
      <c r="L17" s="7" t="n">
        <f aca="false">SUM('Quarterly Data'!AP26:AQ26)*2/AVERAGE('Quarterly Data'!AP70:AQ70)</f>
        <v>11.7378219703248</v>
      </c>
    </row>
    <row r="18" customFormat="false" ht="15" hidden="false" customHeight="true" outlineLevel="0" collapsed="false">
      <c r="A18" s="3" t="s">
        <v>247</v>
      </c>
      <c r="B18" s="7" t="n">
        <f aca="false">SUM('Quarterly Data'!B45:E45)/AVERAGE('Quarterly Data'!B70:E70)</f>
        <v>8.37468170854957</v>
      </c>
      <c r="C18" s="7" t="n">
        <f aca="false">SUM('Quarterly Data'!F45:I45)/AVERAGE('Quarterly Data'!F70:I70)</f>
        <v>8.72735345318061</v>
      </c>
      <c r="D18" s="7" t="n">
        <f aca="false">SUM('Quarterly Data'!J45:M45)/AVERAGE('Quarterly Data'!J70:M70)</f>
        <v>9.14736965008907</v>
      </c>
      <c r="E18" s="7" t="n">
        <f aca="false">SUM('Quarterly Data'!N45:Q45)/AVERAGE('Quarterly Data'!N70:Q70)</f>
        <v>9.23144075930716</v>
      </c>
      <c r="F18" s="7" t="n">
        <f aca="false">SUM('Quarterly Data'!R45:U45)/AVERAGE('Quarterly Data'!R70:U70)</f>
        <v>8.64327770748888</v>
      </c>
      <c r="G18" s="7" t="n">
        <f aca="false">SUM('Quarterly Data'!V45:Y45)/AVERAGE('Quarterly Data'!V70:Y70)</f>
        <v>7.77548393298667</v>
      </c>
      <c r="H18" s="7" t="n">
        <f aca="false">SUM('Quarterly Data'!Z45:AC45)/AVERAGE('Quarterly Data'!Z70:AC70)</f>
        <v>9.37467067305687</v>
      </c>
      <c r="I18" s="7" t="n">
        <f aca="false">SUM('Quarterly Data'!AD45:AG45)/AVERAGE('Quarterly Data'!AD70:AG70)</f>
        <v>10.3373086718488</v>
      </c>
      <c r="J18" s="7" t="n">
        <f aca="false">SUM('Quarterly Data'!AH45:AK45)/AVERAGE('Quarterly Data'!AH70:AK70)</f>
        <v>10.5825419305403</v>
      </c>
      <c r="K18" s="7" t="n">
        <f aca="false">SUM('Quarterly Data'!AL45:AO45)/AVERAGE('Quarterly Data'!AL70:AO70)</f>
        <v>10.64320984845</v>
      </c>
      <c r="L18" s="7" t="n">
        <f aca="false">SUM('Quarterly Data'!AP45:AQ45)*2/AVERAGE('Quarterly Data'!AP70:AQ70)</f>
        <v>10.6285609664081</v>
      </c>
    </row>
    <row r="19" customFormat="false" ht="15" hidden="false" customHeight="true" outlineLevel="0" collapsed="false">
      <c r="A19" s="3" t="s">
        <v>269</v>
      </c>
      <c r="B19" s="7" t="n">
        <f aca="false">SUM('Quarterly Data'!B48:E48)/AVERAGE('Quarterly Data'!B70:E70)</f>
        <v>9.04817269841275</v>
      </c>
      <c r="C19" s="7" t="n">
        <f aca="false">SUM('Quarterly Data'!F48:I48)/AVERAGE('Quarterly Data'!F70:I70)</f>
        <v>9.74737518128398</v>
      </c>
      <c r="D19" s="7" t="n">
        <f aca="false">SUM('Quarterly Data'!J48:M48)/AVERAGE('Quarterly Data'!J70:M70)</f>
        <v>10.1269195979071</v>
      </c>
      <c r="E19" s="7" t="n">
        <f aca="false">SUM('Quarterly Data'!N48:Q48)/AVERAGE('Quarterly Data'!N70:Q70)</f>
        <v>10.051844617212</v>
      </c>
      <c r="F19" s="7" t="n">
        <f aca="false">SUM('Quarterly Data'!R48:U48)/AVERAGE('Quarterly Data'!R70:U70)</f>
        <v>9.21914195341489</v>
      </c>
      <c r="G19" s="7" t="n">
        <f aca="false">SUM('Quarterly Data'!V48:Y48)/AVERAGE('Quarterly Data'!V70:Y70)</f>
        <v>8.88579258156737</v>
      </c>
      <c r="H19" s="7" t="n">
        <f aca="false">SUM('Quarterly Data'!Z48:AC48)/AVERAGE('Quarterly Data'!Z70:AC70)</f>
        <v>10.5977733146353</v>
      </c>
      <c r="I19" s="7" t="n">
        <f aca="false">SUM('Quarterly Data'!AD48:AG48)/AVERAGE('Quarterly Data'!AD70:AG70)</f>
        <v>11.6780935811844</v>
      </c>
      <c r="J19" s="7" t="n">
        <f aca="false">SUM('Quarterly Data'!AH48:AK48)/AVERAGE('Quarterly Data'!AH70:AK70)</f>
        <v>11.8021045246321</v>
      </c>
      <c r="K19" s="7" t="n">
        <f aca="false">SUM('Quarterly Data'!AL48:AO48)/AVERAGE('Quarterly Data'!AL70:AO70)</f>
        <v>12.3576846391854</v>
      </c>
      <c r="L19" s="7" t="n">
        <f aca="false">SUM('Quarterly Data'!AP48:AQ48)*2/AVERAGE('Quarterly Data'!AP70:AQ70)</f>
        <v>11.9193044741628</v>
      </c>
    </row>
    <row r="21" customFormat="false" ht="15" hidden="false" customHeight="true" outlineLevel="0" collapsed="false">
      <c r="A21" s="12" t="s">
        <v>288</v>
      </c>
    </row>
    <row r="22" customFormat="false" ht="15" hidden="false" customHeight="true" outlineLevel="0" collapsed="false">
      <c r="B22" s="11" t="s">
        <v>258</v>
      </c>
      <c r="C22" s="11" t="s">
        <v>259</v>
      </c>
      <c r="D22" s="11" t="s">
        <v>260</v>
      </c>
      <c r="E22" s="11" t="s">
        <v>261</v>
      </c>
      <c r="F22" s="11" t="s">
        <v>262</v>
      </c>
      <c r="G22" s="11" t="s">
        <v>263</v>
      </c>
      <c r="H22" s="11" t="s">
        <v>264</v>
      </c>
      <c r="I22" s="11" t="s">
        <v>265</v>
      </c>
      <c r="J22" s="11" t="s">
        <v>266</v>
      </c>
      <c r="K22" s="11" t="s">
        <v>267</v>
      </c>
      <c r="L22" s="11" t="s">
        <v>268</v>
      </c>
    </row>
    <row r="23" customFormat="false" ht="15" hidden="false" customHeight="true" outlineLevel="0" collapsed="false">
      <c r="A23" s="3" t="s">
        <v>105</v>
      </c>
      <c r="C23" s="19" t="n">
        <f aca="false">C15/B15-1</f>
        <v>0.0346665260166712</v>
      </c>
      <c r="D23" s="19" t="n">
        <f aca="false">D15/C15-1</f>
        <v>0.0568105753906849</v>
      </c>
      <c r="E23" s="19" t="n">
        <f aca="false">E15/D15-1</f>
        <v>0.011518277244287</v>
      </c>
      <c r="F23" s="19" t="n">
        <f aca="false">F15/E15-1</f>
        <v>-0.0464292725804069</v>
      </c>
      <c r="G23" s="19" t="n">
        <f aca="false">G15/F15-1</f>
        <v>-0.0480564171080832</v>
      </c>
      <c r="H23" s="19" t="n">
        <f aca="false">H15/G15-1</f>
        <v>0.173799619541531</v>
      </c>
      <c r="I23" s="19" t="n">
        <f aca="false">I15/H15-1</f>
        <v>0.0701239507931282</v>
      </c>
      <c r="J23" s="19" t="n">
        <f aca="false">J15/I15-1</f>
        <v>0.031091689938529</v>
      </c>
      <c r="K23" s="19" t="n">
        <f aca="false">K15/J15-1</f>
        <v>0.0342671128083376</v>
      </c>
      <c r="L23" s="19" t="n">
        <f aca="false">L15/K15-1</f>
        <v>0.0538789718236947</v>
      </c>
    </row>
    <row r="24" customFormat="false" ht="15" hidden="false" customHeight="true" outlineLevel="0" collapsed="false">
      <c r="A24" s="3" t="s">
        <v>249</v>
      </c>
      <c r="C24" s="19" t="n">
        <f aca="false">C16/B16-1</f>
        <v>0.0357192965389914</v>
      </c>
      <c r="D24" s="19" t="n">
        <f aca="false">D16/C16-1</f>
        <v>0.069329706641778</v>
      </c>
      <c r="E24" s="19" t="n">
        <f aca="false">E16/D16-1</f>
        <v>0.0052298757387077</v>
      </c>
      <c r="F24" s="19" t="n">
        <f aca="false">F16/E16-1</f>
        <v>-0.0651463110311021</v>
      </c>
      <c r="G24" s="19" t="n">
        <f aca="false">G16/F16-1</f>
        <v>-0.0410860220230076</v>
      </c>
      <c r="H24" s="19" t="n">
        <f aca="false">H16/G16-1</f>
        <v>0.168535560599045</v>
      </c>
      <c r="I24" s="19" t="n">
        <f aca="false">I16/H16-1</f>
        <v>0.0732734792159533</v>
      </c>
      <c r="J24" s="19" t="n">
        <f aca="false">J16/I16-1</f>
        <v>0.0427707685239824</v>
      </c>
      <c r="K24" s="19" t="n">
        <f aca="false">K16/J16-1</f>
        <v>0.0516047131761299</v>
      </c>
      <c r="L24" s="19" t="n">
        <f aca="false">L16/K16-1</f>
        <v>-0.00397957033813279</v>
      </c>
    </row>
    <row r="25" customFormat="false" ht="15" hidden="false" customHeight="true" outlineLevel="0" collapsed="false">
      <c r="A25" s="3" t="s">
        <v>253</v>
      </c>
      <c r="C25" s="19" t="n">
        <f aca="false">C17/B17-1</f>
        <v>0.00772822690982089</v>
      </c>
      <c r="D25" s="19" t="n">
        <f aca="false">D17/C17-1</f>
        <v>0.0474111446931385</v>
      </c>
      <c r="E25" s="19" t="n">
        <f aca="false">E17/D17-1</f>
        <v>0.0267019064681322</v>
      </c>
      <c r="F25" s="19" t="n">
        <f aca="false">F17/E17-1</f>
        <v>-0.0791707878010854</v>
      </c>
      <c r="G25" s="19" t="n">
        <f aca="false">G17/F17-1</f>
        <v>-0.064758595754017</v>
      </c>
      <c r="H25" s="19" t="n">
        <f aca="false">H17/G17-1</f>
        <v>0.202937201775364</v>
      </c>
      <c r="I25" s="19" t="n">
        <f aca="false">I17/H17-1</f>
        <v>0.0849149246406402</v>
      </c>
      <c r="J25" s="19" t="n">
        <f aca="false">J17/I17-1</f>
        <v>0.0493388060832318</v>
      </c>
      <c r="K25" s="19" t="n">
        <f aca="false">K17/J17-1</f>
        <v>0.048024200010796</v>
      </c>
      <c r="L25" s="19" t="n">
        <f aca="false">L17/K17-1</f>
        <v>-0.0249288730493665</v>
      </c>
    </row>
    <row r="26" customFormat="false" ht="15" hidden="false" customHeight="true" outlineLevel="0" collapsed="false">
      <c r="A26" s="3" t="s">
        <v>247</v>
      </c>
      <c r="C26" s="19" t="n">
        <f aca="false">C18/B18-1</f>
        <v>0.0421116595119073</v>
      </c>
      <c r="D26" s="19" t="n">
        <f aca="false">D18/C18-1</f>
        <v>0.0481264107339887</v>
      </c>
      <c r="E26" s="19" t="n">
        <f aca="false">E18/D18-1</f>
        <v>0.00919074142994414</v>
      </c>
      <c r="F26" s="19" t="n">
        <f aca="false">F18/E18-1</f>
        <v>-0.0637130288926241</v>
      </c>
      <c r="G26" s="19" t="n">
        <f aca="false">G18/F18-1</f>
        <v>-0.10040100571457</v>
      </c>
      <c r="H26" s="19" t="n">
        <f aca="false">H18/G18-1</f>
        <v>0.205670380628763</v>
      </c>
      <c r="I26" s="19" t="n">
        <f aca="false">I18/H18-1</f>
        <v>0.102684993677546</v>
      </c>
      <c r="J26" s="19" t="n">
        <f aca="false">J18/I18-1</f>
        <v>0.0237231243137133</v>
      </c>
      <c r="K26" s="19" t="n">
        <f aca="false">K18/J18-1</f>
        <v>0.00573283038309014</v>
      </c>
      <c r="L26" s="19" t="n">
        <f aca="false">L18/K18-1</f>
        <v>-0.00137635941135661</v>
      </c>
    </row>
    <row r="27" customFormat="false" ht="15" hidden="false" customHeight="true" outlineLevel="0" collapsed="false">
      <c r="A27" s="3" t="s">
        <v>269</v>
      </c>
      <c r="C27" s="19" t="n">
        <f aca="false">C19/B19-1</f>
        <v>0.0772755457014971</v>
      </c>
      <c r="D27" s="19" t="n">
        <f aca="false">D19/C19-1</f>
        <v>0.0389381150888539</v>
      </c>
      <c r="E27" s="19" t="n">
        <f aca="false">E19/D19-1</f>
        <v>-0.00741340740085983</v>
      </c>
      <c r="F27" s="19" t="n">
        <f aca="false">F19/E19-1</f>
        <v>-0.0828407815189731</v>
      </c>
      <c r="G27" s="19" t="n">
        <f aca="false">G19/F19-1</f>
        <v>-0.0361583945156676</v>
      </c>
      <c r="H27" s="19" t="n">
        <f aca="false">H19/G19-1</f>
        <v>0.192664944331383</v>
      </c>
      <c r="I27" s="19" t="n">
        <f aca="false">I19/H19-1</f>
        <v>0.101938419937446</v>
      </c>
      <c r="J27" s="19" t="n">
        <f aca="false">J19/I19-1</f>
        <v>0.010619108554452</v>
      </c>
      <c r="K27" s="19" t="n">
        <f aca="false">K19/J19-1</f>
        <v>0.0470746648103184</v>
      </c>
      <c r="L27" s="19" t="n">
        <f aca="false">L19/K19-1</f>
        <v>-0.0354742961826819</v>
      </c>
    </row>
    <row r="82" customFormat="false" ht="15" hidden="false" customHeight="true" outlineLevel="0" collapsed="false">
      <c r="Z82" s="3" t="s">
        <v>271</v>
      </c>
    </row>
    <row r="84" customFormat="false" ht="15" hidden="false" customHeight="true" outlineLevel="0" collapsed="false">
      <c r="Y84" s="20"/>
      <c r="Z84" s="4" t="s">
        <v>272</v>
      </c>
    </row>
    <row r="85" customFormat="false" ht="15" hidden="false" customHeight="true" outlineLevel="0" collapsed="false">
      <c r="Y85" s="21"/>
      <c r="Z85" s="4" t="s">
        <v>273</v>
      </c>
    </row>
    <row r="86" customFormat="false" ht="15" hidden="false" customHeight="true" outlineLevel="0" collapsed="false">
      <c r="Y86" s="22"/>
      <c r="Z86" s="4" t="s">
        <v>274</v>
      </c>
    </row>
    <row r="87" customFormat="false" ht="15" hidden="false" customHeight="true" outlineLevel="0" collapsed="false">
      <c r="Y87" s="23"/>
      <c r="Z87" s="4" t="s">
        <v>275</v>
      </c>
    </row>
    <row r="88" customFormat="false" ht="15" hidden="false" customHeight="true" outlineLevel="0" collapsed="false">
      <c r="Y88" s="24"/>
      <c r="Z88" s="4" t="s">
        <v>276</v>
      </c>
    </row>
    <row r="288" customFormat="false" ht="15" hidden="false" customHeight="false" outlineLevel="0" collapsed="false">
      <c r="A288" s="25" t="s">
        <v>277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Q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2"/>
    <col collapsed="false" customWidth="true" hidden="false" outlineLevel="0" max="44" min="2" style="1" width="15"/>
  </cols>
  <sheetData>
    <row r="1" customFormat="false" ht="15" hidden="false" customHeight="true" outlineLevel="0" collapsed="false">
      <c r="A1" s="2" t="s">
        <v>289</v>
      </c>
    </row>
    <row r="2" customFormat="false" ht="15" hidden="false" customHeight="true" outlineLevel="0" collapsed="false">
      <c r="A2" s="10" t="s">
        <v>290</v>
      </c>
    </row>
    <row r="3" customFormat="false" ht="15" hidden="false" customHeight="true" outlineLevel="0" collapsed="false">
      <c r="A3" s="3" t="s">
        <v>291</v>
      </c>
      <c r="B3" s="11" t="s">
        <v>292</v>
      </c>
      <c r="C3" s="11" t="s">
        <v>293</v>
      </c>
      <c r="D3" s="11" t="s">
        <v>294</v>
      </c>
      <c r="E3" s="11" t="s">
        <v>295</v>
      </c>
      <c r="F3" s="11" t="s">
        <v>296</v>
      </c>
      <c r="G3" s="11" t="s">
        <v>297</v>
      </c>
      <c r="H3" s="11" t="s">
        <v>298</v>
      </c>
      <c r="I3" s="11" t="s">
        <v>299</v>
      </c>
      <c r="J3" s="11" t="s">
        <v>300</v>
      </c>
      <c r="K3" s="11" t="s">
        <v>301</v>
      </c>
      <c r="L3" s="11" t="s">
        <v>302</v>
      </c>
      <c r="M3" s="11" t="s">
        <v>303</v>
      </c>
      <c r="N3" s="11" t="s">
        <v>304</v>
      </c>
      <c r="O3" s="11" t="s">
        <v>305</v>
      </c>
      <c r="P3" s="11" t="s">
        <v>306</v>
      </c>
      <c r="Q3" s="11" t="s">
        <v>307</v>
      </c>
      <c r="R3" s="11" t="s">
        <v>308</v>
      </c>
      <c r="S3" s="11" t="s">
        <v>309</v>
      </c>
      <c r="T3" s="11" t="s">
        <v>310</v>
      </c>
      <c r="U3" s="11" t="s">
        <v>311</v>
      </c>
      <c r="V3" s="11" t="s">
        <v>312</v>
      </c>
      <c r="W3" s="11" t="s">
        <v>313</v>
      </c>
      <c r="X3" s="11" t="s">
        <v>314</v>
      </c>
      <c r="Y3" s="11" t="s">
        <v>315</v>
      </c>
      <c r="Z3" s="11" t="s">
        <v>316</v>
      </c>
      <c r="AA3" s="11" t="s">
        <v>317</v>
      </c>
      <c r="AB3" s="11" t="s">
        <v>318</v>
      </c>
      <c r="AC3" s="11" t="s">
        <v>319</v>
      </c>
      <c r="AD3" s="11" t="s">
        <v>320</v>
      </c>
      <c r="AE3" s="11" t="s">
        <v>321</v>
      </c>
      <c r="AF3" s="11" t="s">
        <v>322</v>
      </c>
      <c r="AG3" s="11" t="s">
        <v>323</v>
      </c>
      <c r="AH3" s="11" t="s">
        <v>324</v>
      </c>
      <c r="AI3" s="11" t="s">
        <v>325</v>
      </c>
      <c r="AJ3" s="11" t="s">
        <v>326</v>
      </c>
      <c r="AK3" s="11" t="s">
        <v>327</v>
      </c>
      <c r="AL3" s="11" t="s">
        <v>328</v>
      </c>
      <c r="AM3" s="11" t="s">
        <v>329</v>
      </c>
      <c r="AN3" s="11" t="s">
        <v>330</v>
      </c>
      <c r="AO3" s="11" t="s">
        <v>331</v>
      </c>
      <c r="AP3" s="11" t="s">
        <v>332</v>
      </c>
      <c r="AQ3" s="11" t="s">
        <v>93</v>
      </c>
    </row>
    <row r="4" customFormat="false" ht="15" hidden="false" customHeight="true" outlineLevel="0" collapsed="false">
      <c r="A4" s="12" t="s">
        <v>333</v>
      </c>
    </row>
    <row r="5" customFormat="false" ht="15" hidden="false" customHeight="true" outlineLevel="0" collapsed="false">
      <c r="A5" s="3" t="s">
        <v>174</v>
      </c>
      <c r="B5" s="26" t="n">
        <v>237877</v>
      </c>
      <c r="C5" s="26" t="n">
        <v>197319</v>
      </c>
      <c r="D5" s="26" t="n">
        <v>356329</v>
      </c>
      <c r="E5" s="26" t="n">
        <v>242183</v>
      </c>
      <c r="F5" s="26" t="n">
        <v>235781</v>
      </c>
      <c r="G5" s="26" t="n">
        <v>165194</v>
      </c>
      <c r="H5" s="26" t="n">
        <v>238199</v>
      </c>
      <c r="I5" s="26" t="n">
        <v>237486</v>
      </c>
      <c r="J5" s="26" t="n">
        <v>141590</v>
      </c>
      <c r="K5" s="26" t="n">
        <v>254543</v>
      </c>
      <c r="L5" s="26" t="n">
        <v>192407</v>
      </c>
      <c r="M5" s="26" t="n">
        <v>385636</v>
      </c>
      <c r="N5" s="26" t="n">
        <v>170418</v>
      </c>
      <c r="O5" s="26" t="n">
        <v>168305</v>
      </c>
      <c r="P5" s="26" t="n">
        <v>279709</v>
      </c>
      <c r="Q5" s="26" t="n">
        <v>167671</v>
      </c>
      <c r="R5" s="26" t="n">
        <v>168006</v>
      </c>
      <c r="S5" s="26" t="n">
        <v>170869</v>
      </c>
      <c r="T5" s="26" t="n">
        <v>147717</v>
      </c>
      <c r="U5" s="26" t="n">
        <v>341114</v>
      </c>
      <c r="V5" s="26" t="n">
        <v>142234</v>
      </c>
      <c r="W5" s="26" t="n">
        <v>447977</v>
      </c>
      <c r="X5" s="26" t="n">
        <v>78847</v>
      </c>
      <c r="Y5" s="26" t="n">
        <v>335298</v>
      </c>
      <c r="Z5" s="26" t="n">
        <v>262076</v>
      </c>
      <c r="AA5" s="26" t="n">
        <v>138566</v>
      </c>
      <c r="AB5" s="26" t="n">
        <v>494632</v>
      </c>
      <c r="AC5" s="26" t="n">
        <v>241164</v>
      </c>
      <c r="AD5" s="26" t="n">
        <v>146775</v>
      </c>
      <c r="AE5" s="26" t="n">
        <v>367807</v>
      </c>
      <c r="AF5" s="26" t="n">
        <v>171790</v>
      </c>
      <c r="AG5" s="26" t="n">
        <v>242066</v>
      </c>
      <c r="AH5" s="26" t="n">
        <v>173557</v>
      </c>
      <c r="AI5" s="26" t="n">
        <v>254007</v>
      </c>
      <c r="AJ5" s="26" t="n">
        <v>372519</v>
      </c>
      <c r="AK5" s="26" t="n">
        <v>282092</v>
      </c>
      <c r="AL5" s="26" t="n">
        <v>236597</v>
      </c>
      <c r="AM5" s="26" t="n">
        <v>269855</v>
      </c>
      <c r="AN5" s="26" t="n">
        <v>384162</v>
      </c>
      <c r="AO5" s="26" t="n">
        <v>165985</v>
      </c>
      <c r="AP5" s="26" t="n">
        <v>328290</v>
      </c>
      <c r="AQ5" s="26" t="n">
        <v>156893</v>
      </c>
    </row>
    <row r="6" customFormat="false" ht="15" hidden="false" customHeight="true" outlineLevel="0" collapsed="false">
      <c r="A6" s="3" t="s">
        <v>191</v>
      </c>
      <c r="B6" s="26" t="n">
        <v>237931</v>
      </c>
      <c r="C6" s="26" t="n">
        <v>197444</v>
      </c>
      <c r="D6" s="26" t="n">
        <v>356392</v>
      </c>
      <c r="E6" s="26" t="n">
        <v>242235</v>
      </c>
      <c r="F6" s="26" t="n">
        <v>235875</v>
      </c>
      <c r="G6" s="26" t="n">
        <v>165225</v>
      </c>
      <c r="H6" s="26" t="n">
        <v>238248</v>
      </c>
      <c r="I6" s="26" t="n">
        <v>237573</v>
      </c>
      <c r="J6" s="26" t="n">
        <v>141643</v>
      </c>
      <c r="K6" s="26" t="n">
        <v>254662</v>
      </c>
      <c r="L6" s="26" t="n">
        <v>192486</v>
      </c>
      <c r="M6" s="26" t="n">
        <v>385734</v>
      </c>
      <c r="N6" s="26" t="n">
        <v>170366</v>
      </c>
      <c r="O6" s="26" t="n">
        <v>168281</v>
      </c>
      <c r="P6" s="26" t="n">
        <v>279677</v>
      </c>
      <c r="Q6" s="26" t="n">
        <v>167650</v>
      </c>
      <c r="R6" s="26" t="n">
        <v>167971</v>
      </c>
      <c r="S6" s="26" t="n">
        <v>170828</v>
      </c>
      <c r="T6" s="26" t="n">
        <v>147703</v>
      </c>
      <c r="U6" s="26" t="n">
        <v>341128</v>
      </c>
      <c r="V6" s="26" t="n">
        <v>142223</v>
      </c>
      <c r="W6" s="26" t="n">
        <v>447953</v>
      </c>
      <c r="X6" s="26" t="n">
        <v>78914</v>
      </c>
      <c r="Y6" s="26" t="n">
        <v>335209</v>
      </c>
      <c r="Z6" s="26" t="n">
        <v>262044</v>
      </c>
      <c r="AA6" s="26" t="n">
        <v>138691</v>
      </c>
      <c r="AB6" s="26" t="n">
        <v>494747</v>
      </c>
      <c r="AC6" s="26" t="n">
        <v>241293</v>
      </c>
      <c r="AD6" s="26" t="n">
        <v>146902</v>
      </c>
      <c r="AE6" s="26" t="n">
        <v>367923</v>
      </c>
      <c r="AF6" s="26" t="n">
        <v>172031</v>
      </c>
      <c r="AG6" s="26" t="n">
        <v>241969</v>
      </c>
      <c r="AH6" s="26" t="n">
        <v>173449</v>
      </c>
      <c r="AI6" s="26" t="n">
        <v>253934</v>
      </c>
      <c r="AJ6" s="26" t="n">
        <v>372519</v>
      </c>
      <c r="AK6" s="26" t="n">
        <v>282092</v>
      </c>
      <c r="AL6" s="26" t="n">
        <v>236597</v>
      </c>
      <c r="AM6" s="26" t="n">
        <v>268665</v>
      </c>
      <c r="AN6" s="26" t="n">
        <v>381306</v>
      </c>
      <c r="AO6" s="26" t="n">
        <v>164733</v>
      </c>
      <c r="AP6" s="26" t="n">
        <v>325730</v>
      </c>
      <c r="AQ6" s="26" t="n">
        <v>155720</v>
      </c>
    </row>
    <row r="7" customFormat="false" ht="15" hidden="false" customHeight="true" outlineLevel="0" collapsed="false">
      <c r="A7" s="3" t="s">
        <v>334</v>
      </c>
      <c r="B7" s="26" t="n">
        <v>16537</v>
      </c>
      <c r="C7" s="26" t="n">
        <v>15477</v>
      </c>
      <c r="D7" s="26" t="n">
        <v>14946</v>
      </c>
      <c r="E7" s="26" t="n">
        <v>14443</v>
      </c>
      <c r="F7" s="26" t="n">
        <v>16297</v>
      </c>
      <c r="G7" s="26" t="n">
        <v>16423</v>
      </c>
      <c r="H7" s="26" t="n">
        <v>15752</v>
      </c>
      <c r="I7" s="26" t="n">
        <v>16926</v>
      </c>
      <c r="J7" s="26" t="n">
        <v>18082</v>
      </c>
      <c r="K7" s="26" t="n">
        <v>18913</v>
      </c>
      <c r="L7" s="26" t="n">
        <v>18855</v>
      </c>
      <c r="M7" s="26" t="n">
        <v>20671</v>
      </c>
      <c r="N7" s="26" t="n">
        <v>19722</v>
      </c>
      <c r="O7" s="26" t="n">
        <v>23018</v>
      </c>
      <c r="P7" s="26" t="n">
        <v>20195</v>
      </c>
      <c r="Q7" s="26" t="n">
        <v>20073</v>
      </c>
      <c r="R7" s="26" t="n">
        <v>22799</v>
      </c>
      <c r="S7" s="26" t="n">
        <v>23407</v>
      </c>
      <c r="T7" s="26" t="n">
        <v>23837</v>
      </c>
      <c r="U7" s="26" t="n">
        <v>27400</v>
      </c>
      <c r="V7" s="26" t="n">
        <v>24470</v>
      </c>
      <c r="W7" s="26" t="n">
        <v>24318</v>
      </c>
      <c r="X7" s="26" t="n">
        <v>25322</v>
      </c>
      <c r="Y7" s="26" t="n">
        <v>24555</v>
      </c>
      <c r="Z7" s="26" t="n">
        <v>28113</v>
      </c>
      <c r="AA7" s="26" t="n">
        <v>30632</v>
      </c>
      <c r="AB7" s="26" t="n">
        <v>29374</v>
      </c>
      <c r="AC7" s="26" t="n">
        <v>26081</v>
      </c>
      <c r="AD7" s="26" t="n">
        <v>30784</v>
      </c>
      <c r="AE7" s="26" t="n">
        <v>28972</v>
      </c>
      <c r="AF7" s="26" t="n">
        <v>30421</v>
      </c>
      <c r="AG7" s="26" t="n">
        <v>31527</v>
      </c>
      <c r="AH7" s="26" t="n">
        <v>35204</v>
      </c>
      <c r="AI7" s="26" t="n">
        <v>37553</v>
      </c>
      <c r="AJ7" s="26" t="n">
        <v>40149</v>
      </c>
      <c r="AK7" s="26" t="n">
        <v>49688</v>
      </c>
      <c r="AL7" s="26" t="n">
        <v>36100</v>
      </c>
      <c r="AM7" s="26" t="n">
        <v>38153</v>
      </c>
      <c r="AN7" s="26" t="n">
        <v>37194</v>
      </c>
      <c r="AO7" s="26" t="n">
        <v>36101</v>
      </c>
      <c r="AP7" s="26" t="n">
        <v>38100</v>
      </c>
      <c r="AQ7" s="26" t="n">
        <v>38483</v>
      </c>
    </row>
    <row r="8" customFormat="false" ht="15" hidden="false" customHeight="true" outlineLevel="0" collapsed="false">
      <c r="A8" s="3" t="s">
        <v>335</v>
      </c>
      <c r="B8" s="26" t="n">
        <v>1145</v>
      </c>
      <c r="C8" s="26" t="n">
        <v>1194</v>
      </c>
      <c r="D8" s="26" t="n">
        <v>1205</v>
      </c>
      <c r="E8" s="26" t="n">
        <v>1277</v>
      </c>
      <c r="F8" s="26" t="n">
        <v>1321</v>
      </c>
      <c r="G8" s="26" t="n">
        <v>1455</v>
      </c>
      <c r="H8" s="26" t="n">
        <v>1501</v>
      </c>
      <c r="I8" s="26" t="n">
        <v>1659</v>
      </c>
      <c r="J8" s="26" t="n">
        <v>1643</v>
      </c>
      <c r="K8" s="26" t="n">
        <v>1529</v>
      </c>
      <c r="L8" s="26" t="n">
        <v>1726</v>
      </c>
      <c r="M8" s="26" t="n">
        <v>2811</v>
      </c>
      <c r="N8" s="26" t="n">
        <v>0</v>
      </c>
      <c r="O8" s="26" t="n">
        <v>0</v>
      </c>
      <c r="P8" s="26" t="n">
        <v>0</v>
      </c>
      <c r="Q8" s="26" t="n">
        <v>0</v>
      </c>
      <c r="R8" s="26" t="n">
        <v>0</v>
      </c>
      <c r="S8" s="26" t="n">
        <v>0</v>
      </c>
      <c r="T8" s="26" t="n">
        <v>0</v>
      </c>
      <c r="U8" s="26" t="n">
        <v>0</v>
      </c>
      <c r="V8" s="26" t="n">
        <v>0</v>
      </c>
      <c r="W8" s="26" t="n">
        <v>0</v>
      </c>
      <c r="X8" s="26" t="n">
        <v>0</v>
      </c>
      <c r="Y8" s="26" t="n">
        <v>0</v>
      </c>
      <c r="Z8" s="26" t="n">
        <v>0</v>
      </c>
      <c r="AA8" s="26" t="n">
        <v>0</v>
      </c>
      <c r="AB8" s="26" t="n">
        <v>0</v>
      </c>
      <c r="AC8" s="26" t="n">
        <v>0</v>
      </c>
      <c r="AD8" s="26" t="n">
        <v>0</v>
      </c>
      <c r="AE8" s="26" t="n">
        <v>0</v>
      </c>
      <c r="AF8" s="26" t="n">
        <v>0</v>
      </c>
      <c r="AG8" s="26" t="n">
        <v>0</v>
      </c>
      <c r="AH8" s="26" t="n">
        <v>0</v>
      </c>
      <c r="AI8" s="26" t="n">
        <v>0</v>
      </c>
      <c r="AJ8" s="26" t="n">
        <v>0</v>
      </c>
      <c r="AK8" s="26" t="n">
        <v>0</v>
      </c>
      <c r="AL8" s="26" t="n">
        <v>-6113</v>
      </c>
      <c r="AM8" s="26" t="n">
        <v>-6937</v>
      </c>
      <c r="AN8" s="26" t="n">
        <v>-6832</v>
      </c>
      <c r="AO8" s="26" t="n">
        <v>-7594</v>
      </c>
      <c r="AP8" s="26" t="n">
        <v>-7481</v>
      </c>
      <c r="AQ8" s="26" t="n">
        <v>-7704</v>
      </c>
    </row>
    <row r="9" customFormat="false" ht="15" hidden="false" customHeight="true" outlineLevel="0" collapsed="false">
      <c r="A9" s="3" t="s">
        <v>336</v>
      </c>
      <c r="B9" s="26" t="n">
        <v>3462</v>
      </c>
      <c r="C9" s="26" t="n">
        <v>1436</v>
      </c>
      <c r="D9" s="26" t="n">
        <v>3804</v>
      </c>
      <c r="E9" s="26" t="n">
        <v>1220</v>
      </c>
      <c r="F9" s="26" t="n">
        <v>728</v>
      </c>
      <c r="G9" s="26" t="n">
        <v>570</v>
      </c>
      <c r="H9" s="26" t="n">
        <v>789</v>
      </c>
      <c r="I9" s="26" t="n">
        <v>649</v>
      </c>
      <c r="J9" s="26" t="n">
        <v>800</v>
      </c>
      <c r="K9" s="26" t="n">
        <v>889</v>
      </c>
      <c r="L9" s="26" t="n">
        <v>1020</v>
      </c>
      <c r="M9" s="26" t="n">
        <v>1599</v>
      </c>
      <c r="N9" s="26" t="n">
        <v>1095</v>
      </c>
      <c r="O9" s="26" t="n">
        <v>2711</v>
      </c>
      <c r="P9" s="26" t="n">
        <v>175</v>
      </c>
      <c r="Q9" s="26" t="n">
        <v>2428</v>
      </c>
      <c r="R9" s="26" t="n">
        <v>3334</v>
      </c>
      <c r="S9" s="26" t="n">
        <v>388</v>
      </c>
      <c r="T9" s="26" t="n">
        <v>567</v>
      </c>
      <c r="U9" s="26" t="n">
        <v>8110</v>
      </c>
      <c r="V9" s="26" t="n">
        <v>-170</v>
      </c>
      <c r="W9" s="26" t="n">
        <v>1653</v>
      </c>
      <c r="X9" s="26" t="n">
        <v>417</v>
      </c>
      <c r="Y9" s="26" t="n">
        <v>1331</v>
      </c>
      <c r="Z9" s="26" t="n">
        <v>987</v>
      </c>
      <c r="AA9" s="26" t="n">
        <v>2364</v>
      </c>
      <c r="AB9" s="26" t="n">
        <v>6514</v>
      </c>
      <c r="AC9" s="26" t="n">
        <v>6700</v>
      </c>
      <c r="AD9" s="26" t="n">
        <v>2992</v>
      </c>
      <c r="AE9" s="26" t="n">
        <v>1261</v>
      </c>
      <c r="AF9" s="26" t="n">
        <v>18959</v>
      </c>
      <c r="AG9" s="26" t="n">
        <v>10267</v>
      </c>
      <c r="AH9" s="26" t="n">
        <v>4245</v>
      </c>
      <c r="AI9" s="26" t="n">
        <v>1417</v>
      </c>
      <c r="AJ9" s="26" t="n">
        <v>1573</v>
      </c>
      <c r="AK9" s="26" t="n">
        <v>11106</v>
      </c>
      <c r="AL9" s="26" t="n">
        <v>4744</v>
      </c>
      <c r="AM9" s="26" t="n">
        <v>2493</v>
      </c>
      <c r="AN9" s="26" t="n">
        <v>1392</v>
      </c>
      <c r="AO9" s="26" t="n">
        <v>2217</v>
      </c>
      <c r="AP9" s="26" t="n">
        <v>3416</v>
      </c>
      <c r="AQ9" s="26" t="n">
        <v>19976</v>
      </c>
    </row>
    <row r="10" customFormat="false" ht="15" hidden="false" customHeight="true" outlineLevel="0" collapsed="false">
      <c r="A10" s="3" t="s">
        <v>111</v>
      </c>
      <c r="B10" s="26" t="n">
        <v>43410</v>
      </c>
      <c r="C10" s="26" t="n">
        <v>46581</v>
      </c>
      <c r="D10" s="26" t="n">
        <v>47871</v>
      </c>
      <c r="E10" s="26" t="n">
        <v>49648</v>
      </c>
      <c r="F10" s="26" t="n">
        <v>49295</v>
      </c>
      <c r="G10" s="26" t="n">
        <v>50102</v>
      </c>
      <c r="H10" s="26" t="n">
        <v>47741</v>
      </c>
      <c r="I10" s="26" t="n">
        <v>52523</v>
      </c>
      <c r="J10" s="26" t="n">
        <v>55113</v>
      </c>
      <c r="K10" s="26" t="n">
        <v>56585</v>
      </c>
      <c r="L10" s="26" t="n">
        <v>54097</v>
      </c>
      <c r="M10" s="26" t="n">
        <v>55180</v>
      </c>
      <c r="N10" s="26" t="n">
        <v>47892</v>
      </c>
      <c r="O10" s="26" t="n">
        <v>50010</v>
      </c>
      <c r="P10" s="26" t="n">
        <v>51493</v>
      </c>
      <c r="Q10" s="26" t="n">
        <v>54190</v>
      </c>
      <c r="R10" s="26" t="n">
        <v>55914</v>
      </c>
      <c r="S10" s="26" t="n">
        <v>53399</v>
      </c>
      <c r="T10" s="26" t="n">
        <v>53249</v>
      </c>
      <c r="U10" s="26" t="n">
        <v>51589</v>
      </c>
      <c r="V10" s="26" t="n">
        <v>52613</v>
      </c>
      <c r="W10" s="26" t="n">
        <v>56104</v>
      </c>
      <c r="X10" s="26" t="n">
        <v>55987</v>
      </c>
      <c r="Y10" s="26" t="n">
        <v>55711</v>
      </c>
      <c r="Z10" s="26" t="n">
        <v>56526</v>
      </c>
      <c r="AA10" s="26" t="n">
        <v>58797</v>
      </c>
      <c r="AB10" s="26" t="n">
        <v>57290</v>
      </c>
      <c r="AC10" s="26" t="n">
        <v>57461</v>
      </c>
      <c r="AD10" s="26" t="n">
        <v>56821</v>
      </c>
      <c r="AE10" s="26" t="n">
        <v>51585</v>
      </c>
      <c r="AF10" s="26" t="n">
        <v>48115</v>
      </c>
      <c r="AG10" s="26" t="n">
        <v>49471</v>
      </c>
      <c r="AH10" s="26" t="n">
        <v>54766</v>
      </c>
      <c r="AI10" s="26" t="n">
        <v>57078</v>
      </c>
      <c r="AJ10" s="26" t="n">
        <v>55769</v>
      </c>
      <c r="AK10" s="26" t="n">
        <v>58976</v>
      </c>
      <c r="AL10" s="26" t="n">
        <v>59864</v>
      </c>
      <c r="AM10" s="26" t="n">
        <v>64801</v>
      </c>
      <c r="AN10" s="26" t="n">
        <v>65410</v>
      </c>
      <c r="AO10" s="26" t="n">
        <v>69106</v>
      </c>
      <c r="AP10" s="26" t="n">
        <v>71489</v>
      </c>
      <c r="AQ10" s="26" t="n">
        <v>70070</v>
      </c>
    </row>
    <row r="11" customFormat="false" ht="15" hidden="false" customHeight="true" outlineLevel="0" collapsed="false">
      <c r="A11" s="3" t="s">
        <v>337</v>
      </c>
      <c r="B11" s="26" t="n">
        <v>0</v>
      </c>
      <c r="C11" s="26" t="n">
        <v>2461</v>
      </c>
      <c r="D11" s="26" t="n">
        <v>0</v>
      </c>
      <c r="E11" s="26" t="n">
        <v>4614</v>
      </c>
      <c r="F11" s="26" t="n">
        <v>0</v>
      </c>
      <c r="G11" s="26" t="n">
        <v>24162</v>
      </c>
      <c r="H11" s="26" t="n">
        <v>0</v>
      </c>
      <c r="I11" s="26" t="n">
        <v>1310</v>
      </c>
      <c r="J11" s="26" t="n">
        <v>397</v>
      </c>
      <c r="K11" s="26" t="n">
        <v>642</v>
      </c>
      <c r="L11" s="26" t="n">
        <v>1678</v>
      </c>
      <c r="M11" s="26" t="n">
        <v>14775</v>
      </c>
      <c r="N11" s="26" t="n">
        <v>280</v>
      </c>
      <c r="O11" s="26" t="n">
        <v>229</v>
      </c>
      <c r="P11" s="26" t="n">
        <v>93</v>
      </c>
      <c r="Q11" s="26" t="n">
        <v>0</v>
      </c>
      <c r="R11" s="26" t="n">
        <v>9170</v>
      </c>
      <c r="S11" s="26" t="n">
        <v>268</v>
      </c>
      <c r="T11" s="26" t="n">
        <v>-105</v>
      </c>
      <c r="U11" s="26" t="n">
        <v>0</v>
      </c>
      <c r="V11" s="26" t="n">
        <v>-122</v>
      </c>
      <c r="W11" s="26" t="n">
        <v>0</v>
      </c>
      <c r="X11" s="26" t="n">
        <v>17890</v>
      </c>
      <c r="Y11" s="26" t="n">
        <v>19</v>
      </c>
      <c r="Z11" s="26" t="n">
        <v>0</v>
      </c>
      <c r="AA11" s="26" t="n">
        <v>0</v>
      </c>
      <c r="AB11" s="26" t="n">
        <v>1646</v>
      </c>
      <c r="AC11" s="26" t="n">
        <v>0</v>
      </c>
      <c r="AD11" s="26" t="n">
        <v>0</v>
      </c>
      <c r="AE11" s="26" t="n">
        <v>0</v>
      </c>
      <c r="AF11" s="26" t="n">
        <v>150</v>
      </c>
      <c r="AG11" s="26" t="n">
        <v>0</v>
      </c>
      <c r="AH11" s="26" t="n">
        <v>0</v>
      </c>
      <c r="AI11" s="26" t="n">
        <v>0</v>
      </c>
      <c r="AJ11" s="26" t="n">
        <v>0</v>
      </c>
      <c r="AK11" s="26" t="n">
        <v>0</v>
      </c>
      <c r="AL11" s="26" t="n">
        <v>0</v>
      </c>
      <c r="AM11" s="26" t="n">
        <v>0</v>
      </c>
      <c r="AN11" s="26" t="n">
        <v>0</v>
      </c>
      <c r="AO11" s="26" t="n">
        <v>0</v>
      </c>
      <c r="AP11" s="26" t="n">
        <v>0</v>
      </c>
      <c r="AQ11" s="26" t="n">
        <v>0</v>
      </c>
    </row>
    <row r="12" customFormat="false" ht="15" hidden="false" customHeight="true" outlineLevel="0" collapsed="false">
      <c r="A12" s="3" t="s">
        <v>338</v>
      </c>
      <c r="B12" s="26" t="n">
        <v>11404</v>
      </c>
      <c r="C12" s="26" t="n">
        <v>12011</v>
      </c>
      <c r="D12" s="26" t="n">
        <v>11928</v>
      </c>
      <c r="E12" s="26" t="n">
        <v>10428</v>
      </c>
      <c r="F12" s="26" t="n">
        <v>13226</v>
      </c>
      <c r="G12" s="26" t="n">
        <v>14005</v>
      </c>
      <c r="H12" s="26" t="n">
        <v>11679</v>
      </c>
      <c r="I12" s="26" t="n">
        <v>11904</v>
      </c>
      <c r="J12" s="26" t="n">
        <v>13664</v>
      </c>
      <c r="K12" s="26" t="n">
        <v>14502</v>
      </c>
      <c r="L12" s="26" t="n">
        <v>13934</v>
      </c>
      <c r="M12" s="26" t="n">
        <v>14105</v>
      </c>
      <c r="N12" s="26" t="n">
        <v>13700</v>
      </c>
      <c r="O12" s="26" t="n">
        <v>18965</v>
      </c>
      <c r="P12" s="26" t="n">
        <v>12769</v>
      </c>
      <c r="Q12" s="26" t="n">
        <v>12602</v>
      </c>
      <c r="R12" s="26" t="n">
        <v>17320</v>
      </c>
      <c r="S12" s="26" t="n">
        <v>15573</v>
      </c>
      <c r="T12" s="26" t="n">
        <v>13985</v>
      </c>
      <c r="U12" s="26" t="n">
        <v>13465</v>
      </c>
      <c r="V12" s="26" t="n">
        <v>17352</v>
      </c>
      <c r="W12" s="26" t="n">
        <v>18465</v>
      </c>
      <c r="X12" s="26" t="n">
        <v>17313</v>
      </c>
      <c r="Y12" s="26" t="n">
        <v>16481</v>
      </c>
      <c r="Z12" s="26" t="n">
        <v>17421</v>
      </c>
      <c r="AA12" s="26" t="n">
        <v>21291</v>
      </c>
      <c r="AB12" s="26" t="n">
        <v>14611</v>
      </c>
      <c r="AC12" s="26" t="n">
        <v>20741</v>
      </c>
      <c r="AD12" s="26" t="n">
        <v>20400</v>
      </c>
      <c r="AE12" s="26" t="n">
        <v>17676</v>
      </c>
      <c r="AF12" s="26" t="n">
        <v>20466</v>
      </c>
      <c r="AG12" s="26" t="n">
        <v>17992</v>
      </c>
      <c r="AH12" s="26" t="n">
        <v>20331</v>
      </c>
      <c r="AI12" s="26" t="n">
        <v>19586</v>
      </c>
      <c r="AJ12" s="26" t="n">
        <v>20089</v>
      </c>
      <c r="AK12" s="26" t="n">
        <v>17691</v>
      </c>
      <c r="AL12" s="26" t="n">
        <v>19780</v>
      </c>
      <c r="AM12" s="26" t="n">
        <v>22997</v>
      </c>
      <c r="AN12" s="26" t="n">
        <v>22028</v>
      </c>
      <c r="AO12" s="26" t="n">
        <v>21874</v>
      </c>
      <c r="AP12" s="26" t="n">
        <v>22077</v>
      </c>
      <c r="AQ12" s="26" t="n">
        <v>27137</v>
      </c>
    </row>
    <row r="13" customFormat="false" ht="15" hidden="false" customHeight="true" outlineLevel="0" collapsed="false">
      <c r="A13" s="3" t="s">
        <v>339</v>
      </c>
      <c r="B13" s="26" t="n">
        <v>-27969</v>
      </c>
      <c r="C13" s="26" t="n">
        <v>-27151</v>
      </c>
      <c r="D13" s="26" t="n">
        <v>342</v>
      </c>
      <c r="E13" s="26" t="n">
        <v>-10184</v>
      </c>
      <c r="F13" s="26" t="n">
        <v>-16672</v>
      </c>
      <c r="G13" s="26" t="n">
        <v>-1146</v>
      </c>
      <c r="H13" s="26" t="n">
        <v>-52568</v>
      </c>
      <c r="I13" s="26" t="n">
        <v>-358</v>
      </c>
      <c r="J13" s="26" t="n">
        <v>-1740</v>
      </c>
      <c r="K13" s="26" t="n">
        <v>-789</v>
      </c>
      <c r="L13" s="26" t="n">
        <v>-10031</v>
      </c>
      <c r="M13" s="26" t="n">
        <v>-2710</v>
      </c>
      <c r="N13" s="26" t="n">
        <v>1060</v>
      </c>
      <c r="O13" s="26" t="n">
        <v>-197</v>
      </c>
      <c r="P13" s="26" t="n">
        <v>-1643</v>
      </c>
      <c r="Q13" s="26" t="n">
        <v>-7872</v>
      </c>
      <c r="R13" s="26" t="n">
        <v>-1175</v>
      </c>
      <c r="S13" s="26" t="n">
        <v>-512</v>
      </c>
      <c r="T13" s="26" t="n">
        <v>-5083</v>
      </c>
      <c r="U13" s="26" t="n">
        <v>348</v>
      </c>
      <c r="V13" s="26" t="n">
        <v>467</v>
      </c>
      <c r="W13" s="26" t="n">
        <v>-26559</v>
      </c>
      <c r="X13" s="26" t="n">
        <v>-6867</v>
      </c>
      <c r="Y13" s="26" t="n">
        <v>-5626</v>
      </c>
      <c r="Z13" s="26" t="n">
        <v>-317</v>
      </c>
      <c r="AA13" s="26" t="n">
        <v>-2480</v>
      </c>
      <c r="AB13" s="26" t="n">
        <v>-43777</v>
      </c>
      <c r="AC13" s="26" t="n">
        <v>-6820</v>
      </c>
      <c r="AD13" s="26" t="n">
        <v>-4845</v>
      </c>
      <c r="AE13" s="26" t="n">
        <v>-4970</v>
      </c>
      <c r="AF13" s="26" t="n">
        <v>-1930</v>
      </c>
      <c r="AG13" s="26" t="n">
        <v>-1709</v>
      </c>
      <c r="AH13" s="26" t="n">
        <v>-10847</v>
      </c>
      <c r="AI13" s="26" t="n">
        <v>-4822</v>
      </c>
      <c r="AJ13" s="26" t="n">
        <v>-30720</v>
      </c>
      <c r="AK13" s="26" t="n">
        <v>-4293</v>
      </c>
      <c r="AL13" s="26" t="n">
        <v>999</v>
      </c>
      <c r="AM13" s="26" t="n">
        <v>1052</v>
      </c>
      <c r="AN13" s="26" t="n">
        <v>-42487</v>
      </c>
      <c r="AO13" s="26" t="n">
        <v>745</v>
      </c>
      <c r="AP13" s="26" t="n">
        <v>6527</v>
      </c>
      <c r="AQ13" s="26" t="n">
        <v>-7647</v>
      </c>
    </row>
    <row r="14" customFormat="false" ht="15" hidden="false" customHeight="true" outlineLevel="0" collapsed="false">
      <c r="A14" s="3" t="s">
        <v>340</v>
      </c>
      <c r="B14" s="26" t="n">
        <v>127216</v>
      </c>
      <c r="C14" s="26" t="n">
        <v>132469</v>
      </c>
      <c r="D14" s="26" t="n">
        <v>131729</v>
      </c>
      <c r="E14" s="26" t="n">
        <v>140020</v>
      </c>
      <c r="F14" s="26" t="n">
        <v>140621</v>
      </c>
      <c r="G14" s="26" t="n">
        <v>141439</v>
      </c>
      <c r="H14" s="26" t="n">
        <v>144990</v>
      </c>
      <c r="I14" s="26" t="n">
        <v>157100</v>
      </c>
      <c r="J14" s="26" t="n">
        <v>159059</v>
      </c>
      <c r="K14" s="26" t="n">
        <v>156685</v>
      </c>
      <c r="L14" s="26" t="n">
        <v>156538</v>
      </c>
      <c r="M14" s="26" t="n">
        <v>158914</v>
      </c>
      <c r="N14" s="26" t="n">
        <v>162057</v>
      </c>
      <c r="O14" s="26" t="n">
        <v>162693</v>
      </c>
      <c r="P14" s="26" t="n">
        <v>165463</v>
      </c>
      <c r="Q14" s="26" t="n">
        <v>171364</v>
      </c>
      <c r="R14" s="26" t="n">
        <v>177911</v>
      </c>
      <c r="S14" s="26" t="n">
        <v>176249</v>
      </c>
      <c r="T14" s="26" t="n">
        <v>175348</v>
      </c>
      <c r="U14" s="26" t="n">
        <v>177823</v>
      </c>
      <c r="V14" s="26" t="n">
        <v>183297</v>
      </c>
      <c r="W14" s="26" t="n">
        <v>184472</v>
      </c>
      <c r="X14" s="26" t="n">
        <v>193791</v>
      </c>
      <c r="Y14" s="26" t="n">
        <v>197036</v>
      </c>
      <c r="Z14" s="26" t="n">
        <v>201786</v>
      </c>
      <c r="AA14" s="26" t="n">
        <v>199302</v>
      </c>
      <c r="AB14" s="26" t="n">
        <v>206658</v>
      </c>
      <c r="AC14" s="26" t="n">
        <v>207232</v>
      </c>
      <c r="AD14" s="26" t="n">
        <v>204743</v>
      </c>
      <c r="AE14" s="26" t="n">
        <v>200546</v>
      </c>
      <c r="AF14" s="26" t="n">
        <v>200982</v>
      </c>
      <c r="AG14" s="26" t="n">
        <v>210694</v>
      </c>
      <c r="AH14" s="26" t="n">
        <v>212269</v>
      </c>
      <c r="AI14" s="26" t="n">
        <v>206923</v>
      </c>
      <c r="AJ14" s="26" t="n">
        <v>212122</v>
      </c>
      <c r="AK14" s="26" t="n">
        <v>215539</v>
      </c>
      <c r="AL14" s="26" t="n">
        <v>217888</v>
      </c>
      <c r="AM14" s="26" t="n">
        <v>231730</v>
      </c>
      <c r="AN14" s="26" t="n">
        <v>230371</v>
      </c>
      <c r="AO14" s="26" t="n">
        <v>233387</v>
      </c>
      <c r="AP14" s="26" t="n">
        <v>233104</v>
      </c>
      <c r="AQ14" s="26" t="n">
        <v>232975</v>
      </c>
    </row>
    <row r="15" customFormat="false" ht="15" hidden="false" customHeight="true" outlineLevel="0" collapsed="false">
      <c r="A15" s="3" t="s">
        <v>341</v>
      </c>
      <c r="B15" s="26" t="n">
        <v>-51430</v>
      </c>
      <c r="C15" s="26" t="n">
        <v>-31133</v>
      </c>
      <c r="D15" s="26" t="n">
        <v>-212941</v>
      </c>
      <c r="E15" s="26" t="n">
        <v>-89344</v>
      </c>
      <c r="F15" s="26" t="n">
        <v>-88315</v>
      </c>
      <c r="G15" s="26" t="n">
        <v>-44067</v>
      </c>
      <c r="H15" s="26" t="n">
        <v>-27618</v>
      </c>
      <c r="I15" s="26" t="n">
        <v>-92845</v>
      </c>
      <c r="J15" s="26" t="n">
        <v>0</v>
      </c>
      <c r="K15" s="26" t="n">
        <v>-105201</v>
      </c>
      <c r="L15" s="26" t="n">
        <v>-27243</v>
      </c>
      <c r="M15" s="26" t="n">
        <v>-242532</v>
      </c>
      <c r="N15" s="26" t="n">
        <v>-14835</v>
      </c>
      <c r="O15" s="26" t="n">
        <v>-20530</v>
      </c>
      <c r="P15" s="26" t="n">
        <v>-130484</v>
      </c>
      <c r="Q15" s="26" t="n">
        <v>-256</v>
      </c>
      <c r="R15" s="26" t="n">
        <v>-24436</v>
      </c>
      <c r="S15" s="26" t="n">
        <v>-35295</v>
      </c>
      <c r="T15" s="26" t="n">
        <v>-31607</v>
      </c>
      <c r="U15" s="26" t="n">
        <v>-249106</v>
      </c>
      <c r="V15" s="26" t="n">
        <v>-53727</v>
      </c>
      <c r="W15" s="26" t="n">
        <v>-334569</v>
      </c>
      <c r="X15" s="26" t="n">
        <v>-58</v>
      </c>
      <c r="Y15" s="26" t="n">
        <v>-213881</v>
      </c>
      <c r="Z15" s="26" t="n">
        <v>-148800</v>
      </c>
      <c r="AA15" s="26" t="n">
        <v>-404</v>
      </c>
      <c r="AB15" s="26" t="n">
        <v>-318289</v>
      </c>
      <c r="AC15" s="26" t="n">
        <v>-88065</v>
      </c>
      <c r="AD15" s="26" t="n">
        <v>13</v>
      </c>
      <c r="AE15" s="26" t="n">
        <v>-187322</v>
      </c>
      <c r="AF15" s="26" t="n">
        <v>-22121</v>
      </c>
      <c r="AG15" s="26" t="n">
        <v>-77994</v>
      </c>
      <c r="AH15" s="26" t="n">
        <v>70</v>
      </c>
      <c r="AI15" s="26" t="n">
        <v>-68556</v>
      </c>
      <c r="AJ15" s="26" t="n">
        <v>-172973</v>
      </c>
      <c r="AK15" s="26" t="n">
        <v>-121841</v>
      </c>
      <c r="AL15" s="26" t="n">
        <v>-56469</v>
      </c>
      <c r="AM15" s="26" t="n">
        <v>-99457</v>
      </c>
      <c r="AN15" s="26" t="n">
        <v>-180155</v>
      </c>
      <c r="AO15" s="26" t="n">
        <v>368</v>
      </c>
      <c r="AP15" s="26" t="n">
        <v>-179912</v>
      </c>
      <c r="AQ15" s="26" t="n">
        <v>338</v>
      </c>
    </row>
    <row r="16" customFormat="false" ht="15" hidden="false" customHeight="true" outlineLevel="0" collapsed="false">
      <c r="A16" s="3" t="s">
        <v>342</v>
      </c>
      <c r="B16" s="26" t="n">
        <v>0</v>
      </c>
      <c r="C16" s="26" t="n">
        <v>0</v>
      </c>
      <c r="D16" s="26" t="n">
        <v>0</v>
      </c>
      <c r="E16" s="26" t="n">
        <v>0</v>
      </c>
      <c r="F16" s="26" t="n">
        <v>0</v>
      </c>
      <c r="G16" s="26" t="n">
        <v>0</v>
      </c>
      <c r="H16" s="26" t="n">
        <v>0</v>
      </c>
      <c r="I16" s="26" t="n">
        <v>11153</v>
      </c>
      <c r="J16" s="26" t="n">
        <v>47</v>
      </c>
      <c r="K16" s="26" t="n">
        <v>-370</v>
      </c>
      <c r="L16" s="26" t="n">
        <v>-12</v>
      </c>
      <c r="M16" s="26" t="n">
        <v>-9</v>
      </c>
      <c r="N16" s="26" t="n">
        <v>-267</v>
      </c>
      <c r="O16" s="26" t="n">
        <v>-34</v>
      </c>
      <c r="P16" s="26" t="n">
        <v>-73</v>
      </c>
      <c r="Q16" s="26" t="n">
        <v>-65</v>
      </c>
      <c r="R16" s="26" t="n">
        <v>-43</v>
      </c>
      <c r="S16" s="26" t="n">
        <v>-156</v>
      </c>
      <c r="T16" s="26" t="n">
        <v>-129</v>
      </c>
      <c r="U16" s="26" t="n">
        <v>-112</v>
      </c>
      <c r="V16" s="26" t="n">
        <v>-427</v>
      </c>
      <c r="W16" s="26" t="n">
        <v>-32</v>
      </c>
      <c r="X16" s="26" t="n">
        <v>-1543</v>
      </c>
      <c r="Y16" s="26" t="n">
        <v>-95</v>
      </c>
      <c r="Z16" s="26" t="n">
        <v>-37</v>
      </c>
      <c r="AA16" s="26" t="n">
        <v>-43</v>
      </c>
      <c r="AB16" s="26" t="n">
        <v>-15</v>
      </c>
      <c r="AC16" s="26" t="n">
        <v>-4944</v>
      </c>
      <c r="AD16" s="26" t="n">
        <v>-129</v>
      </c>
      <c r="AE16" s="26" t="n">
        <v>-341</v>
      </c>
      <c r="AF16" s="26" t="n">
        <v>-237</v>
      </c>
      <c r="AG16" s="26" t="n">
        <v>533</v>
      </c>
      <c r="AH16" s="26" t="n">
        <v>-141</v>
      </c>
      <c r="AI16" s="26" t="n">
        <v>-181</v>
      </c>
      <c r="AJ16" s="26" t="n">
        <v>-314</v>
      </c>
      <c r="AK16" s="26" t="n">
        <v>-117</v>
      </c>
      <c r="AL16" s="26" t="n">
        <v>-155</v>
      </c>
      <c r="AM16" s="26" t="n">
        <v>-3637</v>
      </c>
      <c r="AN16" s="26" t="n">
        <v>-127</v>
      </c>
      <c r="AO16" s="26" t="n">
        <v>-212</v>
      </c>
      <c r="AP16" s="26" t="n">
        <v>-84</v>
      </c>
      <c r="AQ16" s="26" t="n">
        <v>-223</v>
      </c>
    </row>
    <row r="17" customFormat="false" ht="15" hidden="false" customHeight="true" outlineLevel="0" collapsed="false">
      <c r="A17" s="3" t="s">
        <v>343</v>
      </c>
      <c r="B17" s="26" t="n">
        <v>-2202</v>
      </c>
      <c r="C17" s="26" t="n">
        <v>-1732</v>
      </c>
      <c r="D17" s="26" t="n">
        <v>0</v>
      </c>
      <c r="E17" s="26" t="n">
        <v>0</v>
      </c>
      <c r="F17" s="26" t="n">
        <v>11688</v>
      </c>
      <c r="G17" s="26" t="n">
        <v>0</v>
      </c>
      <c r="H17" s="26" t="n">
        <v>0</v>
      </c>
      <c r="I17" s="26" t="n">
        <v>-5438</v>
      </c>
      <c r="J17" s="26" t="n">
        <v>-58</v>
      </c>
      <c r="K17" s="26" t="n">
        <v>0</v>
      </c>
      <c r="L17" s="26" t="n">
        <v>-554</v>
      </c>
      <c r="M17" s="26" t="n">
        <v>826</v>
      </c>
      <c r="N17" s="26" t="n">
        <v>0</v>
      </c>
      <c r="O17" s="26" t="n">
        <v>0</v>
      </c>
      <c r="P17" s="26" t="n">
        <v>0</v>
      </c>
      <c r="Q17" s="26" t="n">
        <v>0</v>
      </c>
      <c r="R17" s="26" t="n">
        <v>0</v>
      </c>
      <c r="S17" s="26" t="n">
        <v>0</v>
      </c>
      <c r="T17" s="26" t="n">
        <v>0</v>
      </c>
      <c r="U17" s="26" t="n">
        <v>0</v>
      </c>
      <c r="V17" s="26" t="n">
        <v>0</v>
      </c>
      <c r="W17" s="26" t="n">
        <v>1177</v>
      </c>
      <c r="X17" s="26" t="n">
        <v>1940</v>
      </c>
      <c r="Y17" s="26" t="n">
        <v>2</v>
      </c>
      <c r="Z17" s="26" t="n">
        <v>0</v>
      </c>
      <c r="AA17" s="26" t="n">
        <v>0</v>
      </c>
      <c r="AB17" s="26" t="n">
        <v>0</v>
      </c>
      <c r="AC17" s="26" t="n">
        <v>0</v>
      </c>
      <c r="AD17" s="26" t="n">
        <v>5051</v>
      </c>
      <c r="AE17" s="26" t="n">
        <v>0</v>
      </c>
      <c r="AF17" s="26" t="n">
        <v>3499</v>
      </c>
      <c r="AG17" s="26" t="n">
        <v>568</v>
      </c>
      <c r="AH17" s="26" t="n">
        <v>2935</v>
      </c>
      <c r="AI17" s="26" t="n">
        <v>0</v>
      </c>
      <c r="AJ17" s="26" t="n">
        <v>0</v>
      </c>
      <c r="AK17" s="26" t="n">
        <v>0</v>
      </c>
      <c r="AL17" s="26" t="n">
        <v>0</v>
      </c>
      <c r="AM17" s="26" t="n">
        <v>858</v>
      </c>
      <c r="AN17" s="26" t="n">
        <v>0</v>
      </c>
      <c r="AO17" s="26" t="n">
        <v>418</v>
      </c>
      <c r="AP17" s="26" t="n">
        <v>4619</v>
      </c>
      <c r="AQ17" s="26" t="n">
        <v>0</v>
      </c>
    </row>
    <row r="18" customFormat="false" ht="15" hidden="false" customHeight="true" outlineLevel="0" collapsed="false">
      <c r="A18" s="3" t="s">
        <v>344</v>
      </c>
      <c r="B18" s="26" t="n">
        <v>37</v>
      </c>
      <c r="C18" s="26" t="n">
        <v>36</v>
      </c>
      <c r="D18" s="26" t="n">
        <v>22</v>
      </c>
      <c r="E18" s="26" t="n">
        <v>210</v>
      </c>
      <c r="F18" s="26" t="n">
        <v>0</v>
      </c>
      <c r="G18" s="26" t="n">
        <v>0</v>
      </c>
      <c r="H18" s="26" t="n">
        <v>0</v>
      </c>
      <c r="I18" s="26" t="n">
        <v>0</v>
      </c>
      <c r="J18" s="26" t="n">
        <v>0</v>
      </c>
      <c r="K18" s="26" t="n">
        <v>0</v>
      </c>
      <c r="L18" s="26" t="n">
        <v>0</v>
      </c>
      <c r="M18" s="26" t="n">
        <v>0</v>
      </c>
      <c r="N18" s="26" t="n">
        <v>0</v>
      </c>
      <c r="O18" s="26" t="n">
        <v>0</v>
      </c>
      <c r="P18" s="26" t="n">
        <v>11184</v>
      </c>
      <c r="Q18" s="26" t="n">
        <v>1825</v>
      </c>
      <c r="R18" s="26" t="n">
        <v>91</v>
      </c>
      <c r="S18" s="26" t="n">
        <v>-1133</v>
      </c>
      <c r="T18" s="26" t="n">
        <v>-27</v>
      </c>
      <c r="U18" s="26" t="n">
        <v>-2178</v>
      </c>
      <c r="V18" s="26" t="n">
        <v>-755</v>
      </c>
      <c r="W18" s="26" t="n">
        <v>10</v>
      </c>
      <c r="X18" s="26" t="n">
        <v>2179</v>
      </c>
      <c r="Y18" s="26" t="n">
        <v>4299</v>
      </c>
      <c r="Z18" s="26" t="n">
        <v>2471</v>
      </c>
      <c r="AA18" s="26" t="n">
        <v>-159</v>
      </c>
      <c r="AB18" s="26" t="n">
        <v>5651</v>
      </c>
      <c r="AC18" s="26" t="n">
        <v>6683</v>
      </c>
      <c r="AD18" s="26" t="n">
        <v>3560</v>
      </c>
      <c r="AE18" s="26" t="n">
        <v>-217</v>
      </c>
      <c r="AF18" s="26" t="n">
        <v>4372</v>
      </c>
      <c r="AG18" s="26" t="n">
        <v>2438</v>
      </c>
      <c r="AH18" s="26" t="n">
        <v>-22</v>
      </c>
      <c r="AI18" s="26" t="n">
        <v>-62</v>
      </c>
      <c r="AJ18" s="26" t="n">
        <v>782</v>
      </c>
      <c r="AK18" s="26" t="n">
        <v>-253</v>
      </c>
      <c r="AL18" s="26" t="n">
        <v>-116</v>
      </c>
      <c r="AM18" s="26" t="n">
        <v>-531</v>
      </c>
      <c r="AN18" s="26" t="n">
        <v>-193</v>
      </c>
      <c r="AO18" s="26" t="n">
        <v>-295</v>
      </c>
      <c r="AP18" s="26" t="n">
        <v>-294</v>
      </c>
      <c r="AQ18" s="26" t="n">
        <v>70</v>
      </c>
    </row>
    <row r="19" customFormat="false" ht="15" hidden="false" customHeight="true" outlineLevel="0" collapsed="false">
      <c r="A19" s="3" t="s">
        <v>345</v>
      </c>
      <c r="B19" s="26" t="n">
        <v>0</v>
      </c>
      <c r="C19" s="26" t="n">
        <v>0</v>
      </c>
      <c r="D19" s="26" t="n">
        <v>0</v>
      </c>
      <c r="E19" s="26" t="n">
        <v>0</v>
      </c>
      <c r="F19" s="26" t="n">
        <v>0</v>
      </c>
      <c r="G19" s="26" t="n">
        <v>0</v>
      </c>
      <c r="H19" s="26" t="n">
        <v>0</v>
      </c>
      <c r="I19" s="26" t="n">
        <v>0</v>
      </c>
      <c r="J19" s="26" t="n">
        <v>0</v>
      </c>
      <c r="K19" s="26" t="n">
        <v>0</v>
      </c>
      <c r="L19" s="26" t="n">
        <v>0</v>
      </c>
      <c r="M19" s="26" t="n">
        <v>0</v>
      </c>
      <c r="N19" s="26" t="n">
        <v>0</v>
      </c>
      <c r="O19" s="26" t="n">
        <v>0</v>
      </c>
      <c r="P19" s="26" t="n">
        <v>1108</v>
      </c>
      <c r="Q19" s="26" t="n">
        <v>1286</v>
      </c>
      <c r="R19" s="26" t="n">
        <v>-3460</v>
      </c>
      <c r="S19" s="26" t="n">
        <v>-1348</v>
      </c>
      <c r="T19" s="26" t="n">
        <v>646</v>
      </c>
      <c r="U19" s="26" t="n">
        <v>1611</v>
      </c>
      <c r="V19" s="26" t="n">
        <v>913</v>
      </c>
      <c r="W19" s="26" t="n">
        <v>647</v>
      </c>
      <c r="X19" s="26" t="n">
        <v>-158</v>
      </c>
      <c r="Y19" s="26" t="n">
        <v>-425</v>
      </c>
      <c r="Z19" s="26" t="n">
        <v>-236</v>
      </c>
      <c r="AA19" s="26" t="n">
        <v>71</v>
      </c>
      <c r="AB19" s="26" t="n">
        <v>-304</v>
      </c>
      <c r="AC19" s="26" t="n">
        <v>381</v>
      </c>
      <c r="AD19" s="26" t="n">
        <v>0</v>
      </c>
      <c r="AE19" s="26" t="n">
        <v>0</v>
      </c>
      <c r="AF19" s="26" t="n">
        <v>0</v>
      </c>
      <c r="AG19" s="26" t="n">
        <v>0</v>
      </c>
      <c r="AH19" s="26" t="n">
        <v>0</v>
      </c>
      <c r="AI19" s="26" t="n">
        <v>0</v>
      </c>
      <c r="AJ19" s="26" t="n">
        <v>0</v>
      </c>
      <c r="AK19" s="26" t="n">
        <v>0</v>
      </c>
      <c r="AL19" s="26" t="n">
        <v>0</v>
      </c>
      <c r="AM19" s="26" t="n">
        <v>0</v>
      </c>
      <c r="AN19" s="26" t="n">
        <v>0</v>
      </c>
      <c r="AO19" s="26" t="n">
        <v>0</v>
      </c>
      <c r="AP19" s="26" t="n">
        <v>0</v>
      </c>
      <c r="AQ19" s="26" t="n">
        <v>0</v>
      </c>
    </row>
    <row r="20" customFormat="false" ht="15" hidden="false" customHeight="true" outlineLevel="0" collapsed="false">
      <c r="A20" s="3" t="s">
        <v>346</v>
      </c>
      <c r="B20" s="26" t="n">
        <v>-721</v>
      </c>
      <c r="C20" s="26" t="n">
        <v>-1192</v>
      </c>
      <c r="D20" s="26" t="n">
        <v>-5525</v>
      </c>
      <c r="E20" s="26" t="n">
        <v>-167</v>
      </c>
      <c r="F20" s="26" t="n">
        <v>-1387</v>
      </c>
      <c r="G20" s="26" t="n">
        <v>-1038</v>
      </c>
      <c r="H20" s="26" t="n">
        <v>-1874</v>
      </c>
      <c r="I20" s="26" t="n">
        <v>-1369</v>
      </c>
      <c r="J20" s="26" t="n">
        <v>-2144</v>
      </c>
      <c r="K20" s="26" t="n">
        <v>-4442</v>
      </c>
      <c r="L20" s="26" t="n">
        <v>-2545</v>
      </c>
      <c r="M20" s="26" t="n">
        <v>-9875</v>
      </c>
      <c r="N20" s="26" t="n">
        <v>-1238</v>
      </c>
      <c r="O20" s="26" t="n">
        <v>-1495</v>
      </c>
      <c r="P20" s="26" t="n">
        <v>-880</v>
      </c>
      <c r="Q20" s="26" t="n">
        <v>-999</v>
      </c>
      <c r="R20" s="26" t="n">
        <v>-896</v>
      </c>
      <c r="S20" s="26" t="n">
        <v>-336</v>
      </c>
      <c r="T20" s="26" t="n">
        <v>-720</v>
      </c>
      <c r="U20" s="26" t="n">
        <v>-5242</v>
      </c>
      <c r="V20" s="26" t="n">
        <v>-1490</v>
      </c>
      <c r="W20" s="26" t="n">
        <v>-4749</v>
      </c>
      <c r="X20" s="26" t="n">
        <v>-2373</v>
      </c>
      <c r="Y20" s="26" t="n">
        <v>-2801</v>
      </c>
      <c r="Z20" s="26" t="n">
        <v>-1699</v>
      </c>
      <c r="AA20" s="26" t="n">
        <v>-3650</v>
      </c>
      <c r="AB20" s="26" t="n">
        <v>-4839</v>
      </c>
      <c r="AC20" s="26" t="n">
        <v>-899</v>
      </c>
      <c r="AD20" s="26" t="n">
        <v>-1126</v>
      </c>
      <c r="AE20" s="26" t="n">
        <v>-3977</v>
      </c>
      <c r="AF20" s="26" t="n">
        <v>-2089</v>
      </c>
      <c r="AG20" s="26" t="n">
        <v>-521</v>
      </c>
      <c r="AH20" s="26" t="n">
        <v>-426</v>
      </c>
      <c r="AI20" s="26" t="n">
        <v>-6511</v>
      </c>
      <c r="AJ20" s="26" t="n">
        <v>-2036</v>
      </c>
      <c r="AK20" s="26" t="n">
        <v>-2528</v>
      </c>
      <c r="AL20" s="26" t="n">
        <v>-2534</v>
      </c>
      <c r="AM20" s="26" t="n">
        <v>-7720</v>
      </c>
      <c r="AN20" s="26" t="n">
        <v>-6987</v>
      </c>
      <c r="AO20" s="26" t="n">
        <v>-5733</v>
      </c>
      <c r="AP20" s="26" t="n">
        <v>-2358</v>
      </c>
      <c r="AQ20" s="26" t="n">
        <v>-1124</v>
      </c>
    </row>
    <row r="21" customFormat="false" ht="15" hidden="false" customHeight="true" outlineLevel="0" collapsed="false">
      <c r="A21" s="3" t="s">
        <v>347</v>
      </c>
      <c r="B21" s="26" t="n">
        <v>0</v>
      </c>
      <c r="C21" s="26" t="n">
        <v>0</v>
      </c>
      <c r="D21" s="26" t="n">
        <v>0</v>
      </c>
      <c r="E21" s="26" t="n">
        <v>0</v>
      </c>
      <c r="F21" s="26" t="n">
        <v>0</v>
      </c>
      <c r="G21" s="26" t="n">
        <v>0</v>
      </c>
      <c r="H21" s="26" t="n">
        <v>0</v>
      </c>
      <c r="I21" s="26" t="n">
        <v>0</v>
      </c>
      <c r="J21" s="26" t="n">
        <v>0</v>
      </c>
      <c r="K21" s="26" t="n">
        <v>0</v>
      </c>
      <c r="L21" s="26" t="n">
        <v>0</v>
      </c>
      <c r="M21" s="26" t="n">
        <v>0</v>
      </c>
      <c r="N21" s="26" t="n">
        <v>0</v>
      </c>
      <c r="O21" s="26" t="n">
        <v>0</v>
      </c>
      <c r="P21" s="26" t="n">
        <v>0</v>
      </c>
      <c r="Q21" s="26" t="n">
        <v>0</v>
      </c>
      <c r="R21" s="26" t="n">
        <v>0</v>
      </c>
      <c r="S21" s="26" t="n">
        <v>0</v>
      </c>
      <c r="T21" s="26" t="n">
        <v>0</v>
      </c>
      <c r="U21" s="26" t="n">
        <v>0</v>
      </c>
      <c r="V21" s="26" t="n">
        <v>0</v>
      </c>
      <c r="W21" s="26" t="n">
        <v>0</v>
      </c>
      <c r="X21" s="26" t="n">
        <v>0</v>
      </c>
      <c r="Y21" s="26" t="n">
        <v>0</v>
      </c>
      <c r="Z21" s="26" t="n">
        <v>0</v>
      </c>
      <c r="AA21" s="26" t="n">
        <v>0</v>
      </c>
      <c r="AB21" s="26" t="n">
        <v>0</v>
      </c>
      <c r="AC21" s="26" t="n">
        <v>0</v>
      </c>
      <c r="AD21" s="26" t="n">
        <v>0</v>
      </c>
      <c r="AE21" s="26" t="n">
        <v>0</v>
      </c>
      <c r="AF21" s="26" t="n">
        <v>0</v>
      </c>
      <c r="AG21" s="26" t="n">
        <v>0</v>
      </c>
      <c r="AH21" s="26" t="n">
        <v>0</v>
      </c>
      <c r="AI21" s="26" t="n">
        <v>0</v>
      </c>
      <c r="AJ21" s="26" t="n">
        <v>0</v>
      </c>
      <c r="AK21" s="26" t="n">
        <v>0</v>
      </c>
      <c r="AL21" s="26" t="n">
        <v>0</v>
      </c>
      <c r="AM21" s="26" t="n">
        <v>0</v>
      </c>
      <c r="AN21" s="26" t="n">
        <v>0</v>
      </c>
      <c r="AO21" s="26" t="n">
        <v>0</v>
      </c>
      <c r="AP21" s="26" t="n">
        <v>0</v>
      </c>
      <c r="AQ21" s="26" t="n">
        <v>0</v>
      </c>
    </row>
    <row r="22" customFormat="false" ht="15" hidden="false" customHeight="true" outlineLevel="0" collapsed="false">
      <c r="A22" s="3" t="s">
        <v>348</v>
      </c>
      <c r="B22" s="27" t="n">
        <f aca="false">B5+SUM(B7:B21)</f>
        <v>358766</v>
      </c>
      <c r="C22" s="27" t="n">
        <f aca="false">C5+SUM(C7:C21)</f>
        <v>347776</v>
      </c>
      <c r="D22" s="27" t="n">
        <f aca="false">D5+SUM(D7:D21)</f>
        <v>349710</v>
      </c>
      <c r="E22" s="27" t="n">
        <f aca="false">E5+SUM(E7:E21)</f>
        <v>364348</v>
      </c>
      <c r="F22" s="27" t="n">
        <f aca="false">F5+SUM(F7:F21)</f>
        <v>362583</v>
      </c>
      <c r="G22" s="27" t="n">
        <f aca="false">G5+SUM(G7:G21)</f>
        <v>367099</v>
      </c>
      <c r="H22" s="27" t="n">
        <f aca="false">H5+SUM(H7:H21)</f>
        <v>378591</v>
      </c>
      <c r="I22" s="27" t="n">
        <f aca="false">I5+SUM(I7:I21)</f>
        <v>390700</v>
      </c>
      <c r="J22" s="27" t="n">
        <f aca="false">J5+SUM(J7:J21)</f>
        <v>386453</v>
      </c>
      <c r="K22" s="27" t="n">
        <f aca="false">K5+SUM(K7:K21)</f>
        <v>393486</v>
      </c>
      <c r="L22" s="27" t="n">
        <f aca="false">L5+SUM(L7:L21)</f>
        <v>399870</v>
      </c>
      <c r="M22" s="27" t="n">
        <f aca="false">M5+SUM(M7:M21)</f>
        <v>399391</v>
      </c>
      <c r="N22" s="27" t="n">
        <f aca="false">N5+SUM(N7:N21)</f>
        <v>399884</v>
      </c>
      <c r="O22" s="27" t="n">
        <f aca="false">O5+SUM(O7:O21)</f>
        <v>403675</v>
      </c>
      <c r="P22" s="27" t="n">
        <f aca="false">P5+SUM(P7:P21)</f>
        <v>409109</v>
      </c>
      <c r="Q22" s="27" t="n">
        <f aca="false">Q5+SUM(Q7:Q21)</f>
        <v>422247</v>
      </c>
      <c r="R22" s="27" t="n">
        <f aca="false">R5+SUM(R7:R21)</f>
        <v>424535</v>
      </c>
      <c r="S22" s="27" t="n">
        <f aca="false">S5+SUM(S7:S21)</f>
        <v>401373</v>
      </c>
      <c r="T22" s="27" t="n">
        <f aca="false">T5+SUM(T7:T21)</f>
        <v>377678</v>
      </c>
      <c r="U22" s="27" t="n">
        <f aca="false">U5+SUM(U7:U21)</f>
        <v>364822</v>
      </c>
      <c r="V22" s="27" t="n">
        <f aca="false">V5+SUM(V7:V21)</f>
        <v>364655</v>
      </c>
      <c r="W22" s="27" t="n">
        <f aca="false">W5+SUM(W7:W21)</f>
        <v>368914</v>
      </c>
      <c r="X22" s="27" t="n">
        <f aca="false">X5+SUM(X7:X21)</f>
        <v>382687</v>
      </c>
      <c r="Y22" s="27" t="n">
        <f aca="false">Y5+SUM(Y7:Y21)</f>
        <v>411904</v>
      </c>
      <c r="Z22" s="27" t="n">
        <f aca="false">Z5+SUM(Z7:Z21)</f>
        <v>418291</v>
      </c>
      <c r="AA22" s="27" t="n">
        <f aca="false">AA5+SUM(AA7:AA21)</f>
        <v>444287</v>
      </c>
      <c r="AB22" s="27" t="n">
        <f aca="false">AB5+SUM(AB7:AB21)</f>
        <v>449152</v>
      </c>
      <c r="AC22" s="27" t="n">
        <f aca="false">AC5+SUM(AC7:AC21)</f>
        <v>465715</v>
      </c>
      <c r="AD22" s="27" t="n">
        <f aca="false">AD5+SUM(AD7:AD21)</f>
        <v>465039</v>
      </c>
      <c r="AE22" s="27" t="n">
        <f aca="false">AE5+SUM(AE7:AE21)</f>
        <v>471020</v>
      </c>
      <c r="AF22" s="27" t="n">
        <f aca="false">AF5+SUM(AF7:AF21)</f>
        <v>472377</v>
      </c>
      <c r="AG22" s="27" t="n">
        <f aca="false">AG5+SUM(AG7:AG21)</f>
        <v>485332</v>
      </c>
      <c r="AH22" s="27" t="n">
        <f aca="false">AH5+SUM(AH7:AH21)</f>
        <v>491941</v>
      </c>
      <c r="AI22" s="27" t="n">
        <f aca="false">AI5+SUM(AI7:AI21)</f>
        <v>496432</v>
      </c>
      <c r="AJ22" s="27" t="n">
        <f aca="false">AJ5+SUM(AJ7:AJ21)</f>
        <v>496960</v>
      </c>
      <c r="AK22" s="27" t="n">
        <f aca="false">AK5+SUM(AK7:AK21)</f>
        <v>506060</v>
      </c>
      <c r="AL22" s="27" t="n">
        <f aca="false">AL5+SUM(AL7:AL21)</f>
        <v>510585</v>
      </c>
      <c r="AM22" s="27" t="n">
        <f aca="false">AM5+SUM(AM7:AM21)</f>
        <v>513657</v>
      </c>
      <c r="AN22" s="27" t="n">
        <f aca="false">AN5+SUM(AN7:AN21)</f>
        <v>503776</v>
      </c>
      <c r="AO22" s="27" t="n">
        <f aca="false">AO5+SUM(AO7:AO21)</f>
        <v>516367</v>
      </c>
      <c r="AP22" s="27" t="n">
        <f aca="false">AP5+SUM(AP7:AP21)</f>
        <v>517493</v>
      </c>
      <c r="AQ22" s="27" t="n">
        <f aca="false">AQ5+SUM(AQ7:AQ21)</f>
        <v>529244</v>
      </c>
    </row>
    <row r="23" customFormat="false" ht="15" hidden="false" customHeight="true" outlineLevel="0" collapsed="false">
      <c r="A23" s="3" t="s">
        <v>349</v>
      </c>
      <c r="B23" s="26" t="n">
        <v>358766</v>
      </c>
      <c r="C23" s="26" t="n">
        <v>347776</v>
      </c>
      <c r="D23" s="26" t="n">
        <v>349710</v>
      </c>
      <c r="E23" s="26" t="n">
        <v>364348</v>
      </c>
      <c r="F23" s="26" t="n">
        <v>362583</v>
      </c>
      <c r="G23" s="26" t="n">
        <v>367099</v>
      </c>
      <c r="H23" s="26" t="n">
        <v>378591</v>
      </c>
      <c r="I23" s="26" t="n">
        <v>390700</v>
      </c>
      <c r="J23" s="26" t="n">
        <v>386453</v>
      </c>
      <c r="K23" s="26" t="n">
        <v>393486</v>
      </c>
      <c r="L23" s="26" t="n">
        <v>399870</v>
      </c>
      <c r="M23" s="26" t="n">
        <v>399391</v>
      </c>
      <c r="N23" s="26" t="n">
        <v>399884</v>
      </c>
      <c r="O23" s="26" t="n">
        <v>403675</v>
      </c>
      <c r="P23" s="26" t="n">
        <v>409109</v>
      </c>
      <c r="Q23" s="26" t="n">
        <v>422247</v>
      </c>
      <c r="R23" s="26" t="n">
        <v>424535</v>
      </c>
      <c r="S23" s="26" t="n">
        <v>401373</v>
      </c>
      <c r="T23" s="26" t="n">
        <v>377678</v>
      </c>
      <c r="U23" s="26" t="n">
        <v>364822</v>
      </c>
      <c r="V23" s="26" t="n">
        <v>364655</v>
      </c>
      <c r="W23" s="26" t="n">
        <v>368914</v>
      </c>
      <c r="X23" s="26" t="n">
        <v>382687</v>
      </c>
      <c r="Y23" s="26" t="n">
        <v>411904</v>
      </c>
      <c r="Z23" s="26" t="n">
        <v>418291</v>
      </c>
      <c r="AA23" s="26" t="n">
        <v>444287</v>
      </c>
      <c r="AB23" s="26" t="n">
        <v>449152</v>
      </c>
      <c r="AC23" s="26" t="n">
        <v>465715</v>
      </c>
      <c r="AD23" s="26" t="n">
        <v>465039</v>
      </c>
      <c r="AE23" s="26" t="n">
        <v>471020</v>
      </c>
      <c r="AF23" s="26" t="n">
        <v>472377</v>
      </c>
      <c r="AG23" s="26" t="n">
        <v>485332</v>
      </c>
      <c r="AH23" s="26" t="n">
        <v>491941</v>
      </c>
      <c r="AI23" s="26" t="n">
        <v>496432</v>
      </c>
      <c r="AJ23" s="26" t="n">
        <v>496960</v>
      </c>
      <c r="AK23" s="26" t="n">
        <v>506060</v>
      </c>
      <c r="AL23" s="26" t="n">
        <v>510585</v>
      </c>
      <c r="AM23" s="26" t="n">
        <v>513657</v>
      </c>
      <c r="AN23" s="26" t="n">
        <v>503776</v>
      </c>
      <c r="AO23" s="26" t="n">
        <v>516367</v>
      </c>
      <c r="AP23" s="26" t="n">
        <v>517493</v>
      </c>
      <c r="AQ23" s="26" t="n">
        <v>529244</v>
      </c>
    </row>
    <row r="24" customFormat="false" ht="15" hidden="false" customHeight="true" outlineLevel="0" collapsed="false">
      <c r="A24" s="3" t="s">
        <v>350</v>
      </c>
      <c r="B24" s="28" t="n">
        <f aca="false">B22-B23</f>
        <v>0</v>
      </c>
      <c r="C24" s="28" t="n">
        <f aca="false">C22-C23</f>
        <v>0</v>
      </c>
      <c r="D24" s="28" t="n">
        <f aca="false">D22-D23</f>
        <v>0</v>
      </c>
      <c r="E24" s="28" t="n">
        <f aca="false">E22-E23</f>
        <v>0</v>
      </c>
      <c r="F24" s="28" t="n">
        <f aca="false">F22-F23</f>
        <v>0</v>
      </c>
      <c r="G24" s="28" t="n">
        <f aca="false">G22-G23</f>
        <v>0</v>
      </c>
      <c r="H24" s="28" t="n">
        <f aca="false">H22-H23</f>
        <v>0</v>
      </c>
      <c r="I24" s="28" t="n">
        <f aca="false">I22-I23</f>
        <v>0</v>
      </c>
      <c r="J24" s="28" t="n">
        <f aca="false">J22-J23</f>
        <v>0</v>
      </c>
      <c r="K24" s="28" t="n">
        <f aca="false">K22-K23</f>
        <v>0</v>
      </c>
      <c r="L24" s="28" t="n">
        <f aca="false">L22-L23</f>
        <v>0</v>
      </c>
      <c r="M24" s="28" t="n">
        <f aca="false">M22-M23</f>
        <v>0</v>
      </c>
      <c r="N24" s="28" t="n">
        <f aca="false">N22-N23</f>
        <v>0</v>
      </c>
      <c r="O24" s="28" t="n">
        <f aca="false">O22-O23</f>
        <v>0</v>
      </c>
      <c r="P24" s="28" t="n">
        <f aca="false">P22-P23</f>
        <v>0</v>
      </c>
      <c r="Q24" s="28" t="n">
        <f aca="false">Q22-Q23</f>
        <v>0</v>
      </c>
      <c r="R24" s="28" t="n">
        <f aca="false">R22-R23</f>
        <v>0</v>
      </c>
      <c r="S24" s="28" t="n">
        <f aca="false">S22-S23</f>
        <v>0</v>
      </c>
      <c r="T24" s="28" t="n">
        <f aca="false">T22-T23</f>
        <v>0</v>
      </c>
      <c r="U24" s="28" t="n">
        <f aca="false">U22-U23</f>
        <v>0</v>
      </c>
      <c r="V24" s="28" t="n">
        <f aca="false">V22-V23</f>
        <v>0</v>
      </c>
      <c r="W24" s="28" t="n">
        <f aca="false">W22-W23</f>
        <v>0</v>
      </c>
      <c r="X24" s="28" t="n">
        <f aca="false">X22-X23</f>
        <v>0</v>
      </c>
      <c r="Y24" s="28" t="n">
        <f aca="false">Y22-Y23</f>
        <v>0</v>
      </c>
      <c r="Z24" s="28" t="n">
        <f aca="false">Z22-Z23</f>
        <v>0</v>
      </c>
      <c r="AA24" s="28" t="n">
        <f aca="false">AA22-AA23</f>
        <v>0</v>
      </c>
      <c r="AB24" s="28" t="n">
        <f aca="false">AB22-AB23</f>
        <v>0</v>
      </c>
      <c r="AC24" s="28" t="n">
        <f aca="false">AC22-AC23</f>
        <v>0</v>
      </c>
      <c r="AD24" s="28" t="n">
        <f aca="false">AD22-AD23</f>
        <v>0</v>
      </c>
      <c r="AE24" s="28" t="n">
        <f aca="false">AE22-AE23</f>
        <v>0</v>
      </c>
      <c r="AF24" s="28" t="n">
        <f aca="false">AF22-AF23</f>
        <v>0</v>
      </c>
      <c r="AG24" s="28" t="n">
        <f aca="false">AG22-AG23</f>
        <v>0</v>
      </c>
      <c r="AH24" s="28" t="n">
        <f aca="false">AH22-AH23</f>
        <v>0</v>
      </c>
      <c r="AI24" s="28" t="n">
        <f aca="false">AI22-AI23</f>
        <v>0</v>
      </c>
      <c r="AJ24" s="28" t="n">
        <f aca="false">AJ22-AJ23</f>
        <v>0</v>
      </c>
      <c r="AK24" s="28" t="n">
        <f aca="false">AK22-AK23</f>
        <v>0</v>
      </c>
      <c r="AL24" s="28" t="n">
        <f aca="false">AL22-AL23</f>
        <v>0</v>
      </c>
      <c r="AM24" s="28" t="n">
        <f aca="false">AM22-AM23</f>
        <v>0</v>
      </c>
      <c r="AN24" s="28" t="n">
        <f aca="false">AN22-AN23</f>
        <v>0</v>
      </c>
      <c r="AO24" s="28" t="n">
        <f aca="false">AO22-AO23</f>
        <v>0</v>
      </c>
      <c r="AP24" s="28" t="n">
        <f aca="false">AP22-AP23</f>
        <v>0</v>
      </c>
      <c r="AQ24" s="28" t="n">
        <f aca="false">AQ22-AQ23</f>
        <v>0</v>
      </c>
    </row>
    <row r="26" customFormat="false" ht="15" hidden="false" customHeight="true" outlineLevel="0" collapsed="false">
      <c r="A26" s="3" t="s">
        <v>351</v>
      </c>
      <c r="B26" s="26" t="n">
        <v>284587</v>
      </c>
      <c r="C26" s="26" t="n">
        <v>273580</v>
      </c>
      <c r="D26" s="26" t="n">
        <v>289514</v>
      </c>
      <c r="E26" s="26" t="n">
        <v>288080</v>
      </c>
      <c r="F26" s="26" t="n">
        <v>280197</v>
      </c>
      <c r="G26" s="26" t="n">
        <v>262296</v>
      </c>
      <c r="H26" s="26" t="n">
        <v>323517</v>
      </c>
      <c r="I26" s="26" t="n">
        <v>301208</v>
      </c>
      <c r="J26" s="26" t="n">
        <v>300137</v>
      </c>
      <c r="K26" s="26" t="n">
        <v>305761</v>
      </c>
      <c r="L26" s="26" t="n">
        <v>312822</v>
      </c>
      <c r="M26" s="26" t="n">
        <v>300032</v>
      </c>
      <c r="N26" s="26" t="n">
        <v>320288</v>
      </c>
      <c r="O26" s="26" t="n">
        <v>312593</v>
      </c>
      <c r="P26" s="26" t="n">
        <v>314877</v>
      </c>
      <c r="Q26" s="26" t="n">
        <v>332932</v>
      </c>
      <c r="R26" s="26" t="n">
        <v>320975</v>
      </c>
      <c r="S26" s="26" t="n">
        <v>311103</v>
      </c>
      <c r="T26" s="26" t="n">
        <v>285456</v>
      </c>
      <c r="U26" s="26" t="n">
        <v>268874</v>
      </c>
      <c r="V26" s="26" t="n">
        <v>270822</v>
      </c>
      <c r="W26" s="26" t="n">
        <v>274525</v>
      </c>
      <c r="X26" s="26" t="n">
        <v>273243</v>
      </c>
      <c r="Y26" s="26" t="n">
        <v>317091</v>
      </c>
      <c r="Z26" s="26" t="n">
        <v>313908</v>
      </c>
      <c r="AA26" s="26" t="n">
        <v>336792</v>
      </c>
      <c r="AB26" s="26" t="n">
        <v>343897</v>
      </c>
      <c r="AC26" s="26" t="n">
        <v>359135</v>
      </c>
      <c r="AD26" s="26" t="n">
        <v>355258</v>
      </c>
      <c r="AE26" s="26" t="n">
        <v>379811</v>
      </c>
      <c r="AF26" s="26" t="n">
        <v>352955</v>
      </c>
      <c r="AG26" s="26" t="n">
        <v>374237</v>
      </c>
      <c r="AH26" s="26" t="n">
        <v>387801</v>
      </c>
      <c r="AI26" s="26" t="n">
        <v>391716</v>
      </c>
      <c r="AJ26" s="26" t="n">
        <v>410538</v>
      </c>
      <c r="AK26" s="26" t="n">
        <v>374798</v>
      </c>
      <c r="AL26" s="26" t="n">
        <v>396755</v>
      </c>
      <c r="AM26" s="26" t="n">
        <v>401520</v>
      </c>
      <c r="AN26" s="26" t="n">
        <v>431969</v>
      </c>
      <c r="AO26" s="26" t="n">
        <v>397619</v>
      </c>
      <c r="AP26" s="26" t="n">
        <v>383599</v>
      </c>
      <c r="AQ26" s="26" t="n">
        <v>387550</v>
      </c>
    </row>
    <row r="27" customFormat="false" ht="15" hidden="false" customHeight="true" outlineLevel="0" collapsed="false">
      <c r="A27" s="3" t="s">
        <v>352</v>
      </c>
      <c r="B27" s="26" t="n">
        <v>271034</v>
      </c>
      <c r="C27" s="26" t="n">
        <v>278454</v>
      </c>
      <c r="D27" s="26" t="n">
        <v>284709</v>
      </c>
      <c r="E27" s="26" t="n">
        <v>291144</v>
      </c>
      <c r="F27" s="26" t="n">
        <v>287372</v>
      </c>
      <c r="G27" s="26" t="n">
        <v>288389</v>
      </c>
      <c r="H27" s="26" t="n">
        <v>303334</v>
      </c>
      <c r="I27" s="26" t="n">
        <v>310881</v>
      </c>
      <c r="J27" s="26" t="n">
        <v>301796</v>
      </c>
      <c r="K27" s="26" t="n">
        <v>307617</v>
      </c>
      <c r="L27" s="26" t="n">
        <v>315352</v>
      </c>
      <c r="M27" s="26" t="n">
        <v>319521</v>
      </c>
      <c r="N27" s="26" t="n">
        <v>319876</v>
      </c>
      <c r="O27" s="26" t="n">
        <v>316522</v>
      </c>
      <c r="P27" s="26" t="n">
        <v>326903</v>
      </c>
      <c r="Q27" s="26" t="n">
        <v>339906</v>
      </c>
      <c r="R27" s="26" t="n">
        <v>335757</v>
      </c>
      <c r="S27" s="26" t="n">
        <v>313259</v>
      </c>
      <c r="T27" s="26" t="n">
        <v>289814</v>
      </c>
      <c r="U27" s="26" t="n">
        <v>281767</v>
      </c>
      <c r="V27" s="26" t="n">
        <v>271646</v>
      </c>
      <c r="W27" s="26" t="n">
        <v>276950</v>
      </c>
      <c r="X27" s="26" t="n">
        <v>287325</v>
      </c>
      <c r="Y27" s="26" t="n">
        <v>317551</v>
      </c>
      <c r="Z27" s="26" t="n">
        <v>316923</v>
      </c>
      <c r="AA27" s="26" t="n">
        <v>340025</v>
      </c>
      <c r="AB27" s="26" t="n">
        <v>349964</v>
      </c>
      <c r="AC27" s="26" t="n">
        <v>363087</v>
      </c>
      <c r="AD27" s="26" t="n">
        <v>359970</v>
      </c>
      <c r="AE27" s="26" t="n">
        <v>378182</v>
      </c>
      <c r="AF27" s="26" t="n">
        <v>377734</v>
      </c>
      <c r="AG27" s="26" t="n">
        <v>389712</v>
      </c>
      <c r="AH27" s="26" t="n">
        <v>383758</v>
      </c>
      <c r="AI27" s="26" t="n">
        <v>394569</v>
      </c>
      <c r="AJ27" s="26" t="n">
        <v>390681</v>
      </c>
      <c r="AK27" s="26" t="n">
        <v>399386</v>
      </c>
      <c r="AL27" s="26" t="n">
        <v>403326</v>
      </c>
      <c r="AM27" s="26" t="n">
        <v>403972</v>
      </c>
      <c r="AN27" s="26" t="n">
        <v>394193</v>
      </c>
      <c r="AO27" s="26" t="n">
        <v>404086</v>
      </c>
      <c r="AP27" s="26" t="n">
        <v>398687</v>
      </c>
      <c r="AQ27" s="26" t="n">
        <v>406036</v>
      </c>
    </row>
    <row r="28" customFormat="false" ht="15" hidden="false" customHeight="true" outlineLevel="0" collapsed="false">
      <c r="A28" s="3" t="s">
        <v>353</v>
      </c>
      <c r="B28" s="27" t="n">
        <f aca="false">B27-B26</f>
        <v>-13553</v>
      </c>
      <c r="C28" s="27" t="n">
        <f aca="false">C27-C26</f>
        <v>4874</v>
      </c>
      <c r="D28" s="27" t="n">
        <f aca="false">D27-D26</f>
        <v>-4805</v>
      </c>
      <c r="E28" s="27" t="n">
        <f aca="false">E27-E26</f>
        <v>3064</v>
      </c>
      <c r="F28" s="27" t="n">
        <f aca="false">F27-F26</f>
        <v>7175</v>
      </c>
      <c r="G28" s="27" t="n">
        <f aca="false">G27-G26</f>
        <v>26093</v>
      </c>
      <c r="H28" s="27" t="n">
        <f aca="false">H27-H26</f>
        <v>-20183</v>
      </c>
      <c r="I28" s="27" t="n">
        <f aca="false">I27-I26</f>
        <v>9673</v>
      </c>
      <c r="J28" s="27" t="n">
        <f aca="false">J27-J26</f>
        <v>1659</v>
      </c>
      <c r="K28" s="27" t="n">
        <f aca="false">K27-K26</f>
        <v>1856</v>
      </c>
      <c r="L28" s="27" t="n">
        <f aca="false">L27-L26</f>
        <v>2530</v>
      </c>
      <c r="M28" s="27" t="n">
        <f aca="false">M27-M26</f>
        <v>19489</v>
      </c>
      <c r="N28" s="27" t="n">
        <f aca="false">N27-N26</f>
        <v>-412</v>
      </c>
      <c r="O28" s="27" t="n">
        <f aca="false">O27-O26</f>
        <v>3929</v>
      </c>
      <c r="P28" s="27" t="n">
        <f aca="false">P27-P26</f>
        <v>12026</v>
      </c>
      <c r="Q28" s="27" t="n">
        <f aca="false">Q27-Q26</f>
        <v>6974</v>
      </c>
      <c r="R28" s="27" t="n">
        <f aca="false">R27-R26</f>
        <v>14782</v>
      </c>
      <c r="S28" s="27" t="n">
        <f aca="false">S27-S26</f>
        <v>2156</v>
      </c>
      <c r="T28" s="27" t="n">
        <f aca="false">T27-T26</f>
        <v>4358</v>
      </c>
      <c r="U28" s="27" t="n">
        <f aca="false">U27-U26</f>
        <v>12893</v>
      </c>
      <c r="V28" s="27" t="n">
        <f aca="false">V27-V26</f>
        <v>824</v>
      </c>
      <c r="W28" s="27" t="n">
        <f aca="false">W27-W26</f>
        <v>2425</v>
      </c>
      <c r="X28" s="27" t="n">
        <f aca="false">X27-X26</f>
        <v>14082</v>
      </c>
      <c r="Y28" s="27" t="n">
        <f aca="false">Y27-Y26</f>
        <v>460</v>
      </c>
      <c r="Z28" s="27" t="n">
        <f aca="false">Z27-Z26</f>
        <v>3015</v>
      </c>
      <c r="AA28" s="27" t="n">
        <f aca="false">AA27-AA26</f>
        <v>3233</v>
      </c>
      <c r="AB28" s="27" t="n">
        <f aca="false">AB27-AB26</f>
        <v>6067</v>
      </c>
      <c r="AC28" s="27" t="n">
        <f aca="false">AC27-AC26</f>
        <v>3952</v>
      </c>
      <c r="AD28" s="27" t="n">
        <f aca="false">AD27-AD26</f>
        <v>4712</v>
      </c>
      <c r="AE28" s="27" t="n">
        <f aca="false">AE27-AE26</f>
        <v>-1629</v>
      </c>
      <c r="AF28" s="27" t="n">
        <f aca="false">AF27-AF26</f>
        <v>24779</v>
      </c>
      <c r="AG28" s="27" t="n">
        <f aca="false">AG27-AG26</f>
        <v>15475</v>
      </c>
      <c r="AH28" s="27" t="n">
        <f aca="false">AH27-AH26</f>
        <v>-4043</v>
      </c>
      <c r="AI28" s="27" t="n">
        <f aca="false">AI27-AI26</f>
        <v>2853</v>
      </c>
      <c r="AJ28" s="27" t="n">
        <f aca="false">AJ27-AJ26</f>
        <v>-19857</v>
      </c>
      <c r="AK28" s="27" t="n">
        <f aca="false">AK27-AK26</f>
        <v>24588</v>
      </c>
      <c r="AL28" s="27" t="n">
        <f aca="false">AL27-AL26</f>
        <v>6571</v>
      </c>
      <c r="AM28" s="27" t="n">
        <f aca="false">AM27-AM26</f>
        <v>2452</v>
      </c>
      <c r="AN28" s="27" t="n">
        <f aca="false">AN27-AN26</f>
        <v>-37776</v>
      </c>
      <c r="AO28" s="27" t="n">
        <f aca="false">AO27-AO26</f>
        <v>6467</v>
      </c>
      <c r="AP28" s="27" t="n">
        <f aca="false">AP27-AP26</f>
        <v>15088</v>
      </c>
      <c r="AQ28" s="27" t="n">
        <f aca="false">AQ27-AQ26</f>
        <v>18486</v>
      </c>
    </row>
    <row r="30" customFormat="false" ht="15" hidden="false" customHeight="true" outlineLevel="0" collapsed="false">
      <c r="A30" s="3" t="s">
        <v>354</v>
      </c>
      <c r="B30" s="27" t="n">
        <f aca="false">B5+B10+B11+B14+B18</f>
        <v>408540</v>
      </c>
      <c r="C30" s="27" t="n">
        <f aca="false">C5+C10+C11+C14+C18</f>
        <v>378866</v>
      </c>
      <c r="D30" s="27" t="n">
        <f aca="false">D5+D10+D11+D14+D18</f>
        <v>535951</v>
      </c>
      <c r="E30" s="27" t="n">
        <f aca="false">E5+E10+E11+E14+E18</f>
        <v>436675</v>
      </c>
      <c r="F30" s="27" t="n">
        <f aca="false">F5+F10+F11+F14+F18</f>
        <v>425697</v>
      </c>
      <c r="G30" s="27" t="n">
        <f aca="false">G5+G10+G11+G14+G18</f>
        <v>380897</v>
      </c>
      <c r="H30" s="27" t="n">
        <f aca="false">H5+H10+H11+H14+H18</f>
        <v>430930</v>
      </c>
      <c r="I30" s="27" t="n">
        <f aca="false">I5+I10+I11+I14+I18</f>
        <v>448419</v>
      </c>
      <c r="J30" s="27" t="n">
        <f aca="false">J5+J10+J11+J14+J18</f>
        <v>356159</v>
      </c>
      <c r="K30" s="27" t="n">
        <f aca="false">K5+K10+K11+K14+K18</f>
        <v>468455</v>
      </c>
      <c r="L30" s="27" t="n">
        <f aca="false">L5+L10+L11+L14+L18</f>
        <v>404720</v>
      </c>
      <c r="M30" s="27" t="n">
        <f aca="false">M5+M10+M11+M14+M18</f>
        <v>614505</v>
      </c>
      <c r="N30" s="27" t="n">
        <f aca="false">N5+N10+N11+N14+N18</f>
        <v>380647</v>
      </c>
      <c r="O30" s="27" t="n">
        <f aca="false">O5+O10+O11+O14+O18</f>
        <v>381237</v>
      </c>
      <c r="P30" s="27" t="n">
        <f aca="false">P5+P10+P11+P14+P18</f>
        <v>507942</v>
      </c>
      <c r="Q30" s="27" t="n">
        <f aca="false">Q5+Q10+Q11+Q14+Q18</f>
        <v>395050</v>
      </c>
      <c r="R30" s="27" t="n">
        <f aca="false">R5+R10+R11+R14+R18</f>
        <v>411092</v>
      </c>
      <c r="S30" s="27" t="n">
        <f aca="false">S5+S10+S11+S14+S18</f>
        <v>399652</v>
      </c>
      <c r="T30" s="27" t="n">
        <f aca="false">T5+T10+T11+T14+T18</f>
        <v>376182</v>
      </c>
      <c r="U30" s="27" t="n">
        <f aca="false">U5+U10+U11+U14+U18</f>
        <v>568348</v>
      </c>
      <c r="V30" s="27" t="n">
        <f aca="false">V5+V10+V11+V14+V18</f>
        <v>377267</v>
      </c>
      <c r="W30" s="27" t="n">
        <f aca="false">W5+W10+W11+W14+W18</f>
        <v>688563</v>
      </c>
      <c r="X30" s="27" t="n">
        <f aca="false">X5+X10+X11+X14+X18</f>
        <v>348694</v>
      </c>
      <c r="Y30" s="27" t="n">
        <f aca="false">Y5+Y10+Y11+Y14+Y18</f>
        <v>592363</v>
      </c>
      <c r="Z30" s="27" t="n">
        <f aca="false">Z5+Z10+Z11+Z14+Z18</f>
        <v>522859</v>
      </c>
      <c r="AA30" s="27" t="n">
        <f aca="false">AA5+AA10+AA11+AA14+AA18</f>
        <v>396506</v>
      </c>
      <c r="AB30" s="27" t="n">
        <f aca="false">AB5+AB10+AB11+AB14+AB18</f>
        <v>765877</v>
      </c>
      <c r="AC30" s="27" t="n">
        <f aca="false">AC5+AC10+AC11+AC14+AC18</f>
        <v>512540</v>
      </c>
      <c r="AD30" s="27" t="n">
        <f aca="false">AD5+AD10+AD11+AD14+AD18</f>
        <v>411899</v>
      </c>
      <c r="AE30" s="27" t="n">
        <f aca="false">AE5+AE10+AE11+AE14+AE18</f>
        <v>619721</v>
      </c>
      <c r="AF30" s="27" t="n">
        <f aca="false">AF5+AF10+AF11+AF14+AF18</f>
        <v>425409</v>
      </c>
      <c r="AG30" s="27" t="n">
        <f aca="false">AG5+AG10+AG11+AG14+AG18</f>
        <v>504669</v>
      </c>
      <c r="AH30" s="27" t="n">
        <f aca="false">AH5+AH10+AH11+AH14+AH18</f>
        <v>440570</v>
      </c>
      <c r="AI30" s="27" t="n">
        <f aca="false">AI5+AI10+AI11+AI14+AI18</f>
        <v>517946</v>
      </c>
      <c r="AJ30" s="27" t="n">
        <f aca="false">AJ5+AJ10+AJ11+AJ14+AJ18</f>
        <v>641192</v>
      </c>
      <c r="AK30" s="27" t="n">
        <f aca="false">AK5+AK10+AK11+AK14+AK18</f>
        <v>556354</v>
      </c>
      <c r="AL30" s="27" t="n">
        <f aca="false">AL5+AL10+AL11+AL14+AL18</f>
        <v>514233</v>
      </c>
      <c r="AM30" s="27" t="n">
        <f aca="false">AM5+AM10+AM11+AM14+AM18</f>
        <v>565855</v>
      </c>
      <c r="AN30" s="27" t="n">
        <f aca="false">AN5+AN10+AN11+AN14+AN18</f>
        <v>679750</v>
      </c>
      <c r="AO30" s="27" t="n">
        <f aca="false">AO5+AO10+AO11+AO14+AO18</f>
        <v>468183</v>
      </c>
      <c r="AP30" s="27" t="n">
        <f aca="false">AP5+AP10+AP11+AP14+AP18</f>
        <v>632589</v>
      </c>
      <c r="AQ30" s="27" t="n">
        <f aca="false">AQ5+AQ10+AQ11+AQ14+AQ18</f>
        <v>460008</v>
      </c>
    </row>
    <row r="31" customFormat="false" ht="15" hidden="false" customHeight="true" outlineLevel="0" collapsed="false">
      <c r="A31" s="3" t="s">
        <v>355</v>
      </c>
      <c r="B31" s="26" t="n">
        <v>408594</v>
      </c>
      <c r="C31" s="26" t="n">
        <v>376530</v>
      </c>
      <c r="D31" s="26" t="n">
        <v>536014</v>
      </c>
      <c r="E31" s="26" t="n">
        <v>436727</v>
      </c>
      <c r="F31" s="26" t="n">
        <v>425811</v>
      </c>
      <c r="G31" s="26" t="n">
        <v>380986</v>
      </c>
      <c r="H31" s="26" t="n">
        <v>431003</v>
      </c>
      <c r="I31" s="26" t="n">
        <v>448545</v>
      </c>
      <c r="J31" s="26" t="n">
        <v>356159</v>
      </c>
      <c r="K31" s="26" t="n">
        <v>468513</v>
      </c>
      <c r="L31" s="26" t="n">
        <v>404749</v>
      </c>
      <c r="M31" s="26" t="n">
        <v>614258</v>
      </c>
      <c r="N31" s="26" t="n">
        <v>380659</v>
      </c>
      <c r="O31" s="26" t="n">
        <v>381237</v>
      </c>
      <c r="P31" s="26" t="n">
        <v>507942</v>
      </c>
      <c r="Q31" s="26" t="n">
        <v>395050</v>
      </c>
      <c r="R31" s="26" t="n">
        <v>411092</v>
      </c>
      <c r="S31" s="26" t="n">
        <v>399652</v>
      </c>
      <c r="T31" s="26" t="n">
        <v>376182</v>
      </c>
      <c r="U31" s="26" t="n">
        <v>568348</v>
      </c>
      <c r="V31" s="26" t="n">
        <v>380192</v>
      </c>
      <c r="W31" s="26" t="n">
        <v>688714</v>
      </c>
      <c r="X31" s="26" t="n">
        <v>348628</v>
      </c>
      <c r="Y31" s="26" t="n">
        <v>592544</v>
      </c>
      <c r="Z31" s="26" t="n">
        <v>523566</v>
      </c>
      <c r="AA31" s="26" t="n">
        <v>394723</v>
      </c>
      <c r="AB31" s="26" t="n">
        <v>766499</v>
      </c>
      <c r="AC31" s="26" t="n">
        <v>514479</v>
      </c>
      <c r="AD31" s="26" t="n">
        <v>416823</v>
      </c>
      <c r="AE31" s="26" t="n">
        <v>628019</v>
      </c>
      <c r="AF31" s="26" t="n">
        <v>436235</v>
      </c>
      <c r="AG31" s="26" t="n">
        <v>513713</v>
      </c>
      <c r="AH31" s="26" t="n">
        <v>445243</v>
      </c>
      <c r="AI31" s="26" t="n">
        <v>524008</v>
      </c>
      <c r="AJ31" s="26" t="n">
        <v>651063</v>
      </c>
      <c r="AK31" s="26" t="n">
        <v>561897</v>
      </c>
      <c r="AL31" s="26" t="n">
        <v>517083</v>
      </c>
      <c r="AM31" s="26" t="n">
        <v>568080</v>
      </c>
      <c r="AN31" s="26" t="n">
        <v>682510</v>
      </c>
      <c r="AO31" s="26" t="n">
        <v>470532</v>
      </c>
      <c r="AP31" s="26" t="n">
        <v>634498</v>
      </c>
      <c r="AQ31" s="26" t="n">
        <v>462146</v>
      </c>
    </row>
    <row r="32" customFormat="false" ht="15" hidden="false" customHeight="true" outlineLevel="0" collapsed="false">
      <c r="A32" s="3" t="s">
        <v>356</v>
      </c>
      <c r="B32" s="27" t="n">
        <f aca="false">B30-B31</f>
        <v>-54</v>
      </c>
      <c r="C32" s="27" t="n">
        <f aca="false">C30-C31</f>
        <v>2336</v>
      </c>
      <c r="D32" s="27" t="n">
        <f aca="false">D30-D31</f>
        <v>-63</v>
      </c>
      <c r="E32" s="27" t="n">
        <f aca="false">E30-E31</f>
        <v>-52</v>
      </c>
      <c r="F32" s="27" t="n">
        <f aca="false">F30-F31</f>
        <v>-114</v>
      </c>
      <c r="G32" s="27" t="n">
        <f aca="false">G30-G31</f>
        <v>-89</v>
      </c>
      <c r="H32" s="27" t="n">
        <f aca="false">H30-H31</f>
        <v>-73</v>
      </c>
      <c r="I32" s="27" t="n">
        <f aca="false">I30-I31</f>
        <v>-126</v>
      </c>
      <c r="J32" s="27" t="n">
        <f aca="false">J30-J31</f>
        <v>0</v>
      </c>
      <c r="K32" s="27" t="n">
        <f aca="false">K30-K31</f>
        <v>-58</v>
      </c>
      <c r="L32" s="27" t="n">
        <f aca="false">L30-L31</f>
        <v>-29</v>
      </c>
      <c r="M32" s="27" t="n">
        <f aca="false">M30-M31</f>
        <v>247</v>
      </c>
      <c r="N32" s="27" t="n">
        <f aca="false">N30-N31</f>
        <v>-12</v>
      </c>
      <c r="O32" s="27" t="n">
        <f aca="false">O30-O31</f>
        <v>0</v>
      </c>
      <c r="P32" s="27" t="n">
        <f aca="false">P30-P31</f>
        <v>0</v>
      </c>
      <c r="Q32" s="27" t="n">
        <f aca="false">Q30-Q31</f>
        <v>0</v>
      </c>
      <c r="R32" s="27" t="n">
        <f aca="false">R30-R31</f>
        <v>0</v>
      </c>
      <c r="S32" s="27" t="n">
        <f aca="false">S30-S31</f>
        <v>0</v>
      </c>
      <c r="T32" s="27" t="n">
        <f aca="false">T30-T31</f>
        <v>0</v>
      </c>
      <c r="U32" s="27" t="n">
        <f aca="false">U30-U31</f>
        <v>0</v>
      </c>
      <c r="V32" s="27" t="n">
        <f aca="false">V30-V31</f>
        <v>-2925</v>
      </c>
      <c r="W32" s="27" t="n">
        <f aca="false">W30-W31</f>
        <v>-151</v>
      </c>
      <c r="X32" s="27" t="n">
        <f aca="false">X30-X31</f>
        <v>66</v>
      </c>
      <c r="Y32" s="27" t="n">
        <f aca="false">Y30-Y31</f>
        <v>-181</v>
      </c>
      <c r="Z32" s="27" t="n">
        <f aca="false">Z30-Z31</f>
        <v>-707</v>
      </c>
      <c r="AA32" s="27" t="n">
        <f aca="false">AA30-AA31</f>
        <v>1783</v>
      </c>
      <c r="AB32" s="27" t="n">
        <f aca="false">AB30-AB31</f>
        <v>-622</v>
      </c>
      <c r="AC32" s="27" t="n">
        <f aca="false">AC30-AC31</f>
        <v>-1939</v>
      </c>
      <c r="AD32" s="27" t="n">
        <f aca="false">AD30-AD31</f>
        <v>-4924</v>
      </c>
      <c r="AE32" s="27" t="n">
        <f aca="false">AE30-AE31</f>
        <v>-8298</v>
      </c>
      <c r="AF32" s="27" t="n">
        <f aca="false">AF30-AF31</f>
        <v>-10826</v>
      </c>
      <c r="AG32" s="27" t="n">
        <f aca="false">AG30-AG31</f>
        <v>-9044</v>
      </c>
      <c r="AH32" s="27" t="n">
        <f aca="false">AH30-AH31</f>
        <v>-4673</v>
      </c>
      <c r="AI32" s="27" t="n">
        <f aca="false">AI30-AI31</f>
        <v>-6062</v>
      </c>
      <c r="AJ32" s="27" t="n">
        <f aca="false">AJ30-AJ31</f>
        <v>-9871</v>
      </c>
      <c r="AK32" s="27" t="n">
        <f aca="false">AK30-AK31</f>
        <v>-5543</v>
      </c>
      <c r="AL32" s="27" t="n">
        <f aca="false">AL30-AL31</f>
        <v>-2850</v>
      </c>
      <c r="AM32" s="27" t="n">
        <f aca="false">AM30-AM31</f>
        <v>-2225</v>
      </c>
      <c r="AN32" s="27" t="n">
        <f aca="false">AN30-AN31</f>
        <v>-2760</v>
      </c>
      <c r="AO32" s="27" t="n">
        <f aca="false">AO30-AO31</f>
        <v>-2349</v>
      </c>
      <c r="AP32" s="27" t="n">
        <f aca="false">AP30-AP31</f>
        <v>-1909</v>
      </c>
      <c r="AQ32" s="27" t="n">
        <f aca="false">AQ30-AQ31</f>
        <v>-2138</v>
      </c>
    </row>
    <row r="33" customFormat="false" ht="15" hidden="false" customHeight="true" outlineLevel="0" collapsed="false">
      <c r="A33" s="3" t="s">
        <v>357</v>
      </c>
      <c r="B33" s="26"/>
      <c r="C33" s="26"/>
      <c r="D33" s="26"/>
      <c r="E33" s="26"/>
      <c r="F33" s="26"/>
      <c r="G33" s="26"/>
      <c r="H33" s="26"/>
      <c r="I33" s="26"/>
      <c r="J33" s="26" t="n">
        <v>359101</v>
      </c>
      <c r="K33" s="26" t="n">
        <v>366435</v>
      </c>
      <c r="L33" s="26" t="n">
        <v>372148</v>
      </c>
      <c r="M33" s="26" t="n">
        <v>373139</v>
      </c>
      <c r="N33" s="26" t="n">
        <v>372663</v>
      </c>
      <c r="O33" s="26" t="n">
        <v>366496</v>
      </c>
      <c r="P33" s="26" t="n">
        <v>381374</v>
      </c>
      <c r="Q33" s="26" t="n">
        <v>392715</v>
      </c>
      <c r="R33" s="26" t="n">
        <v>390077</v>
      </c>
      <c r="S33" s="26" t="n">
        <v>367781</v>
      </c>
      <c r="T33" s="26" t="n">
        <v>342802</v>
      </c>
      <c r="U33" s="26" t="n">
        <v>322536</v>
      </c>
      <c r="V33" s="26" t="n">
        <v>329739</v>
      </c>
      <c r="W33" s="26" t="n">
        <v>333904</v>
      </c>
      <c r="X33" s="26" t="n">
        <v>351539</v>
      </c>
      <c r="Y33" s="26" t="n">
        <v>381646</v>
      </c>
      <c r="Z33" s="26" t="n">
        <v>377723</v>
      </c>
      <c r="AA33" s="26" t="n">
        <v>397400</v>
      </c>
      <c r="AB33" s="26" t="n">
        <v>413138</v>
      </c>
      <c r="AC33" s="26" t="n">
        <v>429142</v>
      </c>
      <c r="AD33" s="26" t="n">
        <v>424680</v>
      </c>
      <c r="AE33" s="26" t="n">
        <v>443506</v>
      </c>
      <c r="AF33" s="26" t="n">
        <v>420383</v>
      </c>
      <c r="AG33" s="26" t="n">
        <v>439755</v>
      </c>
      <c r="AH33" s="26" t="n">
        <v>452127</v>
      </c>
      <c r="AI33" s="26" t="n">
        <v>459502</v>
      </c>
      <c r="AJ33" s="26" t="n">
        <v>482219</v>
      </c>
      <c r="AK33" s="26" t="n">
        <v>444158</v>
      </c>
      <c r="AL33" s="26" t="n">
        <v>464602</v>
      </c>
      <c r="AM33" s="26" t="n">
        <v>473575</v>
      </c>
      <c r="AN33" s="26" t="n">
        <v>505945</v>
      </c>
      <c r="AO33" s="26" t="n">
        <v>474425</v>
      </c>
      <c r="AP33" s="26" t="n">
        <v>462533</v>
      </c>
      <c r="AQ33" s="26" t="n">
        <v>465845</v>
      </c>
    </row>
    <row r="34" customFormat="false" ht="15" hidden="false" customHeight="true" outlineLevel="0" collapsed="false">
      <c r="A34" s="3" t="s">
        <v>358</v>
      </c>
      <c r="B34" s="27" t="n">
        <f aca="false">B30+B15+B16+B17+B13</f>
        <v>326939</v>
      </c>
      <c r="C34" s="27" t="n">
        <f aca="false">C30+C15+C16+C17+C13</f>
        <v>318850</v>
      </c>
      <c r="D34" s="27" t="n">
        <f aca="false">D30+D15+D16+D17+D13</f>
        <v>323352</v>
      </c>
      <c r="E34" s="27" t="n">
        <f aca="false">E30+E15+E16+E17+E13</f>
        <v>337147</v>
      </c>
      <c r="F34" s="27" t="n">
        <f aca="false">F30+F15+F16+F17+F13</f>
        <v>332398</v>
      </c>
      <c r="G34" s="27" t="n">
        <f aca="false">G30+G15+G16+G17+G13</f>
        <v>335684</v>
      </c>
      <c r="H34" s="27" t="n">
        <f aca="false">H30+H15+H16+H17+H13</f>
        <v>350744</v>
      </c>
      <c r="I34" s="27" t="n">
        <f aca="false">I30+I15+I16+I17+I13</f>
        <v>360931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</row>
    <row r="35" customFormat="false" ht="15" hidden="false" customHeight="true" outlineLevel="0" collapsed="false">
      <c r="A35" s="3" t="s">
        <v>359</v>
      </c>
      <c r="B35" s="27" t="n">
        <f aca="false">IF(B33&lt;&gt;"",B33,B34)</f>
        <v>326939</v>
      </c>
      <c r="C35" s="27" t="n">
        <f aca="false">IF(C33&lt;&gt;"",C33,C34)</f>
        <v>318850</v>
      </c>
      <c r="D35" s="27" t="n">
        <f aca="false">IF(D33&lt;&gt;"",D33,D34)</f>
        <v>323352</v>
      </c>
      <c r="E35" s="27" t="n">
        <f aca="false">IF(E33&lt;&gt;"",E33,E34)</f>
        <v>337147</v>
      </c>
      <c r="F35" s="27" t="n">
        <f aca="false">IF(F33&lt;&gt;"",F33,F34)</f>
        <v>332398</v>
      </c>
      <c r="G35" s="27" t="n">
        <f aca="false">IF(G33&lt;&gt;"",G33,G34)</f>
        <v>335684</v>
      </c>
      <c r="H35" s="27" t="n">
        <f aca="false">IF(H33&lt;&gt;"",H33,H34)</f>
        <v>350744</v>
      </c>
      <c r="I35" s="27" t="n">
        <f aca="false">IF(I33&lt;&gt;"",I33,I34)</f>
        <v>360931</v>
      </c>
      <c r="J35" s="27" t="n">
        <f aca="false">IF(J33&lt;&gt;"",J33,J34)</f>
        <v>359101</v>
      </c>
      <c r="K35" s="27" t="n">
        <f aca="false">IF(K33&lt;&gt;"",K33,K34)</f>
        <v>366435</v>
      </c>
      <c r="L35" s="27" t="n">
        <f aca="false">IF(L33&lt;&gt;"",L33,L34)</f>
        <v>372148</v>
      </c>
      <c r="M35" s="27" t="n">
        <f aca="false">IF(M33&lt;&gt;"",M33,M34)</f>
        <v>373139</v>
      </c>
      <c r="N35" s="27" t="n">
        <f aca="false">IF(N33&lt;&gt;"",N33,N34)</f>
        <v>372663</v>
      </c>
      <c r="O35" s="27" t="n">
        <f aca="false">IF(O33&lt;&gt;"",O33,O34)</f>
        <v>366496</v>
      </c>
      <c r="P35" s="27" t="n">
        <f aca="false">IF(P33&lt;&gt;"",P33,P34)</f>
        <v>381374</v>
      </c>
      <c r="Q35" s="27" t="n">
        <f aca="false">IF(Q33&lt;&gt;"",Q33,Q34)</f>
        <v>392715</v>
      </c>
      <c r="R35" s="27" t="n">
        <f aca="false">IF(R33&lt;&gt;"",R33,R34)</f>
        <v>390077</v>
      </c>
      <c r="S35" s="27" t="n">
        <f aca="false">IF(S33&lt;&gt;"",S33,S34)</f>
        <v>367781</v>
      </c>
      <c r="T35" s="27" t="n">
        <f aca="false">IF(T33&lt;&gt;"",T33,T34)</f>
        <v>342802</v>
      </c>
      <c r="U35" s="27" t="n">
        <f aca="false">IF(U33&lt;&gt;"",U33,U34)</f>
        <v>322536</v>
      </c>
      <c r="V35" s="27" t="n">
        <f aca="false">IF(V33&lt;&gt;"",V33,V34)</f>
        <v>329739</v>
      </c>
      <c r="W35" s="27" t="n">
        <f aca="false">IF(W33&lt;&gt;"",W33,W34)</f>
        <v>333904</v>
      </c>
      <c r="X35" s="27" t="n">
        <f aca="false">IF(X33&lt;&gt;"",X33,X34)</f>
        <v>351539</v>
      </c>
      <c r="Y35" s="27" t="n">
        <f aca="false">IF(Y33&lt;&gt;"",Y33,Y34)</f>
        <v>381646</v>
      </c>
      <c r="Z35" s="27" t="n">
        <f aca="false">IF(Z33&lt;&gt;"",Z33,Z34)</f>
        <v>377723</v>
      </c>
      <c r="AA35" s="27" t="n">
        <f aca="false">IF(AA33&lt;&gt;"",AA33,AA34)</f>
        <v>397400</v>
      </c>
      <c r="AB35" s="27" t="n">
        <f aca="false">IF(AB33&lt;&gt;"",AB33,AB34)</f>
        <v>413138</v>
      </c>
      <c r="AC35" s="27" t="n">
        <f aca="false">IF(AC33&lt;&gt;"",AC33,AC34)</f>
        <v>429142</v>
      </c>
      <c r="AD35" s="27" t="n">
        <f aca="false">IF(AD33&lt;&gt;"",AD33,AD34)</f>
        <v>424680</v>
      </c>
      <c r="AE35" s="27" t="n">
        <f aca="false">IF(AE33&lt;&gt;"",AE33,AE34)</f>
        <v>443506</v>
      </c>
      <c r="AF35" s="27" t="n">
        <f aca="false">IF(AF33&lt;&gt;"",AF33,AF34)</f>
        <v>420383</v>
      </c>
      <c r="AG35" s="27" t="n">
        <f aca="false">IF(AG33&lt;&gt;"",AG33,AG34)</f>
        <v>439755</v>
      </c>
      <c r="AH35" s="27" t="n">
        <f aca="false">IF(AH33&lt;&gt;"",AH33,AH34)</f>
        <v>452127</v>
      </c>
      <c r="AI35" s="27" t="n">
        <f aca="false">IF(AI33&lt;&gt;"",AI33,AI34)</f>
        <v>459502</v>
      </c>
      <c r="AJ35" s="27" t="n">
        <f aca="false">IF(AJ33&lt;&gt;"",AJ33,AJ34)</f>
        <v>482219</v>
      </c>
      <c r="AK35" s="27" t="n">
        <f aca="false">IF(AK33&lt;&gt;"",AK33,AK34)</f>
        <v>444158</v>
      </c>
      <c r="AL35" s="27" t="n">
        <f aca="false">IF(AL33&lt;&gt;"",AL33,AL34)</f>
        <v>464602</v>
      </c>
      <c r="AM35" s="27" t="n">
        <f aca="false">IF(AM33&lt;&gt;"",AM33,AM34)</f>
        <v>473575</v>
      </c>
      <c r="AN35" s="27" t="n">
        <f aca="false">IF(AN33&lt;&gt;"",AN33,AN34)</f>
        <v>505945</v>
      </c>
      <c r="AO35" s="27" t="n">
        <f aca="false">IF(AO33&lt;&gt;"",AO33,AO34)</f>
        <v>474425</v>
      </c>
      <c r="AP35" s="27" t="n">
        <f aca="false">IF(AP33&lt;&gt;"",AP33,AP34)</f>
        <v>462533</v>
      </c>
      <c r="AQ35" s="27" t="n">
        <f aca="false">IF(AQ33&lt;&gt;"",AQ33,AQ34)</f>
        <v>465845</v>
      </c>
    </row>
    <row r="36" customFormat="false" ht="15" hidden="false" customHeight="true" outlineLevel="0" collapsed="false">
      <c r="A36" s="3" t="s">
        <v>360</v>
      </c>
      <c r="B36" s="26" t="n">
        <v>311543</v>
      </c>
      <c r="C36" s="26" t="n">
        <v>320749</v>
      </c>
      <c r="D36" s="26" t="n">
        <v>323668</v>
      </c>
      <c r="E36" s="26" t="n">
        <v>339055</v>
      </c>
      <c r="F36" s="26" t="n">
        <v>333477</v>
      </c>
      <c r="G36" s="26" t="n">
        <v>337304</v>
      </c>
      <c r="H36" s="26" t="n">
        <v>348187</v>
      </c>
      <c r="I36" s="26" t="n">
        <v>362197</v>
      </c>
      <c r="J36" s="26" t="n">
        <v>360363</v>
      </c>
      <c r="K36" s="26" t="n">
        <v>367642</v>
      </c>
      <c r="L36" s="26" t="n">
        <v>372911</v>
      </c>
      <c r="M36" s="26" t="n">
        <v>378104</v>
      </c>
      <c r="N36" s="26" t="n">
        <v>371977</v>
      </c>
      <c r="O36" s="26" t="n">
        <v>369690</v>
      </c>
      <c r="P36" s="26" t="n">
        <v>380399</v>
      </c>
      <c r="Q36" s="26" t="n">
        <v>393708</v>
      </c>
      <c r="R36" s="26" t="n">
        <v>391989</v>
      </c>
      <c r="S36" s="26" t="n">
        <v>367978</v>
      </c>
      <c r="T36" s="26" t="n">
        <v>344708</v>
      </c>
      <c r="U36" s="26" t="n">
        <v>337908</v>
      </c>
      <c r="V36" s="26" t="n">
        <v>329288</v>
      </c>
      <c r="W36" s="26" t="n">
        <v>335517</v>
      </c>
      <c r="X36" s="26" t="n">
        <v>345844</v>
      </c>
      <c r="Y36" s="26" t="n">
        <v>376538</v>
      </c>
      <c r="Z36" s="26" t="n">
        <v>377348</v>
      </c>
      <c r="AA36" s="26" t="n">
        <v>400076</v>
      </c>
      <c r="AB36" s="26" t="n">
        <v>411508</v>
      </c>
      <c r="AC36" s="26" t="n">
        <v>426140</v>
      </c>
      <c r="AD36" s="26" t="n">
        <v>425577</v>
      </c>
      <c r="AE36" s="26" t="n">
        <v>441925</v>
      </c>
      <c r="AF36" s="26" t="n">
        <v>440530</v>
      </c>
      <c r="AG36" s="26" t="n">
        <v>452724</v>
      </c>
      <c r="AH36" s="26" t="n">
        <v>448086</v>
      </c>
      <c r="AI36" s="26" t="n">
        <v>462396</v>
      </c>
      <c r="AJ36" s="26" t="n">
        <v>461559</v>
      </c>
      <c r="AK36" s="26" t="n">
        <v>468977</v>
      </c>
      <c r="AL36" s="26" t="n">
        <v>471289</v>
      </c>
      <c r="AM36" s="26" t="n">
        <v>476538</v>
      </c>
      <c r="AN36" s="26" t="n">
        <v>468362</v>
      </c>
      <c r="AO36" s="26" t="n">
        <v>481187</v>
      </c>
      <c r="AP36" s="26" t="n">
        <v>477915</v>
      </c>
      <c r="AQ36" s="26" t="n">
        <v>484261</v>
      </c>
    </row>
    <row r="38" customFormat="false" ht="15" hidden="false" customHeight="true" outlineLevel="0" collapsed="false">
      <c r="A38" s="12" t="s">
        <v>361</v>
      </c>
    </row>
    <row r="39" customFormat="false" ht="15" hidden="false" customHeight="true" outlineLevel="0" collapsed="false">
      <c r="A39" s="3" t="s">
        <v>362</v>
      </c>
      <c r="B39" s="26"/>
      <c r="C39" s="26"/>
      <c r="D39" s="26"/>
      <c r="E39" s="26"/>
      <c r="F39" s="26"/>
      <c r="G39" s="26"/>
      <c r="H39" s="26"/>
      <c r="I39" s="26"/>
      <c r="J39" s="26" t="n">
        <v>14375</v>
      </c>
      <c r="K39" s="26" t="n">
        <v>31158</v>
      </c>
      <c r="L39" s="26" t="n">
        <v>48883</v>
      </c>
      <c r="M39" s="26" t="n">
        <v>69028</v>
      </c>
      <c r="N39" s="26" t="n">
        <v>15537</v>
      </c>
      <c r="O39" s="26" t="n">
        <v>33459</v>
      </c>
      <c r="P39" s="26" t="n">
        <v>61096</v>
      </c>
      <c r="Q39" s="26" t="n">
        <v>89285</v>
      </c>
      <c r="R39" s="26" t="n">
        <v>20847</v>
      </c>
      <c r="S39" s="26" t="n">
        <v>34393</v>
      </c>
      <c r="T39" s="26" t="n">
        <v>54175</v>
      </c>
      <c r="U39" s="26" t="n">
        <v>77164</v>
      </c>
      <c r="V39" s="26" t="n">
        <v>21591</v>
      </c>
      <c r="W39" s="26" t="n">
        <v>41345</v>
      </c>
      <c r="X39" s="26" t="n">
        <v>76790</v>
      </c>
      <c r="Y39" s="26" t="n">
        <v>100642</v>
      </c>
      <c r="Z39" s="26" t="n">
        <v>24608</v>
      </c>
      <c r="AA39" s="26" t="n">
        <v>50565</v>
      </c>
      <c r="AB39" s="26" t="n">
        <v>82622</v>
      </c>
      <c r="AC39" s="26" t="n">
        <v>112174</v>
      </c>
      <c r="AD39" s="26" t="n">
        <v>22542</v>
      </c>
      <c r="AE39" s="26" t="n">
        <v>52499</v>
      </c>
      <c r="AF39" s="26" t="n">
        <v>83754</v>
      </c>
      <c r="AG39" s="26" t="n">
        <v>124679</v>
      </c>
      <c r="AH39" s="26" t="n">
        <v>25745</v>
      </c>
      <c r="AI39" s="26" t="n">
        <v>56755</v>
      </c>
      <c r="AJ39" s="26" t="n">
        <v>87675</v>
      </c>
      <c r="AK39" s="26" t="n">
        <v>126665</v>
      </c>
      <c r="AL39" s="26" t="n">
        <v>34109</v>
      </c>
      <c r="AM39" s="26" t="n">
        <v>69264</v>
      </c>
      <c r="AN39" s="26" t="n">
        <v>115964</v>
      </c>
      <c r="AO39" s="26" t="n">
        <v>166317</v>
      </c>
      <c r="AP39" s="26" t="n">
        <v>46037</v>
      </c>
      <c r="AQ39" s="26" t="n">
        <v>106450</v>
      </c>
    </row>
    <row r="40" customFormat="false" ht="15" hidden="false" customHeight="true" outlineLevel="0" collapsed="false">
      <c r="A40" s="3" t="s">
        <v>363</v>
      </c>
      <c r="B40" s="26"/>
      <c r="C40" s="26"/>
      <c r="D40" s="26"/>
      <c r="E40" s="26"/>
      <c r="F40" s="26"/>
      <c r="G40" s="26"/>
      <c r="H40" s="26"/>
      <c r="I40" s="26"/>
      <c r="J40" s="26" t="n">
        <v>1349</v>
      </c>
      <c r="K40" s="26" t="n">
        <v>5862</v>
      </c>
      <c r="L40" s="26" t="n">
        <v>11067</v>
      </c>
      <c r="M40" s="26" t="n">
        <v>14579</v>
      </c>
      <c r="N40" s="26" t="n">
        <v>6810</v>
      </c>
      <c r="O40" s="26" t="n">
        <v>16823</v>
      </c>
      <c r="P40" s="26" t="n">
        <v>29603</v>
      </c>
      <c r="Q40" s="26" t="n">
        <v>43530</v>
      </c>
      <c r="R40" s="26" t="n">
        <v>11046</v>
      </c>
      <c r="S40" s="26" t="n">
        <v>16642</v>
      </c>
      <c r="T40" s="26" t="n">
        <v>20703</v>
      </c>
      <c r="U40" s="26" t="n">
        <v>29305</v>
      </c>
      <c r="V40" s="26" t="n">
        <v>6284</v>
      </c>
      <c r="W40" s="26" t="n">
        <v>13456</v>
      </c>
      <c r="X40" s="26" t="n">
        <v>24563</v>
      </c>
      <c r="Y40" s="26" t="n">
        <v>35353</v>
      </c>
      <c r="Z40" s="26" t="n">
        <v>4911</v>
      </c>
      <c r="AA40" s="26" t="n">
        <v>12711</v>
      </c>
      <c r="AB40" s="26" t="n">
        <v>26785</v>
      </c>
      <c r="AC40" s="26" t="n">
        <v>38060</v>
      </c>
      <c r="AD40" s="26" t="n">
        <v>7119</v>
      </c>
      <c r="AE40" s="26" t="n">
        <v>18383</v>
      </c>
      <c r="AF40" s="26" t="n">
        <v>34627</v>
      </c>
      <c r="AG40" s="26" t="n">
        <v>49733</v>
      </c>
      <c r="AH40" s="26" t="n">
        <v>11214</v>
      </c>
      <c r="AI40" s="26" t="n">
        <v>26727</v>
      </c>
      <c r="AJ40" s="26" t="n">
        <v>47326</v>
      </c>
      <c r="AK40" s="26" t="n">
        <v>64703</v>
      </c>
      <c r="AL40" s="26" t="n">
        <v>12222</v>
      </c>
      <c r="AM40" s="26" t="n">
        <v>35084</v>
      </c>
      <c r="AN40" s="26" t="n">
        <v>67529</v>
      </c>
      <c r="AO40" s="26" t="n">
        <v>94740</v>
      </c>
      <c r="AP40" s="26" t="n">
        <v>27996</v>
      </c>
      <c r="AQ40" s="26" t="n">
        <v>63714</v>
      </c>
    </row>
    <row r="41" customFormat="false" ht="15" hidden="false" customHeight="true" outlineLevel="0" collapsed="false">
      <c r="A41" s="3" t="s">
        <v>364</v>
      </c>
      <c r="B41" s="27"/>
      <c r="C41" s="27"/>
      <c r="D41" s="27"/>
      <c r="E41" s="27"/>
      <c r="F41" s="27"/>
      <c r="G41" s="27"/>
      <c r="H41" s="27"/>
      <c r="I41" s="27"/>
      <c r="J41" s="27" t="n">
        <f aca="false">J39</f>
        <v>14375</v>
      </c>
      <c r="K41" s="27" t="n">
        <f aca="false">K39-J39</f>
        <v>16783</v>
      </c>
      <c r="L41" s="27" t="n">
        <f aca="false">L39-K39</f>
        <v>17725</v>
      </c>
      <c r="M41" s="27" t="n">
        <f aca="false">M39-L39</f>
        <v>20145</v>
      </c>
      <c r="N41" s="27" t="n">
        <f aca="false">N39</f>
        <v>15537</v>
      </c>
      <c r="O41" s="27" t="n">
        <f aca="false">O39-N39</f>
        <v>17922</v>
      </c>
      <c r="P41" s="27" t="n">
        <f aca="false">P39-O39</f>
        <v>27637</v>
      </c>
      <c r="Q41" s="27" t="n">
        <f aca="false">Q39-P39</f>
        <v>28189</v>
      </c>
      <c r="R41" s="27" t="n">
        <f aca="false">R39</f>
        <v>20847</v>
      </c>
      <c r="S41" s="27" t="n">
        <f aca="false">S39-R39</f>
        <v>13546</v>
      </c>
      <c r="T41" s="27" t="n">
        <f aca="false">T39-S39</f>
        <v>19782</v>
      </c>
      <c r="U41" s="27" t="n">
        <f aca="false">U39-T39</f>
        <v>22989</v>
      </c>
      <c r="V41" s="27" t="n">
        <f aca="false">V39</f>
        <v>21591</v>
      </c>
      <c r="W41" s="27" t="n">
        <f aca="false">W39-V39</f>
        <v>19754</v>
      </c>
      <c r="X41" s="27" t="n">
        <f aca="false">X39-W39</f>
        <v>35445</v>
      </c>
      <c r="Y41" s="27" t="n">
        <f aca="false">Y39-X39</f>
        <v>23852</v>
      </c>
      <c r="Z41" s="27" t="n">
        <f aca="false">Z39</f>
        <v>24608</v>
      </c>
      <c r="AA41" s="27" t="n">
        <f aca="false">AA39-Z39</f>
        <v>25957</v>
      </c>
      <c r="AB41" s="27" t="n">
        <f aca="false">AB39-AA39</f>
        <v>32057</v>
      </c>
      <c r="AC41" s="27" t="n">
        <f aca="false">AC39-AB39</f>
        <v>29552</v>
      </c>
      <c r="AD41" s="27" t="n">
        <f aca="false">AD39</f>
        <v>22542</v>
      </c>
      <c r="AE41" s="27" t="n">
        <f aca="false">AE39-AD39</f>
        <v>29957</v>
      </c>
      <c r="AF41" s="27" t="n">
        <f aca="false">AF39-AE39</f>
        <v>31255</v>
      </c>
      <c r="AG41" s="27" t="n">
        <f aca="false">AG39-AF39</f>
        <v>40925</v>
      </c>
      <c r="AH41" s="27" t="n">
        <f aca="false">AH39</f>
        <v>25745</v>
      </c>
      <c r="AI41" s="27" t="n">
        <f aca="false">AI39-AH39</f>
        <v>31010</v>
      </c>
      <c r="AJ41" s="27" t="n">
        <f aca="false">AJ39-AI39</f>
        <v>30920</v>
      </c>
      <c r="AK41" s="27" t="n">
        <f aca="false">AK39-AJ39</f>
        <v>38990</v>
      </c>
      <c r="AL41" s="27" t="n">
        <f aca="false">AL39</f>
        <v>34109</v>
      </c>
      <c r="AM41" s="27" t="n">
        <f aca="false">AM39-AL39</f>
        <v>35155</v>
      </c>
      <c r="AN41" s="27" t="n">
        <f aca="false">AN39-AM39</f>
        <v>46700</v>
      </c>
      <c r="AO41" s="27" t="n">
        <f aca="false">AO39-AN39</f>
        <v>50353</v>
      </c>
      <c r="AP41" s="27" t="n">
        <f aca="false">AP39</f>
        <v>46037</v>
      </c>
      <c r="AQ41" s="27" t="n">
        <f aca="false">AQ39-AP39</f>
        <v>60413</v>
      </c>
    </row>
    <row r="42" customFormat="false" ht="15" hidden="false" customHeight="true" outlineLevel="0" collapsed="false">
      <c r="A42" s="3" t="s">
        <v>365</v>
      </c>
      <c r="B42" s="26" t="n">
        <v>11618</v>
      </c>
      <c r="C42" s="26" t="n">
        <v>24696</v>
      </c>
      <c r="D42" s="26" t="n">
        <v>43020</v>
      </c>
      <c r="E42" s="26" t="n">
        <v>66971</v>
      </c>
      <c r="F42" s="26" t="n">
        <v>8015</v>
      </c>
      <c r="G42" s="26" t="n">
        <v>22415</v>
      </c>
      <c r="H42" s="26" t="n">
        <v>41809</v>
      </c>
      <c r="I42" s="26" t="n">
        <v>65181</v>
      </c>
      <c r="J42" s="26" t="n">
        <v>15240</v>
      </c>
      <c r="K42" s="26" t="n">
        <v>37081</v>
      </c>
      <c r="L42" s="26" t="n">
        <v>59950</v>
      </c>
      <c r="M42" s="26" t="n">
        <v>83607</v>
      </c>
      <c r="N42" s="26" t="n">
        <v>20069</v>
      </c>
      <c r="O42" s="26" t="n">
        <v>48006</v>
      </c>
      <c r="P42" s="26" t="n">
        <v>92825</v>
      </c>
      <c r="Q42" s="26" t="n">
        <v>135626</v>
      </c>
      <c r="R42" s="26" t="n">
        <v>32922</v>
      </c>
      <c r="S42" s="26" t="n">
        <v>51858</v>
      </c>
      <c r="T42" s="26" t="n">
        <v>76860</v>
      </c>
      <c r="U42" s="26" t="n">
        <v>108531</v>
      </c>
      <c r="V42" s="26" t="n">
        <v>28020</v>
      </c>
      <c r="W42" s="26" t="n">
        <v>57157</v>
      </c>
      <c r="X42" s="26" t="n">
        <v>105621</v>
      </c>
      <c r="Y42" s="26" t="n">
        <v>142688</v>
      </c>
      <c r="Z42" s="26" t="n">
        <v>29472</v>
      </c>
      <c r="AA42" s="26" t="n">
        <v>64356</v>
      </c>
      <c r="AB42" s="26" t="n">
        <v>117812</v>
      </c>
      <c r="AC42" s="26" t="n">
        <v>160313</v>
      </c>
      <c r="AD42" s="26" t="n">
        <v>31281</v>
      </c>
      <c r="AE42" s="26" t="n">
        <v>73746</v>
      </c>
      <c r="AF42" s="26" t="n">
        <v>121644</v>
      </c>
      <c r="AG42" s="26" t="n">
        <v>178312</v>
      </c>
      <c r="AH42" s="26" t="n">
        <v>37490</v>
      </c>
      <c r="AI42" s="26" t="n">
        <v>84500</v>
      </c>
      <c r="AJ42" s="26" t="n">
        <v>136431</v>
      </c>
      <c r="AK42" s="26" t="n">
        <v>193348</v>
      </c>
      <c r="AL42" s="26" t="n">
        <v>48370</v>
      </c>
      <c r="AM42" s="26" t="n">
        <v>109039</v>
      </c>
      <c r="AN42" s="26" t="n">
        <v>183809</v>
      </c>
      <c r="AO42" s="26" t="n">
        <v>261769</v>
      </c>
      <c r="AP42" s="26" t="n">
        <v>59453</v>
      </c>
      <c r="AQ42" s="26" t="n">
        <v>134257</v>
      </c>
    </row>
    <row r="43" customFormat="false" ht="15" hidden="false" customHeight="true" outlineLevel="0" collapsed="false">
      <c r="A43" s="3" t="s">
        <v>366</v>
      </c>
      <c r="B43" s="27" t="n">
        <f aca="false">B42</f>
        <v>11618</v>
      </c>
      <c r="C43" s="27" t="n">
        <f aca="false">C42-B42</f>
        <v>13078</v>
      </c>
      <c r="D43" s="27" t="n">
        <f aca="false">D42-C42</f>
        <v>18324</v>
      </c>
      <c r="E43" s="27" t="n">
        <f aca="false">E42-D42</f>
        <v>23951</v>
      </c>
      <c r="F43" s="27" t="n">
        <f aca="false">F42</f>
        <v>8015</v>
      </c>
      <c r="G43" s="27" t="n">
        <f aca="false">G42-F42</f>
        <v>14400</v>
      </c>
      <c r="H43" s="27" t="n">
        <f aca="false">H42-G42</f>
        <v>19394</v>
      </c>
      <c r="I43" s="27" t="n">
        <f aca="false">I42-H42</f>
        <v>23372</v>
      </c>
      <c r="J43" s="27" t="n">
        <f aca="false">J42</f>
        <v>15240</v>
      </c>
      <c r="K43" s="27" t="n">
        <f aca="false">K42-J42</f>
        <v>21841</v>
      </c>
      <c r="L43" s="27" t="n">
        <f aca="false">L42-K42</f>
        <v>22869</v>
      </c>
      <c r="M43" s="27" t="n">
        <f aca="false">M42-L42</f>
        <v>23657</v>
      </c>
      <c r="N43" s="27" t="n">
        <f aca="false">N42</f>
        <v>20069</v>
      </c>
      <c r="O43" s="27" t="n">
        <f aca="false">O42-N42</f>
        <v>27937</v>
      </c>
      <c r="P43" s="27" t="n">
        <f aca="false">P42-O42</f>
        <v>44819</v>
      </c>
      <c r="Q43" s="27" t="n">
        <f aca="false">Q42-P42</f>
        <v>42801</v>
      </c>
      <c r="R43" s="27" t="n">
        <f aca="false">R42</f>
        <v>32922</v>
      </c>
      <c r="S43" s="27" t="n">
        <f aca="false">S42-R42</f>
        <v>18936</v>
      </c>
      <c r="T43" s="27" t="n">
        <f aca="false">T42-S42</f>
        <v>25002</v>
      </c>
      <c r="U43" s="27" t="n">
        <f aca="false">U42-T42</f>
        <v>31671</v>
      </c>
      <c r="V43" s="27" t="n">
        <f aca="false">V42</f>
        <v>28020</v>
      </c>
      <c r="W43" s="27" t="n">
        <f aca="false">W42-V42</f>
        <v>29137</v>
      </c>
      <c r="X43" s="27" t="n">
        <f aca="false">X42-W42</f>
        <v>48464</v>
      </c>
      <c r="Y43" s="27" t="n">
        <f aca="false">Y42-X42</f>
        <v>37067</v>
      </c>
      <c r="Z43" s="27" t="n">
        <f aca="false">Z42</f>
        <v>29472</v>
      </c>
      <c r="AA43" s="27" t="n">
        <f aca="false">AA42-Z42</f>
        <v>34884</v>
      </c>
      <c r="AB43" s="27" t="n">
        <f aca="false">AB42-AA42</f>
        <v>53456</v>
      </c>
      <c r="AC43" s="27" t="n">
        <f aca="false">AC42-AB42</f>
        <v>42501</v>
      </c>
      <c r="AD43" s="27" t="n">
        <f aca="false">AD42</f>
        <v>31281</v>
      </c>
      <c r="AE43" s="27" t="n">
        <f aca="false">AE42-AD42</f>
        <v>42465</v>
      </c>
      <c r="AF43" s="27" t="n">
        <f aca="false">AF42-AE42</f>
        <v>47898</v>
      </c>
      <c r="AG43" s="27" t="n">
        <f aca="false">AG42-AF42</f>
        <v>56668</v>
      </c>
      <c r="AH43" s="27" t="n">
        <f aca="false">AH42</f>
        <v>37490</v>
      </c>
      <c r="AI43" s="27" t="n">
        <f aca="false">AI42-AH42</f>
        <v>47010</v>
      </c>
      <c r="AJ43" s="27" t="n">
        <f aca="false">AJ42-AI42</f>
        <v>51931</v>
      </c>
      <c r="AK43" s="27" t="n">
        <f aca="false">AK42-AJ42</f>
        <v>56917</v>
      </c>
      <c r="AL43" s="27" t="n">
        <f aca="false">AL42</f>
        <v>48370</v>
      </c>
      <c r="AM43" s="27" t="n">
        <f aca="false">AM42-AL42</f>
        <v>60669</v>
      </c>
      <c r="AN43" s="27" t="n">
        <f aca="false">AN42-AM42</f>
        <v>74770</v>
      </c>
      <c r="AO43" s="27" t="n">
        <f aca="false">AO42-AN42</f>
        <v>77960</v>
      </c>
      <c r="AP43" s="27" t="n">
        <f aca="false">AP42</f>
        <v>59453</v>
      </c>
      <c r="AQ43" s="27" t="n">
        <f aca="false">AQ42-AP42</f>
        <v>74804</v>
      </c>
    </row>
    <row r="44" customFormat="false" ht="15" hidden="false" customHeight="true" outlineLevel="0" collapsed="false">
      <c r="A44" s="3" t="s">
        <v>367</v>
      </c>
      <c r="B44" s="27" t="n">
        <f aca="false">B43</f>
        <v>11618</v>
      </c>
      <c r="C44" s="27" t="n">
        <f aca="false">C43</f>
        <v>13078</v>
      </c>
      <c r="D44" s="27" t="n">
        <f aca="false">D43</f>
        <v>18324</v>
      </c>
      <c r="E44" s="27" t="n">
        <f aca="false">E43</f>
        <v>23951</v>
      </c>
      <c r="F44" s="27" t="n">
        <f aca="false">F43</f>
        <v>8015</v>
      </c>
      <c r="G44" s="27" t="n">
        <f aca="false">G43</f>
        <v>14400</v>
      </c>
      <c r="H44" s="27" t="n">
        <f aca="false">H43</f>
        <v>19394</v>
      </c>
      <c r="I44" s="27" t="n">
        <f aca="false">I43</f>
        <v>23372</v>
      </c>
      <c r="J44" s="27" t="n">
        <f aca="false">J41</f>
        <v>14375</v>
      </c>
      <c r="K44" s="27" t="n">
        <f aca="false">K41</f>
        <v>16783</v>
      </c>
      <c r="L44" s="27" t="n">
        <f aca="false">L41</f>
        <v>17725</v>
      </c>
      <c r="M44" s="27" t="n">
        <f aca="false">M41</f>
        <v>20145</v>
      </c>
      <c r="N44" s="27" t="n">
        <f aca="false">N41</f>
        <v>15537</v>
      </c>
      <c r="O44" s="27" t="n">
        <f aca="false">O41</f>
        <v>17922</v>
      </c>
      <c r="P44" s="27" t="n">
        <f aca="false">P41</f>
        <v>27637</v>
      </c>
      <c r="Q44" s="27" t="n">
        <f aca="false">Q41</f>
        <v>28189</v>
      </c>
      <c r="R44" s="27" t="n">
        <f aca="false">R41</f>
        <v>20847</v>
      </c>
      <c r="S44" s="27" t="n">
        <f aca="false">S41</f>
        <v>13546</v>
      </c>
      <c r="T44" s="27" t="n">
        <f aca="false">T41</f>
        <v>19782</v>
      </c>
      <c r="U44" s="27" t="n">
        <f aca="false">U41</f>
        <v>22989</v>
      </c>
      <c r="V44" s="27" t="n">
        <f aca="false">V41</f>
        <v>21591</v>
      </c>
      <c r="W44" s="27" t="n">
        <f aca="false">W41</f>
        <v>19754</v>
      </c>
      <c r="X44" s="27" t="n">
        <f aca="false">X41</f>
        <v>35445</v>
      </c>
      <c r="Y44" s="27" t="n">
        <f aca="false">Y41</f>
        <v>23852</v>
      </c>
      <c r="Z44" s="27" t="n">
        <f aca="false">Z41</f>
        <v>24608</v>
      </c>
      <c r="AA44" s="27" t="n">
        <f aca="false">AA41</f>
        <v>25957</v>
      </c>
      <c r="AB44" s="27" t="n">
        <f aca="false">AB41</f>
        <v>32057</v>
      </c>
      <c r="AC44" s="27" t="n">
        <f aca="false">AC41</f>
        <v>29552</v>
      </c>
      <c r="AD44" s="27" t="n">
        <f aca="false">AD41</f>
        <v>22542</v>
      </c>
      <c r="AE44" s="27" t="n">
        <f aca="false">AE41</f>
        <v>29957</v>
      </c>
      <c r="AF44" s="27" t="n">
        <f aca="false">AF41</f>
        <v>31255</v>
      </c>
      <c r="AG44" s="27" t="n">
        <f aca="false">AG41</f>
        <v>40925</v>
      </c>
      <c r="AH44" s="27" t="n">
        <f aca="false">AH41</f>
        <v>25745</v>
      </c>
      <c r="AI44" s="27" t="n">
        <f aca="false">AI41</f>
        <v>31010</v>
      </c>
      <c r="AJ44" s="27" t="n">
        <f aca="false">AJ41</f>
        <v>30920</v>
      </c>
      <c r="AK44" s="27" t="n">
        <f aca="false">AK41</f>
        <v>38990</v>
      </c>
      <c r="AL44" s="27" t="n">
        <f aca="false">AL41</f>
        <v>34109</v>
      </c>
      <c r="AM44" s="27" t="n">
        <f aca="false">AM41</f>
        <v>35155</v>
      </c>
      <c r="AN44" s="27" t="n">
        <f aca="false">AN41</f>
        <v>46700</v>
      </c>
      <c r="AO44" s="27" t="n">
        <f aca="false">AO41</f>
        <v>50353</v>
      </c>
      <c r="AP44" s="27" t="n">
        <f aca="false">AP41</f>
        <v>46037</v>
      </c>
      <c r="AQ44" s="27" t="n">
        <f aca="false">AQ41</f>
        <v>60413</v>
      </c>
    </row>
    <row r="45" customFormat="false" ht="15" hidden="false" customHeight="true" outlineLevel="0" collapsed="false">
      <c r="A45" s="3" t="s">
        <v>368</v>
      </c>
      <c r="B45" s="27" t="n">
        <f aca="false">B27-B44</f>
        <v>259416</v>
      </c>
      <c r="C45" s="27" t="n">
        <f aca="false">C27-C44</f>
        <v>265376</v>
      </c>
      <c r="D45" s="27" t="n">
        <f aca="false">D27-D44</f>
        <v>266385</v>
      </c>
      <c r="E45" s="27" t="n">
        <f aca="false">E27-E44</f>
        <v>267193</v>
      </c>
      <c r="F45" s="27" t="n">
        <f aca="false">F27-F44</f>
        <v>279357</v>
      </c>
      <c r="G45" s="27" t="n">
        <f aca="false">G27-G44</f>
        <v>273989</v>
      </c>
      <c r="H45" s="27" t="n">
        <f aca="false">H27-H44</f>
        <v>283940</v>
      </c>
      <c r="I45" s="27" t="n">
        <f aca="false">I27-I44</f>
        <v>287509</v>
      </c>
      <c r="J45" s="27" t="n">
        <f aca="false">J27-J44</f>
        <v>287421</v>
      </c>
      <c r="K45" s="27" t="n">
        <f aca="false">K27-K44</f>
        <v>290834</v>
      </c>
      <c r="L45" s="27" t="n">
        <f aca="false">L27-L44</f>
        <v>297627</v>
      </c>
      <c r="M45" s="27" t="n">
        <f aca="false">M27-M44</f>
        <v>299376</v>
      </c>
      <c r="N45" s="27" t="n">
        <f aca="false">N27-N44</f>
        <v>304339</v>
      </c>
      <c r="O45" s="27" t="n">
        <f aca="false">O27-O44</f>
        <v>298600</v>
      </c>
      <c r="P45" s="27" t="n">
        <f aca="false">P27-P44</f>
        <v>299266</v>
      </c>
      <c r="Q45" s="27" t="n">
        <f aca="false">Q27-Q44</f>
        <v>311717</v>
      </c>
      <c r="R45" s="27" t="n">
        <f aca="false">R27-R44</f>
        <v>314910</v>
      </c>
      <c r="S45" s="27" t="n">
        <f aca="false">S27-S44</f>
        <v>299713</v>
      </c>
      <c r="T45" s="27" t="n">
        <f aca="false">T27-T44</f>
        <v>270032</v>
      </c>
      <c r="U45" s="27" t="n">
        <f aca="false">U27-U44</f>
        <v>258778</v>
      </c>
      <c r="V45" s="27" t="n">
        <f aca="false">V27-V44</f>
        <v>250055</v>
      </c>
      <c r="W45" s="27" t="n">
        <f aca="false">W27-W44</f>
        <v>257196</v>
      </c>
      <c r="X45" s="27" t="n">
        <f aca="false">X27-X44</f>
        <v>251880</v>
      </c>
      <c r="Y45" s="27" t="n">
        <f aca="false">Y27-Y44</f>
        <v>293699</v>
      </c>
      <c r="Z45" s="27" t="n">
        <f aca="false">Z27-Z44</f>
        <v>292315</v>
      </c>
      <c r="AA45" s="27" t="n">
        <f aca="false">AA27-AA44</f>
        <v>314068</v>
      </c>
      <c r="AB45" s="27" t="n">
        <f aca="false">AB27-AB44</f>
        <v>317907</v>
      </c>
      <c r="AC45" s="27" t="n">
        <f aca="false">AC27-AC44</f>
        <v>333535</v>
      </c>
      <c r="AD45" s="27" t="n">
        <f aca="false">AD27-AD44</f>
        <v>337428</v>
      </c>
      <c r="AE45" s="27" t="n">
        <f aca="false">AE27-AE44</f>
        <v>348225</v>
      </c>
      <c r="AF45" s="27" t="n">
        <f aca="false">AF27-AF44</f>
        <v>346479</v>
      </c>
      <c r="AG45" s="27" t="n">
        <f aca="false">AG27-AG44</f>
        <v>348787</v>
      </c>
      <c r="AH45" s="27" t="n">
        <f aca="false">AH27-AH44</f>
        <v>358013</v>
      </c>
      <c r="AI45" s="27" t="n">
        <f aca="false">AI27-AI44</f>
        <v>363559</v>
      </c>
      <c r="AJ45" s="27" t="n">
        <f aca="false">AJ27-AJ44</f>
        <v>359761</v>
      </c>
      <c r="AK45" s="27" t="n">
        <f aca="false">AK27-AK44</f>
        <v>360396</v>
      </c>
      <c r="AL45" s="27" t="n">
        <f aca="false">AL27-AL44</f>
        <v>369217</v>
      </c>
      <c r="AM45" s="27" t="n">
        <f aca="false">AM27-AM44</f>
        <v>368817</v>
      </c>
      <c r="AN45" s="27" t="n">
        <f aca="false">AN27-AN44</f>
        <v>347493</v>
      </c>
      <c r="AO45" s="27" t="n">
        <f aca="false">AO27-AO44</f>
        <v>353733</v>
      </c>
      <c r="AP45" s="27" t="n">
        <f aca="false">AP27-AP44</f>
        <v>352650</v>
      </c>
      <c r="AQ45" s="27" t="n">
        <f aca="false">AQ27-AQ44</f>
        <v>345623</v>
      </c>
    </row>
    <row r="47" customFormat="false" ht="15" hidden="false" customHeight="true" outlineLevel="0" collapsed="false">
      <c r="A47" s="3" t="s">
        <v>369</v>
      </c>
      <c r="B47" s="26" t="n">
        <v>277782</v>
      </c>
      <c r="C47" s="26" t="n">
        <v>545519</v>
      </c>
      <c r="D47" s="26" t="n">
        <v>851668</v>
      </c>
      <c r="E47" s="26" t="n">
        <v>1143484</v>
      </c>
      <c r="F47" s="26" t="n">
        <v>293462</v>
      </c>
      <c r="G47" s="26" t="n">
        <v>562360</v>
      </c>
      <c r="H47" s="26" t="n">
        <v>917573</v>
      </c>
      <c r="I47" s="26" t="n">
        <v>1256257</v>
      </c>
      <c r="J47" s="26" t="n">
        <v>315913</v>
      </c>
      <c r="K47" s="26" t="n">
        <v>625297</v>
      </c>
      <c r="L47" s="26" t="n">
        <v>981359</v>
      </c>
      <c r="M47" s="26" t="n">
        <v>1301111</v>
      </c>
      <c r="N47" s="26" t="n">
        <v>362053</v>
      </c>
      <c r="O47" s="26" t="n">
        <v>638267</v>
      </c>
      <c r="P47" s="26" t="n">
        <v>1014922</v>
      </c>
      <c r="Q47" s="26" t="n">
        <v>1321804</v>
      </c>
      <c r="R47" s="26" t="n">
        <v>341704</v>
      </c>
      <c r="S47" s="26" t="n">
        <v>628917</v>
      </c>
      <c r="T47" s="26" t="n">
        <v>962074</v>
      </c>
      <c r="U47" s="26" t="n">
        <v>1219615</v>
      </c>
      <c r="V47" s="26" t="n">
        <v>330145</v>
      </c>
      <c r="W47" s="26" t="n">
        <v>568629</v>
      </c>
      <c r="X47" s="26" t="n">
        <v>911742</v>
      </c>
      <c r="Y47" s="26" t="n">
        <v>1203170</v>
      </c>
      <c r="Z47" s="26" t="n">
        <v>343680</v>
      </c>
      <c r="AA47" s="26" t="n">
        <v>640048</v>
      </c>
      <c r="AB47" s="26" t="n">
        <v>1080440</v>
      </c>
      <c r="AC47" s="26" t="n">
        <v>1421932</v>
      </c>
      <c r="AD47" s="26" t="n">
        <v>396118</v>
      </c>
      <c r="AE47" s="26" t="n">
        <v>742579</v>
      </c>
      <c r="AF47" s="26" t="n">
        <v>1213842</v>
      </c>
      <c r="AG47" s="26" t="n">
        <v>1560029</v>
      </c>
      <c r="AH47" s="26" t="n">
        <v>412905</v>
      </c>
      <c r="AI47" s="26" t="n">
        <v>792896</v>
      </c>
      <c r="AJ47" s="26" t="n">
        <v>1279065</v>
      </c>
      <c r="AK47" s="26" t="n">
        <v>1607878</v>
      </c>
      <c r="AL47" s="26" t="n">
        <v>415903</v>
      </c>
      <c r="AM47" s="26" t="n">
        <v>793715</v>
      </c>
      <c r="AN47" s="26" t="n">
        <v>1270674</v>
      </c>
      <c r="AO47" s="26" t="n">
        <v>1671105</v>
      </c>
      <c r="AP47" s="26" t="n">
        <v>418933</v>
      </c>
      <c r="AQ47" s="26" t="n">
        <v>783072</v>
      </c>
    </row>
    <row r="48" customFormat="false" ht="15" hidden="false" customHeight="true" outlineLevel="0" collapsed="false">
      <c r="A48" s="3" t="s">
        <v>370</v>
      </c>
      <c r="B48" s="27" t="n">
        <f aca="false">B47</f>
        <v>277782</v>
      </c>
      <c r="C48" s="27" t="n">
        <f aca="false">C47-B47</f>
        <v>267737</v>
      </c>
      <c r="D48" s="27" t="n">
        <f aca="false">D47-C47</f>
        <v>306149</v>
      </c>
      <c r="E48" s="27" t="n">
        <f aca="false">E47-D47</f>
        <v>291816</v>
      </c>
      <c r="F48" s="27" t="n">
        <f aca="false">F47</f>
        <v>293462</v>
      </c>
      <c r="G48" s="27" t="n">
        <f aca="false">G47-F47</f>
        <v>268898</v>
      </c>
      <c r="H48" s="27" t="n">
        <f aca="false">H47-G47</f>
        <v>355213</v>
      </c>
      <c r="I48" s="27" t="n">
        <f aca="false">I47-H47</f>
        <v>338684</v>
      </c>
      <c r="J48" s="27" t="n">
        <f aca="false">J47</f>
        <v>315913</v>
      </c>
      <c r="K48" s="27" t="n">
        <f aca="false">K47-J47</f>
        <v>309384</v>
      </c>
      <c r="L48" s="27" t="n">
        <f aca="false">L47-K47</f>
        <v>356062</v>
      </c>
      <c r="M48" s="27" t="n">
        <f aca="false">M47-L47</f>
        <v>319752</v>
      </c>
      <c r="N48" s="27" t="n">
        <f aca="false">N47</f>
        <v>362053</v>
      </c>
      <c r="O48" s="27" t="n">
        <f aca="false">O47-N47</f>
        <v>276214</v>
      </c>
      <c r="P48" s="27" t="n">
        <f aca="false">P47-O47</f>
        <v>376655</v>
      </c>
      <c r="Q48" s="27" t="n">
        <f aca="false">Q47-P47</f>
        <v>306882</v>
      </c>
      <c r="R48" s="27" t="n">
        <f aca="false">R47</f>
        <v>341704</v>
      </c>
      <c r="S48" s="27" t="n">
        <f aca="false">S47-R47</f>
        <v>287213</v>
      </c>
      <c r="T48" s="27" t="n">
        <f aca="false">T47-S47</f>
        <v>333157</v>
      </c>
      <c r="U48" s="27" t="n">
        <f aca="false">U47-T47</f>
        <v>257541</v>
      </c>
      <c r="V48" s="27" t="n">
        <f aca="false">V47</f>
        <v>330145</v>
      </c>
      <c r="W48" s="27" t="n">
        <f aca="false">W47-V47</f>
        <v>238484</v>
      </c>
      <c r="X48" s="27" t="n">
        <f aca="false">X47-W47</f>
        <v>343113</v>
      </c>
      <c r="Y48" s="27" t="n">
        <f aca="false">Y47-X47</f>
        <v>291428</v>
      </c>
      <c r="Z48" s="27" t="n">
        <f aca="false">Z47</f>
        <v>343680</v>
      </c>
      <c r="AA48" s="27" t="n">
        <f aca="false">AA47-Z47</f>
        <v>296368</v>
      </c>
      <c r="AB48" s="27" t="n">
        <f aca="false">AB47-AA47</f>
        <v>440392</v>
      </c>
      <c r="AC48" s="27" t="n">
        <f aca="false">AC47-AB47</f>
        <v>341492</v>
      </c>
      <c r="AD48" s="27" t="n">
        <f aca="false">AD47</f>
        <v>396118</v>
      </c>
      <c r="AE48" s="27" t="n">
        <f aca="false">AE47-AD47</f>
        <v>346461</v>
      </c>
      <c r="AF48" s="27" t="n">
        <f aca="false">AF47-AE47</f>
        <v>471263</v>
      </c>
      <c r="AG48" s="27" t="n">
        <f aca="false">AG47-AF47</f>
        <v>346187</v>
      </c>
      <c r="AH48" s="27" t="n">
        <f aca="false">AH47</f>
        <v>412905</v>
      </c>
      <c r="AI48" s="27" t="n">
        <f aca="false">AI47-AH47</f>
        <v>379991</v>
      </c>
      <c r="AJ48" s="27" t="n">
        <f aca="false">AJ47-AI47</f>
        <v>486169</v>
      </c>
      <c r="AK48" s="27" t="n">
        <f aca="false">AK47-AJ47</f>
        <v>328813</v>
      </c>
      <c r="AL48" s="27" t="n">
        <f aca="false">AL47</f>
        <v>415903</v>
      </c>
      <c r="AM48" s="27" t="n">
        <f aca="false">AM47-AL47</f>
        <v>377812</v>
      </c>
      <c r="AN48" s="27" t="n">
        <f aca="false">AN47-AM47</f>
        <v>476959</v>
      </c>
      <c r="AO48" s="27" t="n">
        <f aca="false">AO47-AN47</f>
        <v>400431</v>
      </c>
      <c r="AP48" s="27" t="n">
        <f aca="false">AP47</f>
        <v>418933</v>
      </c>
      <c r="AQ48" s="27" t="n">
        <f aca="false">AQ47-AP47</f>
        <v>364139</v>
      </c>
    </row>
    <row r="50" customFormat="false" ht="15" hidden="false" customHeight="true" outlineLevel="0" collapsed="false">
      <c r="A50" s="12" t="s">
        <v>371</v>
      </c>
    </row>
    <row r="51" customFormat="false" ht="15" hidden="false" customHeight="true" outlineLevel="0" collapsed="false">
      <c r="A51" s="3" t="s">
        <v>94</v>
      </c>
      <c r="B51" s="29" t="n">
        <v>137383.044</v>
      </c>
      <c r="C51" s="29" t="n">
        <v>137437.733</v>
      </c>
      <c r="D51" s="29" t="n">
        <v>137505.054</v>
      </c>
      <c r="E51" s="29" t="n">
        <v>137519.045</v>
      </c>
      <c r="F51" s="29" t="n">
        <v>137531.242</v>
      </c>
      <c r="G51" s="29" t="n">
        <v>138173.151</v>
      </c>
      <c r="H51" s="29" t="n">
        <v>138307.046</v>
      </c>
      <c r="I51" s="29" t="n">
        <v>138245.981</v>
      </c>
      <c r="J51" s="29" t="n">
        <v>138153.17</v>
      </c>
      <c r="K51" s="29" t="n">
        <v>138215.01</v>
      </c>
      <c r="L51" s="29" t="n">
        <v>138323.064</v>
      </c>
      <c r="M51" s="29" t="n">
        <v>138463.943</v>
      </c>
      <c r="N51" s="29" t="n">
        <v>138832.201</v>
      </c>
      <c r="O51" s="29" t="n">
        <v>139618.231</v>
      </c>
      <c r="P51" s="29" t="n">
        <v>139852.674</v>
      </c>
      <c r="Q51" s="29" t="n">
        <v>139968.027</v>
      </c>
      <c r="R51" s="29" t="n">
        <v>140777.873</v>
      </c>
      <c r="S51" s="29" t="n">
        <v>140738.16</v>
      </c>
      <c r="T51" s="29" t="n">
        <v>140603.722</v>
      </c>
      <c r="U51" s="29" t="n">
        <v>139632.368</v>
      </c>
      <c r="V51" s="29" t="n">
        <v>139552.413</v>
      </c>
      <c r="W51" s="29" t="n">
        <v>139650.639</v>
      </c>
      <c r="X51" s="29" t="n">
        <v>139737.725</v>
      </c>
      <c r="Y51" s="29" t="n">
        <v>139928.816</v>
      </c>
      <c r="Z51" s="29" t="n">
        <v>139976.082</v>
      </c>
      <c r="AA51" s="29" t="n">
        <v>139934.478</v>
      </c>
      <c r="AB51" s="29" t="n">
        <v>139981.959</v>
      </c>
      <c r="AC51" s="29" t="n">
        <v>140007.823</v>
      </c>
      <c r="AD51" s="29" t="n">
        <v>140023.81</v>
      </c>
      <c r="AE51" s="29" t="n">
        <v>142124.117</v>
      </c>
      <c r="AF51" s="29" t="n">
        <v>142198.099</v>
      </c>
      <c r="AG51" s="29" t="n">
        <v>142229.122</v>
      </c>
      <c r="AH51" s="29" t="n">
        <v>142222.755</v>
      </c>
      <c r="AI51" s="29" t="n">
        <v>142389.866</v>
      </c>
      <c r="AJ51" s="29" t="n">
        <v>142516.684</v>
      </c>
      <c r="AK51" s="29" t="n">
        <v>142705.114</v>
      </c>
      <c r="AL51" s="29" t="n">
        <v>142486.558</v>
      </c>
      <c r="AM51" s="29" t="n">
        <v>143292.306</v>
      </c>
      <c r="AN51" s="29" t="n">
        <v>143535.401</v>
      </c>
      <c r="AO51" s="29" t="n">
        <v>141991.262</v>
      </c>
      <c r="AP51" s="29" t="n">
        <v>140812.786</v>
      </c>
      <c r="AQ51" s="29" t="n">
        <v>141834.769</v>
      </c>
    </row>
    <row r="52" customFormat="false" ht="15" hidden="false" customHeight="true" outlineLevel="0" collapsed="false">
      <c r="A52" s="3" t="s">
        <v>372</v>
      </c>
      <c r="B52" s="29" t="n">
        <v>137162.107</v>
      </c>
      <c r="C52" s="29" t="n">
        <v>137312.534</v>
      </c>
      <c r="D52" s="29" t="n">
        <v>137324.78</v>
      </c>
      <c r="E52" s="29" t="n">
        <v>137330.904</v>
      </c>
      <c r="F52" s="29" t="n">
        <v>137786.6</v>
      </c>
      <c r="G52" s="29" t="n">
        <v>138083.281</v>
      </c>
      <c r="H52" s="29" t="n">
        <v>138086.893</v>
      </c>
      <c r="I52" s="29" t="n">
        <v>138094.154</v>
      </c>
      <c r="J52" s="29" t="n">
        <v>138208.28</v>
      </c>
      <c r="K52" s="29" t="n">
        <v>138218.259</v>
      </c>
      <c r="L52" s="29" t="n">
        <v>138222.168</v>
      </c>
      <c r="M52" s="29" t="n">
        <v>138508.424</v>
      </c>
      <c r="N52" s="29" t="n">
        <v>139403.273</v>
      </c>
      <c r="O52" s="29" t="n">
        <v>139656.943</v>
      </c>
      <c r="P52" s="29" t="n">
        <v>139661.795</v>
      </c>
      <c r="Q52" s="29" t="n">
        <v>140642.065</v>
      </c>
      <c r="R52" s="29" t="n">
        <v>140733.34</v>
      </c>
      <c r="S52" s="29" t="n">
        <v>140743.12</v>
      </c>
      <c r="T52" s="29" t="n">
        <v>139828.685</v>
      </c>
      <c r="U52" s="29" t="n">
        <v>139526.671</v>
      </c>
      <c r="V52" s="29" t="n">
        <v>139604.087</v>
      </c>
      <c r="W52" s="29" t="n">
        <v>139618.254</v>
      </c>
      <c r="X52" s="29" t="n">
        <v>139638.925</v>
      </c>
      <c r="Y52" s="29" t="n">
        <v>139751.926</v>
      </c>
      <c r="Z52" s="29" t="n">
        <v>139818.068</v>
      </c>
      <c r="AA52" s="29" t="n">
        <v>139829.896</v>
      </c>
      <c r="AB52" s="29" t="n">
        <v>139828.342</v>
      </c>
      <c r="AC52" s="29" t="n">
        <v>139916.864</v>
      </c>
      <c r="AD52" s="29" t="n">
        <v>140002.856</v>
      </c>
      <c r="AE52" s="29" t="n">
        <v>142014.755</v>
      </c>
      <c r="AF52" s="29" t="n">
        <v>142013.995</v>
      </c>
      <c r="AG52" s="29" t="n">
        <v>142025.456</v>
      </c>
      <c r="AH52" s="29" t="n">
        <v>142184.758</v>
      </c>
      <c r="AI52" s="29" t="n">
        <v>142217.019</v>
      </c>
      <c r="AJ52" s="29" t="n">
        <v>142236.607</v>
      </c>
      <c r="AK52" s="29" t="n">
        <v>142254.022</v>
      </c>
      <c r="AL52" s="29" t="n">
        <v>142368.62</v>
      </c>
      <c r="AM52" s="29" t="n">
        <v>142381.736</v>
      </c>
      <c r="AN52" s="29" t="n">
        <v>141594.313</v>
      </c>
      <c r="AO52" s="29" t="n">
        <v>140080.657</v>
      </c>
      <c r="AP52" s="29" t="n">
        <v>139111.007</v>
      </c>
      <c r="AQ52" s="29" t="n">
        <v>141875.567</v>
      </c>
    </row>
    <row r="53" customFormat="false" ht="15" hidden="false" customHeight="true" outlineLevel="0" collapsed="false">
      <c r="A53" s="3" t="s">
        <v>373</v>
      </c>
      <c r="B53" s="29" t="n">
        <v>7.5</v>
      </c>
      <c r="C53" s="29" t="n">
        <v>7.5</v>
      </c>
      <c r="D53" s="29" t="n">
        <v>7.5</v>
      </c>
      <c r="E53" s="29" t="n">
        <v>7.5</v>
      </c>
      <c r="F53" s="29" t="n">
        <v>7.5</v>
      </c>
      <c r="G53" s="29" t="n">
        <v>7.5</v>
      </c>
      <c r="H53" s="29" t="n">
        <v>7.5</v>
      </c>
      <c r="I53" s="29" t="n">
        <v>7.5</v>
      </c>
      <c r="J53" s="29" t="n">
        <v>7.5</v>
      </c>
      <c r="K53" s="29" t="n">
        <v>7.5</v>
      </c>
      <c r="L53" s="29" t="n">
        <v>7.5</v>
      </c>
      <c r="M53" s="29" t="n">
        <v>7.5</v>
      </c>
      <c r="N53" s="29" t="n">
        <v>7.5</v>
      </c>
      <c r="O53" s="29" t="n">
        <v>7.5</v>
      </c>
      <c r="P53" s="29" t="n">
        <v>7.5</v>
      </c>
      <c r="Q53" s="29" t="n">
        <v>7.5</v>
      </c>
      <c r="R53" s="29" t="n">
        <v>7.5</v>
      </c>
      <c r="S53" s="29" t="n">
        <v>7.5</v>
      </c>
      <c r="T53" s="29" t="n">
        <v>7.5</v>
      </c>
      <c r="U53" s="29" t="n">
        <v>7.5</v>
      </c>
      <c r="V53" s="29" t="n">
        <v>7.5</v>
      </c>
      <c r="W53" s="29" t="n">
        <v>7.5</v>
      </c>
      <c r="X53" s="29" t="n">
        <v>7.5</v>
      </c>
      <c r="Y53" s="29" t="n">
        <v>7.5</v>
      </c>
      <c r="Z53" s="29" t="n">
        <v>7.5</v>
      </c>
      <c r="AA53" s="29" t="n">
        <v>7.5</v>
      </c>
      <c r="AB53" s="29" t="n">
        <v>7.5</v>
      </c>
      <c r="AC53" s="29" t="n">
        <v>7.5</v>
      </c>
      <c r="AD53" s="29" t="n">
        <v>7.5</v>
      </c>
      <c r="AE53" s="29" t="n">
        <v>0</v>
      </c>
      <c r="AF53" s="29" t="n">
        <v>0</v>
      </c>
      <c r="AG53" s="29" t="n">
        <v>0</v>
      </c>
      <c r="AH53" s="29" t="n">
        <v>0</v>
      </c>
      <c r="AI53" s="29" t="n">
        <v>0</v>
      </c>
      <c r="AJ53" s="29" t="n">
        <v>0</v>
      </c>
      <c r="AK53" s="29" t="n">
        <v>0</v>
      </c>
      <c r="AL53" s="29" t="n">
        <v>0</v>
      </c>
      <c r="AM53" s="29" t="n">
        <v>1059.995</v>
      </c>
      <c r="AN53" s="29" t="n">
        <v>1059.995</v>
      </c>
      <c r="AO53" s="29" t="n">
        <v>1059.995</v>
      </c>
      <c r="AP53" s="29" t="n">
        <v>1059.995</v>
      </c>
      <c r="AQ53" s="29" t="n">
        <v>980.058</v>
      </c>
    </row>
    <row r="54" customFormat="false" ht="15" hidden="false" customHeight="true" outlineLevel="0" collapsed="false">
      <c r="A54" s="3" t="s">
        <v>374</v>
      </c>
      <c r="B54" s="30" t="n">
        <f aca="false">B52+B53</f>
        <v>137169.607</v>
      </c>
      <c r="C54" s="30" t="n">
        <f aca="false">C52+C53</f>
        <v>137320.034</v>
      </c>
      <c r="D54" s="30" t="n">
        <f aca="false">D52+D53</f>
        <v>137332.28</v>
      </c>
      <c r="E54" s="30" t="n">
        <f aca="false">E52+E53</f>
        <v>137338.404</v>
      </c>
      <c r="F54" s="30" t="n">
        <f aca="false">F52+F53</f>
        <v>137794.1</v>
      </c>
      <c r="G54" s="30" t="n">
        <f aca="false">G52+G53</f>
        <v>138090.781</v>
      </c>
      <c r="H54" s="30" t="n">
        <f aca="false">H52+H53</f>
        <v>138094.393</v>
      </c>
      <c r="I54" s="30" t="n">
        <f aca="false">I52+I53</f>
        <v>138101.654</v>
      </c>
      <c r="J54" s="30" t="n">
        <f aca="false">J52+J53</f>
        <v>138215.78</v>
      </c>
      <c r="K54" s="30" t="n">
        <f aca="false">K52+K53</f>
        <v>138225.759</v>
      </c>
      <c r="L54" s="30" t="n">
        <f aca="false">L52+L53</f>
        <v>138229.668</v>
      </c>
      <c r="M54" s="30" t="n">
        <f aca="false">M52+M53</f>
        <v>138515.924</v>
      </c>
      <c r="N54" s="30" t="n">
        <f aca="false">N52+N53</f>
        <v>139410.773</v>
      </c>
      <c r="O54" s="30" t="n">
        <f aca="false">O52+O53</f>
        <v>139664.443</v>
      </c>
      <c r="P54" s="30" t="n">
        <f aca="false">P52+P53</f>
        <v>139669.295</v>
      </c>
      <c r="Q54" s="30" t="n">
        <f aca="false">Q52+Q53</f>
        <v>140649.565</v>
      </c>
      <c r="R54" s="30" t="n">
        <f aca="false">R52+R53</f>
        <v>140740.84</v>
      </c>
      <c r="S54" s="30" t="n">
        <f aca="false">S52+S53</f>
        <v>140750.62</v>
      </c>
      <c r="T54" s="30" t="n">
        <f aca="false">T52+T53</f>
        <v>139836.185</v>
      </c>
      <c r="U54" s="30" t="n">
        <f aca="false">U52+U53</f>
        <v>139534.171</v>
      </c>
      <c r="V54" s="30" t="n">
        <f aca="false">V52+V53</f>
        <v>139611.587</v>
      </c>
      <c r="W54" s="30" t="n">
        <f aca="false">W52+W53</f>
        <v>139625.754</v>
      </c>
      <c r="X54" s="30" t="n">
        <f aca="false">X52+X53</f>
        <v>139646.425</v>
      </c>
      <c r="Y54" s="30" t="n">
        <f aca="false">Y52+Y53</f>
        <v>139759.426</v>
      </c>
      <c r="Z54" s="30" t="n">
        <f aca="false">Z52+Z53</f>
        <v>139825.568</v>
      </c>
      <c r="AA54" s="30" t="n">
        <f aca="false">AA52+AA53</f>
        <v>139837.396</v>
      </c>
      <c r="AB54" s="30" t="n">
        <f aca="false">AB52+AB53</f>
        <v>139835.842</v>
      </c>
      <c r="AC54" s="30" t="n">
        <f aca="false">AC52+AC53</f>
        <v>139924.364</v>
      </c>
      <c r="AD54" s="30" t="n">
        <f aca="false">AD52+AD53</f>
        <v>140010.356</v>
      </c>
      <c r="AE54" s="30" t="n">
        <f aca="false">AE52+AE53</f>
        <v>142014.755</v>
      </c>
      <c r="AF54" s="30" t="n">
        <f aca="false">AF52+AF53</f>
        <v>142013.995</v>
      </c>
      <c r="AG54" s="30" t="n">
        <f aca="false">AG52+AG53</f>
        <v>142025.456</v>
      </c>
      <c r="AH54" s="30" t="n">
        <f aca="false">AH52+AH53</f>
        <v>142184.758</v>
      </c>
      <c r="AI54" s="30" t="n">
        <f aca="false">AI52+AI53</f>
        <v>142217.019</v>
      </c>
      <c r="AJ54" s="30" t="n">
        <f aca="false">AJ52+AJ53</f>
        <v>142236.607</v>
      </c>
      <c r="AK54" s="30" t="n">
        <f aca="false">AK52+AK53</f>
        <v>142254.022</v>
      </c>
      <c r="AL54" s="30" t="n">
        <f aca="false">AL52+AL53</f>
        <v>142368.62</v>
      </c>
      <c r="AM54" s="30" t="n">
        <f aca="false">AM52+AM53</f>
        <v>143441.731</v>
      </c>
      <c r="AN54" s="30" t="n">
        <f aca="false">AN52+AN53</f>
        <v>142654.308</v>
      </c>
      <c r="AO54" s="30" t="n">
        <f aca="false">AO52+AO53</f>
        <v>141140.652</v>
      </c>
      <c r="AP54" s="30" t="n">
        <f aca="false">AP52+AP53</f>
        <v>140171.002</v>
      </c>
      <c r="AQ54" s="30" t="n">
        <f aca="false">AQ52+AQ53</f>
        <v>142855.625</v>
      </c>
    </row>
    <row r="55" customFormat="false" ht="15" hidden="false" customHeight="true" outlineLevel="0" collapsed="false">
      <c r="A55" s="3" t="s">
        <v>375</v>
      </c>
      <c r="B55" s="31" t="n">
        <v>190.2</v>
      </c>
      <c r="C55" s="31" t="n">
        <v>180.39</v>
      </c>
      <c r="D55" s="31" t="n">
        <v>177.84</v>
      </c>
      <c r="E55" s="31" t="n">
        <v>177.15</v>
      </c>
      <c r="F55" s="31" t="n">
        <v>183.6</v>
      </c>
      <c r="G55" s="31" t="n">
        <v>192.17</v>
      </c>
      <c r="H55" s="31" t="n">
        <v>178.42</v>
      </c>
      <c r="I55" s="31" t="n">
        <v>178.41</v>
      </c>
      <c r="J55" s="31" t="n">
        <v>164.46</v>
      </c>
      <c r="K55" s="31" t="n">
        <v>171.89</v>
      </c>
      <c r="L55" s="31" t="n">
        <v>181.15</v>
      </c>
      <c r="M55" s="31" t="n">
        <v>174.05</v>
      </c>
      <c r="N55" s="31" t="n">
        <v>200.73</v>
      </c>
      <c r="O55" s="31" t="n">
        <v>203.18</v>
      </c>
      <c r="P55" s="31" t="n">
        <v>215.33</v>
      </c>
      <c r="Q55" s="31" t="n">
        <v>209.7</v>
      </c>
      <c r="R55" s="31" t="n">
        <v>147.17</v>
      </c>
      <c r="S55" s="31" t="n">
        <v>154.64</v>
      </c>
      <c r="T55" s="31" t="n">
        <v>149.34</v>
      </c>
      <c r="U55" s="31" t="n">
        <v>160.43</v>
      </c>
      <c r="V55" s="31" t="n">
        <v>184.51</v>
      </c>
      <c r="W55" s="31" t="n">
        <v>208.69</v>
      </c>
      <c r="X55" s="31" t="n">
        <v>221.64</v>
      </c>
      <c r="Y55" s="31" t="n">
        <v>252.59</v>
      </c>
      <c r="Z55" s="31" t="n">
        <v>248.37</v>
      </c>
      <c r="AA55" s="31" t="n">
        <v>194.25</v>
      </c>
      <c r="AB55" s="31" t="n">
        <v>184.19</v>
      </c>
      <c r="AC55" s="31" t="n">
        <v>161.52</v>
      </c>
      <c r="AD55" s="31" t="n">
        <v>168.06</v>
      </c>
      <c r="AE55" s="31" t="n">
        <v>189.27</v>
      </c>
      <c r="AF55" s="31" t="n">
        <v>171.74</v>
      </c>
      <c r="AG55" s="31" t="n">
        <v>187.22</v>
      </c>
      <c r="AH55" s="31" t="n">
        <v>185.56</v>
      </c>
      <c r="AI55" s="31" t="n">
        <v>206.89</v>
      </c>
      <c r="AJ55" s="31" t="n">
        <v>225.25</v>
      </c>
      <c r="AK55" s="31" t="n">
        <v>219.97</v>
      </c>
      <c r="AL55" s="31" t="n">
        <v>214.62</v>
      </c>
      <c r="AM55" s="31" t="n">
        <v>203.5</v>
      </c>
      <c r="AN55" s="31" t="n">
        <v>193.17</v>
      </c>
      <c r="AO55" s="31" t="n">
        <v>181.31</v>
      </c>
      <c r="AP55" s="31" t="n">
        <v>163.35</v>
      </c>
      <c r="AQ55" s="31" t="n">
        <v>188.69</v>
      </c>
    </row>
    <row r="56" customFormat="false" ht="15" hidden="false" customHeight="true" outlineLevel="0" collapsed="false">
      <c r="A56" s="3" t="s">
        <v>376</v>
      </c>
      <c r="B56" s="27" t="n">
        <f aca="false">B54*B55</f>
        <v>26089659.2514</v>
      </c>
      <c r="C56" s="27" t="n">
        <f aca="false">C54*C55</f>
        <v>24771160.93326</v>
      </c>
      <c r="D56" s="27" t="n">
        <f aca="false">D54*D55</f>
        <v>24423172.6752</v>
      </c>
      <c r="E56" s="27" t="n">
        <f aca="false">E54*E55</f>
        <v>24329498.2686</v>
      </c>
      <c r="F56" s="27" t="n">
        <f aca="false">F54*F55</f>
        <v>25298996.76</v>
      </c>
      <c r="G56" s="27" t="n">
        <f aca="false">G54*G55</f>
        <v>26536905.38477</v>
      </c>
      <c r="H56" s="27" t="n">
        <f aca="false">H54*H55</f>
        <v>24638801.59906</v>
      </c>
      <c r="I56" s="27" t="n">
        <f aca="false">I54*I55</f>
        <v>24638716.09014</v>
      </c>
      <c r="J56" s="27" t="n">
        <f aca="false">J54*J55</f>
        <v>22730967.1788</v>
      </c>
      <c r="K56" s="27" t="n">
        <f aca="false">K54*K55</f>
        <v>23759625.71451</v>
      </c>
      <c r="L56" s="27" t="n">
        <f aca="false">L54*L55</f>
        <v>25040304.3582</v>
      </c>
      <c r="M56" s="27" t="n">
        <f aca="false">M54*M55</f>
        <v>24108696.5722</v>
      </c>
      <c r="N56" s="27" t="n">
        <f aca="false">N54*N55</f>
        <v>27983924.46429</v>
      </c>
      <c r="O56" s="27" t="n">
        <f aca="false">O54*O55</f>
        <v>28377021.52874</v>
      </c>
      <c r="P56" s="27" t="n">
        <f aca="false">P54*P55</f>
        <v>30074989.29235</v>
      </c>
      <c r="Q56" s="27" t="n">
        <f aca="false">Q54*Q55</f>
        <v>29494213.7805</v>
      </c>
      <c r="R56" s="27" t="n">
        <f aca="false">R54*R55</f>
        <v>20712829.4228</v>
      </c>
      <c r="S56" s="27" t="n">
        <f aca="false">S54*S55</f>
        <v>21765675.8768</v>
      </c>
      <c r="T56" s="27" t="n">
        <f aca="false">T54*T55</f>
        <v>20883135.8679</v>
      </c>
      <c r="U56" s="27" t="n">
        <f aca="false">U54*U55</f>
        <v>22385467.05353</v>
      </c>
      <c r="V56" s="27" t="n">
        <f aca="false">V54*V55</f>
        <v>25759733.91737</v>
      </c>
      <c r="W56" s="27" t="n">
        <f aca="false">W54*W55</f>
        <v>29138498.60226</v>
      </c>
      <c r="X56" s="27" t="n">
        <f aca="false">X54*X55</f>
        <v>30951233.637</v>
      </c>
      <c r="Y56" s="27" t="n">
        <f aca="false">Y54*Y55</f>
        <v>35301833.41334</v>
      </c>
      <c r="Z56" s="27" t="n">
        <f aca="false">Z54*Z55</f>
        <v>34728476.32416</v>
      </c>
      <c r="AA56" s="27" t="n">
        <f aca="false">AA54*AA55</f>
        <v>27163414.173</v>
      </c>
      <c r="AB56" s="27" t="n">
        <f aca="false">AB54*AB55</f>
        <v>25756363.73798</v>
      </c>
      <c r="AC56" s="27" t="n">
        <f aca="false">AC54*AC55</f>
        <v>22600583.27328</v>
      </c>
      <c r="AD56" s="27" t="n">
        <f aca="false">AD54*AD55</f>
        <v>23530140.42936</v>
      </c>
      <c r="AE56" s="27" t="n">
        <f aca="false">AE54*AE55</f>
        <v>26879132.67885</v>
      </c>
      <c r="AF56" s="27" t="n">
        <f aca="false">AF54*AF55</f>
        <v>24389483.5013</v>
      </c>
      <c r="AG56" s="27" t="n">
        <f aca="false">AG54*AG55</f>
        <v>26590005.87232</v>
      </c>
      <c r="AH56" s="27" t="n">
        <f aca="false">AH54*AH55</f>
        <v>26383803.69448</v>
      </c>
      <c r="AI56" s="27" t="n">
        <f aca="false">AI54*AI55</f>
        <v>29423279.06091</v>
      </c>
      <c r="AJ56" s="27" t="n">
        <f aca="false">AJ54*AJ55</f>
        <v>32038795.72675</v>
      </c>
      <c r="AK56" s="27" t="n">
        <f aca="false">AK54*AK55</f>
        <v>31291617.21934</v>
      </c>
      <c r="AL56" s="27" t="n">
        <f aca="false">AL54*AL55</f>
        <v>30555153.2244</v>
      </c>
      <c r="AM56" s="27" t="n">
        <f aca="false">AM54*AM55</f>
        <v>29190392.2585</v>
      </c>
      <c r="AN56" s="27" t="n">
        <f aca="false">AN54*AN55</f>
        <v>27556532.67636</v>
      </c>
      <c r="AO56" s="27" t="n">
        <f aca="false">AO54*AO55</f>
        <v>25590211.61412</v>
      </c>
      <c r="AP56" s="27" t="n">
        <f aca="false">AP54*AP55</f>
        <v>22896933.1767</v>
      </c>
      <c r="AQ56" s="27" t="n">
        <f aca="false">AQ54*AQ55</f>
        <v>26955427.88125</v>
      </c>
    </row>
    <row r="57" customFormat="false" ht="15" hidden="false" customHeight="true" outlineLevel="0" collapsed="false">
      <c r="A57" s="3" t="s">
        <v>377</v>
      </c>
      <c r="B57" s="26" t="n">
        <v>3846854</v>
      </c>
      <c r="C57" s="26" t="n">
        <v>4319165</v>
      </c>
      <c r="D57" s="26" t="n">
        <v>4070247</v>
      </c>
      <c r="E57" s="26" t="n">
        <v>4463302</v>
      </c>
      <c r="F57" s="26" t="n">
        <v>4464546</v>
      </c>
      <c r="G57" s="26" t="n">
        <v>5405897</v>
      </c>
      <c r="H57" s="26" t="n">
        <v>5407091</v>
      </c>
      <c r="I57" s="26" t="n">
        <v>5852764</v>
      </c>
      <c r="J57" s="26" t="n">
        <v>6150633</v>
      </c>
      <c r="K57" s="26" t="n">
        <v>6152243</v>
      </c>
      <c r="L57" s="26" t="n">
        <v>6153945</v>
      </c>
      <c r="M57" s="26" t="n">
        <v>5905993</v>
      </c>
      <c r="N57" s="26" t="n">
        <v>5907327</v>
      </c>
      <c r="O57" s="26" t="n">
        <v>6355132</v>
      </c>
      <c r="P57" s="26" t="n">
        <v>6356890</v>
      </c>
      <c r="Q57" s="26" t="n">
        <v>6358648</v>
      </c>
      <c r="R57" s="26" t="n">
        <v>6404432</v>
      </c>
      <c r="S57" s="26" t="n">
        <v>6698438</v>
      </c>
      <c r="T57" s="26" t="n">
        <v>6700250</v>
      </c>
      <c r="U57" s="26" t="n">
        <v>6702005</v>
      </c>
      <c r="V57" s="26" t="n">
        <v>6703759</v>
      </c>
      <c r="W57" s="26" t="n">
        <v>6705513</v>
      </c>
      <c r="X57" s="26" t="n">
        <v>6951637</v>
      </c>
      <c r="Y57" s="26" t="n">
        <v>7349394</v>
      </c>
      <c r="Z57" s="26" t="n">
        <v>7250902</v>
      </c>
      <c r="AA57" s="26" t="n">
        <v>7252785</v>
      </c>
      <c r="AB57" s="26" t="n">
        <v>7254365</v>
      </c>
      <c r="AC57" s="26" t="n">
        <v>7602305</v>
      </c>
      <c r="AD57" s="26" t="n">
        <v>7353721</v>
      </c>
      <c r="AE57" s="26" t="n">
        <v>7355693</v>
      </c>
      <c r="AF57" s="26" t="n">
        <v>7207793</v>
      </c>
      <c r="AG57" s="26" t="n">
        <v>7256152</v>
      </c>
      <c r="AH57" s="26" t="n">
        <v>7257806</v>
      </c>
      <c r="AI57" s="26" t="n">
        <v>7655152</v>
      </c>
      <c r="AJ57" s="26" t="n">
        <v>7656910</v>
      </c>
      <c r="AK57" s="26" t="n">
        <v>7358784</v>
      </c>
      <c r="AL57" s="26" t="n">
        <v>7360607</v>
      </c>
      <c r="AM57" s="26" t="n">
        <v>7285235</v>
      </c>
      <c r="AN57" s="26" t="n">
        <v>7780713</v>
      </c>
      <c r="AO57" s="26" t="n">
        <v>7879380</v>
      </c>
      <c r="AP57" s="26" t="n">
        <v>7881320</v>
      </c>
      <c r="AQ57" s="26" t="n">
        <v>7408395</v>
      </c>
    </row>
    <row r="58" customFormat="false" ht="15" hidden="false" customHeight="true" outlineLevel="0" collapsed="false">
      <c r="A58" s="3" t="s">
        <v>378</v>
      </c>
      <c r="B58" s="26" t="n">
        <v>0</v>
      </c>
      <c r="C58" s="26" t="n">
        <v>0</v>
      </c>
      <c r="D58" s="26" t="n">
        <v>170000</v>
      </c>
      <c r="E58" s="26" t="n">
        <v>0</v>
      </c>
      <c r="F58" s="26" t="n">
        <v>0</v>
      </c>
      <c r="G58" s="26" t="n">
        <v>105000</v>
      </c>
      <c r="H58" s="26" t="n">
        <v>242000</v>
      </c>
      <c r="I58" s="26" t="n">
        <v>0</v>
      </c>
      <c r="J58" s="26" t="n">
        <v>0</v>
      </c>
      <c r="K58" s="26" t="n">
        <v>0</v>
      </c>
      <c r="L58" s="26" t="n">
        <v>56000</v>
      </c>
      <c r="M58" s="26" t="n">
        <v>0</v>
      </c>
      <c r="N58" s="26" t="n">
        <v>0</v>
      </c>
      <c r="O58" s="26" t="n">
        <v>0</v>
      </c>
      <c r="P58" s="26" t="n">
        <v>0</v>
      </c>
      <c r="Q58" s="26" t="n">
        <v>0</v>
      </c>
      <c r="R58" s="26" t="n">
        <v>750000</v>
      </c>
      <c r="S58" s="26" t="n">
        <v>0</v>
      </c>
      <c r="T58" s="26" t="n">
        <v>0</v>
      </c>
      <c r="U58" s="26" t="n">
        <v>0</v>
      </c>
      <c r="V58" s="26" t="n">
        <v>0</v>
      </c>
      <c r="W58" s="26" t="n">
        <v>0</v>
      </c>
      <c r="X58" s="26" t="n">
        <v>0</v>
      </c>
      <c r="Y58" s="26" t="n">
        <v>0</v>
      </c>
      <c r="Z58" s="26" t="n">
        <v>0</v>
      </c>
      <c r="AA58" s="26" t="n">
        <v>0</v>
      </c>
      <c r="AB58" s="26" t="n">
        <v>49985</v>
      </c>
      <c r="AC58" s="26" t="n">
        <v>0</v>
      </c>
      <c r="AD58" s="26" t="n">
        <v>0</v>
      </c>
      <c r="AE58" s="26" t="n">
        <v>0</v>
      </c>
      <c r="AF58" s="26" t="n">
        <v>69989</v>
      </c>
      <c r="AG58" s="26" t="n">
        <v>0</v>
      </c>
      <c r="AH58" s="26" t="n">
        <v>0</v>
      </c>
      <c r="AI58" s="26" t="n">
        <v>0</v>
      </c>
      <c r="AJ58" s="26" t="n">
        <v>0</v>
      </c>
      <c r="AK58" s="26" t="n">
        <v>0</v>
      </c>
      <c r="AL58" s="26" t="n">
        <v>224942</v>
      </c>
      <c r="AM58" s="26" t="n">
        <v>664637</v>
      </c>
      <c r="AN58" s="26" t="n">
        <v>234981</v>
      </c>
      <c r="AO58" s="26" t="n">
        <v>739608</v>
      </c>
      <c r="AP58" s="26" t="n">
        <v>769722</v>
      </c>
      <c r="AQ58" s="26" t="n">
        <v>915786</v>
      </c>
    </row>
    <row r="59" customFormat="false" ht="15" hidden="false" customHeight="true" outlineLevel="0" collapsed="false">
      <c r="A59" s="3" t="s">
        <v>379</v>
      </c>
      <c r="B59" s="26" t="n">
        <v>2655726</v>
      </c>
      <c r="C59" s="26" t="n">
        <v>2514826</v>
      </c>
      <c r="D59" s="26" t="n">
        <v>2575723</v>
      </c>
      <c r="E59" s="26" t="n">
        <v>2567578</v>
      </c>
      <c r="F59" s="26" t="n">
        <v>2541183</v>
      </c>
      <c r="G59" s="26" t="n">
        <v>1480862</v>
      </c>
      <c r="H59" s="26" t="n">
        <v>1478939</v>
      </c>
      <c r="I59" s="26" t="n">
        <v>1476706</v>
      </c>
      <c r="J59" s="26" t="n">
        <v>1448822</v>
      </c>
      <c r="K59" s="26" t="n">
        <v>1419035</v>
      </c>
      <c r="L59" s="26" t="n">
        <v>1323283</v>
      </c>
      <c r="M59" s="26" t="n">
        <v>1134270</v>
      </c>
      <c r="N59" s="26" t="n">
        <v>1132740</v>
      </c>
      <c r="O59" s="26" t="n">
        <v>997085</v>
      </c>
      <c r="P59" s="26" t="n">
        <v>1004389</v>
      </c>
      <c r="Q59" s="26" t="n">
        <v>937642</v>
      </c>
      <c r="R59" s="26" t="n">
        <v>937025</v>
      </c>
      <c r="S59" s="26" t="n">
        <v>931772</v>
      </c>
      <c r="T59" s="26" t="n">
        <v>863396</v>
      </c>
      <c r="U59" s="26" t="n">
        <v>862332</v>
      </c>
      <c r="V59" s="26" t="n">
        <v>834025</v>
      </c>
      <c r="W59" s="26" t="n">
        <v>828120</v>
      </c>
      <c r="X59" s="26" t="n">
        <v>827667</v>
      </c>
      <c r="Y59" s="26" t="n">
        <v>754153</v>
      </c>
      <c r="Z59" s="26" t="n">
        <v>754131</v>
      </c>
      <c r="AA59" s="26" t="n">
        <v>748408</v>
      </c>
      <c r="AB59" s="26" t="n">
        <v>713609</v>
      </c>
      <c r="AC59" s="26" t="n">
        <v>713740</v>
      </c>
      <c r="AD59" s="26" t="n">
        <v>713174</v>
      </c>
      <c r="AE59" s="26" t="n">
        <v>707006</v>
      </c>
      <c r="AF59" s="26" t="n">
        <v>669212</v>
      </c>
      <c r="AG59" s="26" t="n">
        <v>725670</v>
      </c>
      <c r="AH59" s="26" t="n">
        <v>725465</v>
      </c>
      <c r="AI59" s="26" t="n">
        <v>718879</v>
      </c>
      <c r="AJ59" s="26" t="n">
        <v>718352</v>
      </c>
      <c r="AK59" s="26" t="n">
        <v>718465</v>
      </c>
      <c r="AL59" s="26" t="n">
        <v>717888</v>
      </c>
      <c r="AM59" s="26" t="n">
        <v>710223</v>
      </c>
      <c r="AN59" s="26" t="n">
        <v>709942</v>
      </c>
      <c r="AO59" s="26" t="n">
        <v>709564</v>
      </c>
      <c r="AP59" s="26" t="n">
        <v>709176</v>
      </c>
      <c r="AQ59" s="26" t="n">
        <v>700599</v>
      </c>
    </row>
    <row r="60" customFormat="false" ht="15" hidden="false" customHeight="true" outlineLevel="0" collapsed="false">
      <c r="A60" s="3" t="s">
        <v>380</v>
      </c>
      <c r="B60" s="27" t="n">
        <f aca="false">SUM(B57:B59)</f>
        <v>6502580</v>
      </c>
      <c r="C60" s="27" t="n">
        <f aca="false">SUM(C57:C59)</f>
        <v>6833991</v>
      </c>
      <c r="D60" s="27" t="n">
        <f aca="false">SUM(D57:D59)</f>
        <v>6815970</v>
      </c>
      <c r="E60" s="27" t="n">
        <f aca="false">SUM(E57:E59)</f>
        <v>7030880</v>
      </c>
      <c r="F60" s="27" t="n">
        <f aca="false">SUM(F57:F59)</f>
        <v>7005729</v>
      </c>
      <c r="G60" s="27" t="n">
        <f aca="false">SUM(G57:G59)</f>
        <v>6991759</v>
      </c>
      <c r="H60" s="27" t="n">
        <f aca="false">SUM(H57:H59)</f>
        <v>7128030</v>
      </c>
      <c r="I60" s="27" t="n">
        <f aca="false">SUM(I57:I59)</f>
        <v>7329470</v>
      </c>
      <c r="J60" s="27" t="n">
        <f aca="false">SUM(J57:J59)</f>
        <v>7599455</v>
      </c>
      <c r="K60" s="27" t="n">
        <f aca="false">SUM(K57:K59)</f>
        <v>7571278</v>
      </c>
      <c r="L60" s="27" t="n">
        <f aca="false">SUM(L57:L59)</f>
        <v>7533228</v>
      </c>
      <c r="M60" s="27" t="n">
        <f aca="false">SUM(M57:M59)</f>
        <v>7040263</v>
      </c>
      <c r="N60" s="27" t="n">
        <f aca="false">SUM(N57:N59)</f>
        <v>7040067</v>
      </c>
      <c r="O60" s="27" t="n">
        <f aca="false">SUM(O57:O59)</f>
        <v>7352217</v>
      </c>
      <c r="P60" s="27" t="n">
        <f aca="false">SUM(P57:P59)</f>
        <v>7361279</v>
      </c>
      <c r="Q60" s="27" t="n">
        <f aca="false">SUM(Q57:Q59)</f>
        <v>7296290</v>
      </c>
      <c r="R60" s="27" t="n">
        <f aca="false">SUM(R57:R59)</f>
        <v>8091457</v>
      </c>
      <c r="S60" s="27" t="n">
        <f aca="false">SUM(S57:S59)</f>
        <v>7630210</v>
      </c>
      <c r="T60" s="27" t="n">
        <f aca="false">SUM(T57:T59)</f>
        <v>7563646</v>
      </c>
      <c r="U60" s="27" t="n">
        <f aca="false">SUM(U57:U59)</f>
        <v>7564337</v>
      </c>
      <c r="V60" s="27" t="n">
        <f aca="false">SUM(V57:V59)</f>
        <v>7537784</v>
      </c>
      <c r="W60" s="27" t="n">
        <f aca="false">SUM(W57:W59)</f>
        <v>7533633</v>
      </c>
      <c r="X60" s="27" t="n">
        <f aca="false">SUM(X57:X59)</f>
        <v>7779304</v>
      </c>
      <c r="Y60" s="27" t="n">
        <f aca="false">SUM(Y57:Y59)</f>
        <v>8103547</v>
      </c>
      <c r="Z60" s="27" t="n">
        <f aca="false">SUM(Z57:Z59)</f>
        <v>8005033</v>
      </c>
      <c r="AA60" s="27" t="n">
        <f aca="false">SUM(AA57:AA59)</f>
        <v>8001193</v>
      </c>
      <c r="AB60" s="27" t="n">
        <f aca="false">SUM(AB57:AB59)</f>
        <v>8017959</v>
      </c>
      <c r="AC60" s="27" t="n">
        <f aca="false">SUM(AC57:AC59)</f>
        <v>8316045</v>
      </c>
      <c r="AD60" s="27" t="n">
        <f aca="false">SUM(AD57:AD59)</f>
        <v>8066895</v>
      </c>
      <c r="AE60" s="27" t="n">
        <f aca="false">SUM(AE57:AE59)</f>
        <v>8062699</v>
      </c>
      <c r="AF60" s="27" t="n">
        <f aca="false">SUM(AF57:AF59)</f>
        <v>7946994</v>
      </c>
      <c r="AG60" s="27" t="n">
        <f aca="false">SUM(AG57:AG59)</f>
        <v>7981822</v>
      </c>
      <c r="AH60" s="27" t="n">
        <f aca="false">SUM(AH57:AH59)</f>
        <v>7983271</v>
      </c>
      <c r="AI60" s="27" t="n">
        <f aca="false">SUM(AI57:AI59)</f>
        <v>8374031</v>
      </c>
      <c r="AJ60" s="27" t="n">
        <f aca="false">SUM(AJ57:AJ59)</f>
        <v>8375262</v>
      </c>
      <c r="AK60" s="27" t="n">
        <f aca="false">SUM(AK57:AK59)</f>
        <v>8077249</v>
      </c>
      <c r="AL60" s="27" t="n">
        <f aca="false">SUM(AL57:AL59)</f>
        <v>8303437</v>
      </c>
      <c r="AM60" s="27" t="n">
        <f aca="false">SUM(AM57:AM59)</f>
        <v>8660095</v>
      </c>
      <c r="AN60" s="27" t="n">
        <f aca="false">SUM(AN57:AN59)</f>
        <v>8725636</v>
      </c>
      <c r="AO60" s="27" t="n">
        <f aca="false">SUM(AO57:AO59)</f>
        <v>9328552</v>
      </c>
      <c r="AP60" s="27" t="n">
        <f aca="false">SUM(AP57:AP59)</f>
        <v>9360218</v>
      </c>
      <c r="AQ60" s="27" t="n">
        <f aca="false">SUM(AQ57:AQ59)</f>
        <v>9024780</v>
      </c>
    </row>
    <row r="61" customFormat="false" ht="15" hidden="false" customHeight="true" outlineLevel="0" collapsed="false">
      <c r="A61" s="3" t="s">
        <v>381</v>
      </c>
      <c r="B61" s="26" t="n">
        <v>6528834</v>
      </c>
      <c r="C61" s="26" t="n">
        <v>6864985</v>
      </c>
      <c r="D61" s="26" t="n">
        <v>6851379</v>
      </c>
      <c r="E61" s="26" t="n">
        <v>7076758</v>
      </c>
      <c r="F61" s="26" t="n">
        <v>7054852</v>
      </c>
      <c r="G61" s="26" t="n">
        <v>7063492</v>
      </c>
      <c r="H61" s="26" t="n">
        <v>7198443</v>
      </c>
      <c r="I61" s="26" t="n">
        <v>7404313</v>
      </c>
      <c r="J61" s="26" t="n">
        <v>7675879</v>
      </c>
      <c r="K61" s="26" t="n">
        <v>7645437</v>
      </c>
      <c r="L61" s="26" t="n">
        <v>7603792</v>
      </c>
      <c r="M61" s="26" t="n">
        <v>7102355</v>
      </c>
      <c r="N61" s="26" t="n">
        <v>7100685</v>
      </c>
      <c r="O61" s="26" t="n">
        <v>7414889</v>
      </c>
      <c r="P61" s="26" t="n">
        <v>7422232</v>
      </c>
      <c r="Q61" s="26" t="n">
        <v>7355371</v>
      </c>
      <c r="R61" s="26" t="n">
        <v>8154888</v>
      </c>
      <c r="S61" s="26" t="n">
        <v>7699520</v>
      </c>
      <c r="T61" s="26" t="n">
        <v>7631099</v>
      </c>
      <c r="U61" s="26" t="n">
        <v>7629814</v>
      </c>
      <c r="V61" s="26" t="n">
        <v>7601326</v>
      </c>
      <c r="W61" s="26" t="n">
        <v>7595080</v>
      </c>
      <c r="X61" s="26" t="n">
        <v>7844286</v>
      </c>
      <c r="Y61" s="26" t="n">
        <v>8170431</v>
      </c>
      <c r="Z61" s="26" t="n">
        <v>8070068</v>
      </c>
      <c r="AA61" s="26" t="n">
        <v>8064003</v>
      </c>
      <c r="AB61" s="26" t="n">
        <v>8078012</v>
      </c>
      <c r="AC61" s="26" t="n">
        <v>8377827</v>
      </c>
      <c r="AD61" s="26" t="n">
        <v>8126927</v>
      </c>
      <c r="AE61" s="26" t="n">
        <v>8120427</v>
      </c>
      <c r="AF61" s="26" t="n">
        <v>8002301</v>
      </c>
      <c r="AG61" s="26" t="n">
        <v>8044042</v>
      </c>
      <c r="AH61" s="26" t="n">
        <v>8043242</v>
      </c>
      <c r="AI61" s="26" t="n">
        <v>8436061</v>
      </c>
      <c r="AJ61" s="26" t="n">
        <v>8434910</v>
      </c>
      <c r="AK61" s="26" t="n">
        <v>8134429</v>
      </c>
      <c r="AL61" s="26" t="n">
        <v>8358259</v>
      </c>
      <c r="AM61" s="26" t="n">
        <v>8714999</v>
      </c>
      <c r="AN61" s="26" t="n">
        <v>8784124</v>
      </c>
      <c r="AO61" s="26" t="n">
        <v>9388152</v>
      </c>
      <c r="AP61" s="26" t="n">
        <v>9417170</v>
      </c>
      <c r="AQ61" s="26" t="n">
        <v>9079099</v>
      </c>
    </row>
    <row r="62" customFormat="false" ht="15" hidden="false" customHeight="true" outlineLevel="0" collapsed="false">
      <c r="A62" s="3" t="s">
        <v>382</v>
      </c>
      <c r="B62" s="27" t="n">
        <f aca="false">IF(B61&lt;&gt;"",B61-B60,"")</f>
        <v>26254</v>
      </c>
      <c r="C62" s="27" t="n">
        <f aca="false">IF(C61&lt;&gt;"",C61-C60,"")</f>
        <v>30994</v>
      </c>
      <c r="D62" s="27" t="n">
        <f aca="false">IF(D61&lt;&gt;"",D61-D60,"")</f>
        <v>35409</v>
      </c>
      <c r="E62" s="27" t="n">
        <f aca="false">IF(E61&lt;&gt;"",E61-E60,"")</f>
        <v>45878</v>
      </c>
      <c r="F62" s="27" t="n">
        <f aca="false">IF(F61&lt;&gt;"",F61-F60,"")</f>
        <v>49123</v>
      </c>
      <c r="G62" s="27" t="n">
        <f aca="false">IF(G61&lt;&gt;"",G61-G60,"")</f>
        <v>71733</v>
      </c>
      <c r="H62" s="27" t="n">
        <f aca="false">IF(H61&lt;&gt;"",H61-H60,"")</f>
        <v>70413</v>
      </c>
      <c r="I62" s="27" t="n">
        <f aca="false">IF(I61&lt;&gt;"",I61-I60,"")</f>
        <v>74843</v>
      </c>
      <c r="J62" s="27" t="n">
        <f aca="false">IF(J61&lt;&gt;"",J61-J60,"")</f>
        <v>76424</v>
      </c>
      <c r="K62" s="27" t="n">
        <f aca="false">IF(K61&lt;&gt;"",K61-K60,"")</f>
        <v>74159</v>
      </c>
      <c r="L62" s="27" t="n">
        <f aca="false">IF(L61&lt;&gt;"",L61-L60,"")</f>
        <v>70564</v>
      </c>
      <c r="M62" s="27" t="n">
        <f aca="false">IF(M61&lt;&gt;"",M61-M60,"")</f>
        <v>62092</v>
      </c>
      <c r="N62" s="27" t="n">
        <f aca="false">IF(N61&lt;&gt;"",N61-N60,"")</f>
        <v>60618</v>
      </c>
      <c r="O62" s="27" t="n">
        <f aca="false">IF(O61&lt;&gt;"",O61-O60,"")</f>
        <v>62672</v>
      </c>
      <c r="P62" s="27" t="n">
        <f aca="false">IF(P61&lt;&gt;"",P61-P60,"")</f>
        <v>60953</v>
      </c>
      <c r="Q62" s="27" t="n">
        <f aca="false">IF(Q61&lt;&gt;"",Q61-Q60,"")</f>
        <v>59081</v>
      </c>
      <c r="R62" s="27" t="n">
        <f aca="false">IF(R61&lt;&gt;"",R61-R60,"")</f>
        <v>63431</v>
      </c>
      <c r="S62" s="27" t="n">
        <f aca="false">IF(S61&lt;&gt;"",S61-S60,"")</f>
        <v>69310</v>
      </c>
      <c r="T62" s="27" t="n">
        <f aca="false">IF(T61&lt;&gt;"",T61-T60,"")</f>
        <v>67453</v>
      </c>
      <c r="U62" s="27" t="n">
        <f aca="false">IF(U61&lt;&gt;"",U61-U60,"")</f>
        <v>65477</v>
      </c>
      <c r="V62" s="27" t="n">
        <f aca="false">IF(V61&lt;&gt;"",V61-V60,"")</f>
        <v>63542</v>
      </c>
      <c r="W62" s="27" t="n">
        <f aca="false">IF(W61&lt;&gt;"",W61-W60,"")</f>
        <v>61447</v>
      </c>
      <c r="X62" s="27" t="n">
        <f aca="false">IF(X61&lt;&gt;"",X61-X60,"")</f>
        <v>64982</v>
      </c>
      <c r="Y62" s="27" t="n">
        <f aca="false">IF(Y61&lt;&gt;"",Y61-Y60,"")</f>
        <v>66884</v>
      </c>
      <c r="Z62" s="27" t="n">
        <f aca="false">IF(Z61&lt;&gt;"",Z61-Z60,"")</f>
        <v>65035</v>
      </c>
      <c r="AA62" s="27" t="n">
        <f aca="false">IF(AA61&lt;&gt;"",AA61-AA60,"")</f>
        <v>62810</v>
      </c>
      <c r="AB62" s="27" t="n">
        <f aca="false">IF(AB61&lt;&gt;"",AB61-AB60,"")</f>
        <v>60053</v>
      </c>
      <c r="AC62" s="27" t="n">
        <f aca="false">IF(AC61&lt;&gt;"",AC61-AC60,"")</f>
        <v>61782</v>
      </c>
      <c r="AD62" s="27" t="n">
        <f aca="false">IF(AD61&lt;&gt;"",AD61-AD60,"")</f>
        <v>60032</v>
      </c>
      <c r="AE62" s="27" t="n">
        <f aca="false">IF(AE61&lt;&gt;"",AE61-AE60,"")</f>
        <v>57728</v>
      </c>
      <c r="AF62" s="27" t="n">
        <f aca="false">IF(AF61&lt;&gt;"",AF61-AF60,"")</f>
        <v>55307</v>
      </c>
      <c r="AG62" s="27" t="n">
        <f aca="false">IF(AG61&lt;&gt;"",AG61-AG60,"")</f>
        <v>62220</v>
      </c>
      <c r="AH62" s="27" t="n">
        <f aca="false">IF(AH61&lt;&gt;"",AH61-AH60,"")</f>
        <v>59971</v>
      </c>
      <c r="AI62" s="27" t="n">
        <f aca="false">IF(AI61&lt;&gt;"",AI61-AI60,"")</f>
        <v>62030</v>
      </c>
      <c r="AJ62" s="27" t="n">
        <f aca="false">IF(AJ61&lt;&gt;"",AJ61-AJ60,"")</f>
        <v>59648</v>
      </c>
      <c r="AK62" s="27" t="n">
        <f aca="false">IF(AK61&lt;&gt;"",AK61-AK60,"")</f>
        <v>57180</v>
      </c>
      <c r="AL62" s="27" t="n">
        <f aca="false">IF(AL61&lt;&gt;"",AL61-AL60,"")</f>
        <v>54822</v>
      </c>
      <c r="AM62" s="27" t="n">
        <f aca="false">IF(AM61&lt;&gt;"",AM61-AM60,"")</f>
        <v>54904</v>
      </c>
      <c r="AN62" s="27" t="n">
        <f aca="false">IF(AN61&lt;&gt;"",AN61-AN60,"")</f>
        <v>58488</v>
      </c>
      <c r="AO62" s="27" t="n">
        <f aca="false">IF(AO61&lt;&gt;"",AO61-AO60,"")</f>
        <v>59600</v>
      </c>
      <c r="AP62" s="27" t="n">
        <f aca="false">IF(AP61&lt;&gt;"",AP61-AP60,"")</f>
        <v>56952</v>
      </c>
      <c r="AQ62" s="27" t="n">
        <f aca="false">IF(AQ61&lt;&gt;"",AQ61-AQ60,"")</f>
        <v>54319</v>
      </c>
    </row>
    <row r="63" customFormat="false" ht="15" hidden="false" customHeight="true" outlineLevel="0" collapsed="false">
      <c r="A63" s="3" t="s">
        <v>383</v>
      </c>
      <c r="B63" s="27" t="n">
        <f aca="false">B56+B60</f>
        <v>32592239.2514</v>
      </c>
      <c r="C63" s="27" t="n">
        <f aca="false">C56+C60</f>
        <v>31605151.93326</v>
      </c>
      <c r="D63" s="27" t="n">
        <f aca="false">D56+D60</f>
        <v>31239142.6752</v>
      </c>
      <c r="E63" s="27" t="n">
        <f aca="false">E56+E60</f>
        <v>31360378.2686</v>
      </c>
      <c r="F63" s="27" t="n">
        <f aca="false">F56+F60</f>
        <v>32304725.76</v>
      </c>
      <c r="G63" s="27" t="n">
        <f aca="false">G56+G60</f>
        <v>33528664.38477</v>
      </c>
      <c r="H63" s="27" t="n">
        <f aca="false">H56+H60</f>
        <v>31766831.59906</v>
      </c>
      <c r="I63" s="27" t="n">
        <f aca="false">I56+I60</f>
        <v>31968186.09014</v>
      </c>
      <c r="J63" s="27" t="n">
        <f aca="false">J56+J60</f>
        <v>30330422.1788</v>
      </c>
      <c r="K63" s="27" t="n">
        <f aca="false">K56+K60</f>
        <v>31330903.71451</v>
      </c>
      <c r="L63" s="27" t="n">
        <f aca="false">L56+L60</f>
        <v>32573532.3582</v>
      </c>
      <c r="M63" s="27" t="n">
        <f aca="false">M56+M60</f>
        <v>31148959.5722</v>
      </c>
      <c r="N63" s="27" t="n">
        <f aca="false">N56+N60</f>
        <v>35023991.46429</v>
      </c>
      <c r="O63" s="27" t="n">
        <f aca="false">O56+O60</f>
        <v>35729238.52874</v>
      </c>
      <c r="P63" s="27" t="n">
        <f aca="false">P56+P60</f>
        <v>37436268.29235</v>
      </c>
      <c r="Q63" s="27" t="n">
        <f aca="false">Q56+Q60</f>
        <v>36790503.7805</v>
      </c>
      <c r="R63" s="27" t="n">
        <f aca="false">R56+R60</f>
        <v>28804286.4228</v>
      </c>
      <c r="S63" s="27" t="n">
        <f aca="false">S56+S60</f>
        <v>29395885.8768</v>
      </c>
      <c r="T63" s="27" t="n">
        <f aca="false">T56+T60</f>
        <v>28446781.8679</v>
      </c>
      <c r="U63" s="27" t="n">
        <f aca="false">U56+U60</f>
        <v>29949804.05353</v>
      </c>
      <c r="V63" s="27" t="n">
        <f aca="false">V56+V60</f>
        <v>33297517.91737</v>
      </c>
      <c r="W63" s="27" t="n">
        <f aca="false">W56+W60</f>
        <v>36672131.60226</v>
      </c>
      <c r="X63" s="27" t="n">
        <f aca="false">X56+X60</f>
        <v>38730537.637</v>
      </c>
      <c r="Y63" s="27" t="n">
        <f aca="false">Y56+Y60</f>
        <v>43405380.41334</v>
      </c>
      <c r="Z63" s="27" t="n">
        <f aca="false">Z56+Z60</f>
        <v>42733509.32416</v>
      </c>
      <c r="AA63" s="27" t="n">
        <f aca="false">AA56+AA60</f>
        <v>35164607.173</v>
      </c>
      <c r="AB63" s="27" t="n">
        <f aca="false">AB56+AB60</f>
        <v>33774322.73798</v>
      </c>
      <c r="AC63" s="27" t="n">
        <f aca="false">AC56+AC60</f>
        <v>30916628.27328</v>
      </c>
      <c r="AD63" s="27" t="n">
        <f aca="false">AD56+AD60</f>
        <v>31597035.42936</v>
      </c>
      <c r="AE63" s="27" t="n">
        <f aca="false">AE56+AE60</f>
        <v>34941831.67885</v>
      </c>
      <c r="AF63" s="27" t="n">
        <f aca="false">AF56+AF60</f>
        <v>32336477.5013</v>
      </c>
      <c r="AG63" s="27" t="n">
        <f aca="false">AG56+AG60</f>
        <v>34571827.87232</v>
      </c>
      <c r="AH63" s="27" t="n">
        <f aca="false">AH56+AH60</f>
        <v>34367074.69448</v>
      </c>
      <c r="AI63" s="27" t="n">
        <f aca="false">AI56+AI60</f>
        <v>37797310.06091</v>
      </c>
      <c r="AJ63" s="27" t="n">
        <f aca="false">AJ56+AJ60</f>
        <v>40414057.72675</v>
      </c>
      <c r="AK63" s="27" t="n">
        <f aca="false">AK56+AK60</f>
        <v>39368866.21934</v>
      </c>
      <c r="AL63" s="27" t="n">
        <f aca="false">AL56+AL60</f>
        <v>38858590.2244</v>
      </c>
      <c r="AM63" s="27" t="n">
        <f aca="false">AM56+AM60</f>
        <v>37850487.2585</v>
      </c>
      <c r="AN63" s="27" t="n">
        <f aca="false">AN56+AN60</f>
        <v>36282168.67636</v>
      </c>
      <c r="AO63" s="27" t="n">
        <f aca="false">AO56+AO60</f>
        <v>34918763.61412</v>
      </c>
      <c r="AP63" s="27" t="n">
        <f aca="false">AP56+AP60</f>
        <v>32257151.1767</v>
      </c>
      <c r="AQ63" s="27" t="n">
        <f aca="false">AQ56+AQ60</f>
        <v>35980207.88125</v>
      </c>
    </row>
    <row r="65" customFormat="false" ht="15" hidden="false" customHeight="true" outlineLevel="0" collapsed="false">
      <c r="A65" s="12" t="s">
        <v>384</v>
      </c>
    </row>
    <row r="66" customFormat="false" ht="15" hidden="false" customHeight="true" outlineLevel="0" collapsed="false">
      <c r="A66" s="3" t="s">
        <v>385</v>
      </c>
      <c r="B66" s="26" t="n">
        <v>1587132</v>
      </c>
      <c r="C66" s="26" t="n">
        <v>1538641</v>
      </c>
      <c r="D66" s="26" t="n">
        <v>1439271</v>
      </c>
      <c r="E66" s="26" t="n">
        <v>1882262</v>
      </c>
      <c r="F66" s="26" t="n">
        <v>1791134</v>
      </c>
      <c r="G66" s="26" t="n">
        <v>1736367</v>
      </c>
      <c r="H66" s="26" t="n">
        <v>1559357</v>
      </c>
      <c r="I66" s="26" t="n">
        <v>1306300</v>
      </c>
      <c r="J66" s="26" t="n">
        <v>1375366</v>
      </c>
      <c r="K66" s="26" t="n">
        <v>1525123</v>
      </c>
      <c r="L66" s="26" t="n">
        <v>1651406</v>
      </c>
      <c r="M66" s="26" t="n">
        <v>1768132</v>
      </c>
      <c r="N66" s="26" t="n">
        <v>1856294</v>
      </c>
      <c r="O66" s="26" t="n">
        <v>1939808</v>
      </c>
      <c r="P66" s="26" t="n">
        <v>1411823</v>
      </c>
      <c r="Q66" s="26" t="n">
        <v>1303751</v>
      </c>
      <c r="R66" s="26" t="n">
        <v>1273989</v>
      </c>
      <c r="S66" s="26" t="n">
        <v>1272171</v>
      </c>
      <c r="T66" s="26" t="n">
        <v>1200502</v>
      </c>
      <c r="U66" s="26" t="n">
        <v>989765</v>
      </c>
      <c r="V66" s="26" t="n">
        <v>818232</v>
      </c>
      <c r="W66" s="26" t="n">
        <v>773938</v>
      </c>
      <c r="X66" s="26" t="n">
        <v>787561</v>
      </c>
      <c r="Y66" s="26" t="n">
        <v>807101</v>
      </c>
      <c r="Z66" s="26" t="n">
        <v>755274</v>
      </c>
      <c r="AA66" s="26" t="n">
        <v>800663</v>
      </c>
      <c r="AB66" s="26" t="n">
        <v>1014252</v>
      </c>
      <c r="AC66" s="26" t="n">
        <v>1072543</v>
      </c>
      <c r="AD66" s="26" t="n">
        <v>1211405</v>
      </c>
      <c r="AE66" s="26" t="n">
        <v>1202977</v>
      </c>
      <c r="AF66" s="26" t="n">
        <v>1317350</v>
      </c>
      <c r="AG66" s="26" t="n">
        <v>1268915</v>
      </c>
      <c r="AH66" s="26" t="n">
        <v>1210773</v>
      </c>
      <c r="AI66" s="26" t="n">
        <v>1122699</v>
      </c>
      <c r="AJ66" s="26" t="n">
        <v>1088496</v>
      </c>
      <c r="AK66" s="26" t="n">
        <v>1042673</v>
      </c>
      <c r="AL66" s="26" t="n">
        <v>1198280</v>
      </c>
      <c r="AM66" s="26" t="n">
        <v>1399174</v>
      </c>
      <c r="AN66" s="26" t="n">
        <v>1428609</v>
      </c>
      <c r="AO66" s="26" t="n">
        <v>1458795</v>
      </c>
      <c r="AP66" s="26" t="n">
        <v>1575669</v>
      </c>
      <c r="AQ66" s="26" t="n">
        <v>1668998</v>
      </c>
    </row>
    <row r="67" customFormat="false" ht="15" hidden="false" customHeight="true" outlineLevel="0" collapsed="false">
      <c r="A67" s="3" t="s">
        <v>386</v>
      </c>
      <c r="B67" s="26" t="n">
        <v>477072</v>
      </c>
      <c r="C67" s="26" t="n">
        <v>511797</v>
      </c>
      <c r="D67" s="26" t="n">
        <v>519626</v>
      </c>
      <c r="E67" s="26" t="n">
        <v>84293</v>
      </c>
      <c r="F67" s="26" t="n">
        <v>103954</v>
      </c>
      <c r="G67" s="26" t="n">
        <v>86016</v>
      </c>
      <c r="H67" s="26" t="n">
        <v>85863</v>
      </c>
      <c r="I67" s="26" t="n">
        <v>68364</v>
      </c>
      <c r="J67" s="26" t="n">
        <v>136771</v>
      </c>
      <c r="K67" s="26" t="n">
        <v>130802</v>
      </c>
      <c r="L67" s="26" t="n">
        <v>116582</v>
      </c>
      <c r="M67" s="26" t="n">
        <v>84712</v>
      </c>
      <c r="N67" s="26" t="n">
        <v>104963</v>
      </c>
      <c r="O67" s="26" t="n">
        <v>18606</v>
      </c>
      <c r="P67" s="26" t="n">
        <v>20095</v>
      </c>
      <c r="Q67" s="26" t="n">
        <v>0</v>
      </c>
      <c r="R67" s="26" t="n">
        <v>38115</v>
      </c>
      <c r="S67" s="26" t="n">
        <v>39829</v>
      </c>
      <c r="T67" s="26" t="n">
        <v>43494</v>
      </c>
      <c r="U67" s="26" t="n">
        <v>110142</v>
      </c>
      <c r="V67" s="26" t="n">
        <v>184058</v>
      </c>
      <c r="W67" s="26" t="n">
        <v>100106</v>
      </c>
      <c r="X67" s="26" t="n">
        <v>66769</v>
      </c>
      <c r="Y67" s="26" t="n">
        <v>147546</v>
      </c>
      <c r="Z67" s="26" t="n">
        <v>218852</v>
      </c>
      <c r="AA67" s="26" t="n">
        <v>194458</v>
      </c>
      <c r="AB67" s="26" t="n">
        <v>167277</v>
      </c>
      <c r="AC67" s="26" t="n">
        <v>179204</v>
      </c>
      <c r="AD67" s="26" t="n">
        <v>177889</v>
      </c>
      <c r="AE67" s="26" t="n">
        <v>195115</v>
      </c>
      <c r="AF67" s="26" t="n">
        <v>183158</v>
      </c>
      <c r="AG67" s="26" t="n">
        <v>199062</v>
      </c>
      <c r="AH67" s="26" t="n">
        <v>211546</v>
      </c>
      <c r="AI67" s="26" t="n">
        <v>174997</v>
      </c>
      <c r="AJ67" s="26" t="n">
        <v>154906</v>
      </c>
      <c r="AK67" s="26" t="n">
        <v>151922</v>
      </c>
      <c r="AL67" s="26" t="n">
        <v>141978</v>
      </c>
      <c r="AM67" s="26" t="n">
        <v>101066</v>
      </c>
      <c r="AN67" s="26" t="n">
        <v>126050</v>
      </c>
      <c r="AO67" s="26" t="n">
        <v>123751</v>
      </c>
      <c r="AP67" s="26" t="n">
        <v>135134</v>
      </c>
      <c r="AQ67" s="26" t="n">
        <v>101508</v>
      </c>
    </row>
    <row r="68" customFormat="false" ht="15" hidden="false" customHeight="true" outlineLevel="0" collapsed="false">
      <c r="A68" s="3" t="s">
        <v>387</v>
      </c>
      <c r="B68" s="27" t="n">
        <f aca="false">B66+B67</f>
        <v>2064204</v>
      </c>
      <c r="C68" s="27" t="n">
        <f aca="false">C66+C67</f>
        <v>2050438</v>
      </c>
      <c r="D68" s="27" t="n">
        <f aca="false">D66+D67</f>
        <v>1958897</v>
      </c>
      <c r="E68" s="27" t="n">
        <f aca="false">E66+E67</f>
        <v>1966555</v>
      </c>
      <c r="F68" s="27" t="n">
        <f aca="false">F66+F67</f>
        <v>1895088</v>
      </c>
      <c r="G68" s="27" t="n">
        <f aca="false">G66+G67</f>
        <v>1822383</v>
      </c>
      <c r="H68" s="27" t="n">
        <f aca="false">H66+H67</f>
        <v>1645220</v>
      </c>
      <c r="I68" s="27" t="n">
        <f aca="false">I66+I67</f>
        <v>1374664</v>
      </c>
      <c r="J68" s="27" t="n">
        <f aca="false">J66+J67</f>
        <v>1512137</v>
      </c>
      <c r="K68" s="27" t="n">
        <f aca="false">K66+K67</f>
        <v>1655925</v>
      </c>
      <c r="L68" s="27" t="n">
        <f aca="false">L66+L67</f>
        <v>1767988</v>
      </c>
      <c r="M68" s="27" t="n">
        <f aca="false">M66+M67</f>
        <v>1852844</v>
      </c>
      <c r="N68" s="27" t="n">
        <f aca="false">N66+N67</f>
        <v>1961257</v>
      </c>
      <c r="O68" s="27" t="n">
        <f aca="false">O66+O67</f>
        <v>1958414</v>
      </c>
      <c r="P68" s="27" t="n">
        <f aca="false">P66+P67</f>
        <v>1431918</v>
      </c>
      <c r="Q68" s="27" t="n">
        <f aca="false">Q66+Q67</f>
        <v>1303751</v>
      </c>
      <c r="R68" s="27" t="n">
        <f aca="false">R66+R67</f>
        <v>1312104</v>
      </c>
      <c r="S68" s="27" t="n">
        <f aca="false">S66+S67</f>
        <v>1312000</v>
      </c>
      <c r="T68" s="27" t="n">
        <f aca="false">T66+T67</f>
        <v>1243996</v>
      </c>
      <c r="U68" s="27" t="n">
        <f aca="false">U66+U67</f>
        <v>1099907</v>
      </c>
      <c r="V68" s="27" t="n">
        <f aca="false">V66+V67</f>
        <v>1002290</v>
      </c>
      <c r="W68" s="27" t="n">
        <f aca="false">W66+W67</f>
        <v>874044</v>
      </c>
      <c r="X68" s="27" t="n">
        <f aca="false">X66+X67</f>
        <v>854330</v>
      </c>
      <c r="Y68" s="27" t="n">
        <f aca="false">Y66+Y67</f>
        <v>954647</v>
      </c>
      <c r="Z68" s="27" t="n">
        <f aca="false">Z66+Z67</f>
        <v>974126</v>
      </c>
      <c r="AA68" s="27" t="n">
        <f aca="false">AA66+AA67</f>
        <v>995121</v>
      </c>
      <c r="AB68" s="27" t="n">
        <f aca="false">AB66+AB67</f>
        <v>1181529</v>
      </c>
      <c r="AC68" s="27" t="n">
        <f aca="false">AC66+AC67</f>
        <v>1251747</v>
      </c>
      <c r="AD68" s="27" t="n">
        <f aca="false">AD66+AD67</f>
        <v>1389294</v>
      </c>
      <c r="AE68" s="27" t="n">
        <f aca="false">AE66+AE67</f>
        <v>1398092</v>
      </c>
      <c r="AF68" s="27" t="n">
        <f aca="false">AF66+AF67</f>
        <v>1500508</v>
      </c>
      <c r="AG68" s="27" t="n">
        <f aca="false">AG66+AG67</f>
        <v>1467977</v>
      </c>
      <c r="AH68" s="27" t="n">
        <f aca="false">AH66+AH67</f>
        <v>1422319</v>
      </c>
      <c r="AI68" s="27" t="n">
        <f aca="false">AI66+AI67</f>
        <v>1297696</v>
      </c>
      <c r="AJ68" s="27" t="n">
        <f aca="false">AJ66+AJ67</f>
        <v>1243402</v>
      </c>
      <c r="AK68" s="27" t="n">
        <f aca="false">AK66+AK67</f>
        <v>1194595</v>
      </c>
      <c r="AL68" s="27" t="n">
        <f aca="false">AL66+AL67</f>
        <v>1340258</v>
      </c>
      <c r="AM68" s="27" t="n">
        <f aca="false">AM66+AM67</f>
        <v>1500240</v>
      </c>
      <c r="AN68" s="27" t="n">
        <f aca="false">AN66+AN67</f>
        <v>1554659</v>
      </c>
      <c r="AO68" s="27" t="n">
        <f aca="false">AO66+AO67</f>
        <v>1582546</v>
      </c>
      <c r="AP68" s="27" t="n">
        <f aca="false">AP66+AP67</f>
        <v>1710803</v>
      </c>
      <c r="AQ68" s="27" t="n">
        <f aca="false">AQ66+AQ67</f>
        <v>1770506</v>
      </c>
    </row>
    <row r="69" customFormat="false" ht="15" hidden="false" customHeight="true" outlineLevel="0" collapsed="false">
      <c r="A69" s="3" t="s">
        <v>388</v>
      </c>
      <c r="B69" s="30" t="n">
        <f aca="false">B68/B55</f>
        <v>10852.8075709779</v>
      </c>
      <c r="C69" s="30" t="n">
        <f aca="false">C68/C55</f>
        <v>11366.6943843894</v>
      </c>
      <c r="D69" s="30" t="n">
        <f aca="false">D68/D55</f>
        <v>11014.9403958614</v>
      </c>
      <c r="E69" s="30" t="n">
        <f aca="false">E68/E55</f>
        <v>11101.0725373977</v>
      </c>
      <c r="F69" s="30" t="n">
        <f aca="false">F68/F55</f>
        <v>10321.8300653595</v>
      </c>
      <c r="G69" s="30" t="n">
        <f aca="false">G68/G55</f>
        <v>9483.18155799553</v>
      </c>
      <c r="H69" s="30" t="n">
        <f aca="false">H68/H55</f>
        <v>9221.05145163098</v>
      </c>
      <c r="I69" s="30" t="n">
        <f aca="false">I68/I55</f>
        <v>7705.08379575136</v>
      </c>
      <c r="J69" s="30" t="n">
        <f aca="false">J68/J55</f>
        <v>9194.55794722121</v>
      </c>
      <c r="K69" s="30" t="n">
        <f aca="false">K68/K55</f>
        <v>9633.63197393682</v>
      </c>
      <c r="L69" s="30" t="n">
        <f aca="false">L68/L55</f>
        <v>9759.80126966602</v>
      </c>
      <c r="M69" s="30" t="n">
        <f aca="false">M68/M55</f>
        <v>10645.4696926171</v>
      </c>
      <c r="N69" s="30" t="n">
        <f aca="false">N68/N55</f>
        <v>9770.62222886464</v>
      </c>
      <c r="O69" s="30" t="n">
        <f aca="false">O68/O55</f>
        <v>9638.812875283</v>
      </c>
      <c r="P69" s="30" t="n">
        <f aca="false">P68/P55</f>
        <v>6649.87693307946</v>
      </c>
      <c r="Q69" s="30" t="n">
        <f aca="false">Q68/Q55</f>
        <v>6217.21983786362</v>
      </c>
      <c r="R69" s="30" t="n">
        <f aca="false">R68/R55</f>
        <v>8915.56703132432</v>
      </c>
      <c r="S69" s="30" t="n">
        <f aca="false">S68/S55</f>
        <v>8484.22141748578</v>
      </c>
      <c r="T69" s="30" t="n">
        <f aca="false">T68/T55</f>
        <v>8329.95848399625</v>
      </c>
      <c r="U69" s="30" t="n">
        <f aca="false">U68/U55</f>
        <v>6855.993268092</v>
      </c>
      <c r="V69" s="30" t="n">
        <f aca="false">V68/V55</f>
        <v>5432.17169801095</v>
      </c>
      <c r="W69" s="30" t="n">
        <f aca="false">W68/W55</f>
        <v>4188.24093152523</v>
      </c>
      <c r="X69" s="30" t="n">
        <f aca="false">X68/X55</f>
        <v>3854.58401010648</v>
      </c>
      <c r="Y69" s="30" t="n">
        <f aca="false">Y68/Y55</f>
        <v>3779.43307335999</v>
      </c>
      <c r="Z69" s="30" t="n">
        <f aca="false">Z68/Z55</f>
        <v>3922.07593509683</v>
      </c>
      <c r="AA69" s="30" t="n">
        <f aca="false">AA68/AA55</f>
        <v>5122.88803088803</v>
      </c>
      <c r="AB69" s="30" t="n">
        <f aca="false">AB68/AB55</f>
        <v>6414.72935555676</v>
      </c>
      <c r="AC69" s="30" t="n">
        <f aca="false">AC68/AC55</f>
        <v>7749.79569093611</v>
      </c>
      <c r="AD69" s="30" t="n">
        <f aca="false">AD68/AD55</f>
        <v>8266.65476615495</v>
      </c>
      <c r="AE69" s="30" t="n">
        <f aca="false">AE68/AE55</f>
        <v>7386.75965551857</v>
      </c>
      <c r="AF69" s="30" t="n">
        <f aca="false">AF68/AF55</f>
        <v>8737.09095143822</v>
      </c>
      <c r="AG69" s="30" t="n">
        <f aca="false">AG68/AG55</f>
        <v>7840.91977352847</v>
      </c>
      <c r="AH69" s="30" t="n">
        <f aca="false">AH68/AH55</f>
        <v>7665.00862254796</v>
      </c>
      <c r="AI69" s="30" t="n">
        <f aca="false">AI68/AI55</f>
        <v>6272.39595920538</v>
      </c>
      <c r="AJ69" s="30" t="n">
        <f aca="false">AJ68/AJ55</f>
        <v>5520.09766925638</v>
      </c>
      <c r="AK69" s="30" t="n">
        <f aca="false">AK68/AK55</f>
        <v>5430.71782515798</v>
      </c>
      <c r="AL69" s="30" t="n">
        <f aca="false">AL68/AL55</f>
        <v>6244.79545242755</v>
      </c>
      <c r="AM69" s="30" t="n">
        <f aca="false">AM68/AM55</f>
        <v>7372.18673218673</v>
      </c>
      <c r="AN69" s="30" t="n">
        <f aca="false">AN68/AN55</f>
        <v>8048.13894497075</v>
      </c>
      <c r="AO69" s="30" t="n">
        <f aca="false">AO68/AO55</f>
        <v>8728.39887485522</v>
      </c>
      <c r="AP69" s="30" t="n">
        <f aca="false">AP68/AP55</f>
        <v>10473.2353841445</v>
      </c>
      <c r="AQ69" s="30" t="n">
        <f aca="false">AQ68/AQ55</f>
        <v>9383.14696062324</v>
      </c>
    </row>
    <row r="70" customFormat="false" ht="15" hidden="false" customHeight="true" outlineLevel="0" collapsed="false">
      <c r="A70" s="3" t="s">
        <v>389</v>
      </c>
      <c r="B70" s="30" t="n">
        <f aca="false">B51-B69</f>
        <v>126530.236429022</v>
      </c>
      <c r="C70" s="30" t="n">
        <f aca="false">C51-C69</f>
        <v>126071.038615611</v>
      </c>
      <c r="D70" s="30" t="n">
        <f aca="false">D51-D69</f>
        <v>126490.113604139</v>
      </c>
      <c r="E70" s="30" t="n">
        <f aca="false">E51-E69</f>
        <v>126417.972462602</v>
      </c>
      <c r="F70" s="30" t="n">
        <f aca="false">F51-F69</f>
        <v>127209.411934641</v>
      </c>
      <c r="G70" s="30" t="n">
        <f aca="false">G51-G69</f>
        <v>128689.969442004</v>
      </c>
      <c r="H70" s="30" t="n">
        <f aca="false">H51-H69</f>
        <v>129085.994548369</v>
      </c>
      <c r="I70" s="30" t="n">
        <f aca="false">I51-I69</f>
        <v>130540.897204249</v>
      </c>
      <c r="J70" s="30" t="n">
        <f aca="false">J51-J69</f>
        <v>128958.612052779</v>
      </c>
      <c r="K70" s="30" t="n">
        <f aca="false">K51-K69</f>
        <v>128581.378026063</v>
      </c>
      <c r="L70" s="30" t="n">
        <f aca="false">L51-L69</f>
        <v>128563.262730334</v>
      </c>
      <c r="M70" s="30" t="n">
        <f aca="false">M51-M69</f>
        <v>127818.473307383</v>
      </c>
      <c r="N70" s="30" t="n">
        <f aca="false">N51-N69</f>
        <v>129061.578771135</v>
      </c>
      <c r="O70" s="30" t="n">
        <f aca="false">O51-O69</f>
        <v>129979.418124717</v>
      </c>
      <c r="P70" s="30" t="n">
        <f aca="false">P51-P69</f>
        <v>133202.797066921</v>
      </c>
      <c r="Q70" s="30" t="n">
        <f aca="false">Q51-Q69</f>
        <v>133750.807162136</v>
      </c>
      <c r="R70" s="30" t="n">
        <f aca="false">R51-R69</f>
        <v>131862.305968676</v>
      </c>
      <c r="S70" s="30" t="n">
        <f aca="false">S51-S69</f>
        <v>132253.938582514</v>
      </c>
      <c r="T70" s="30" t="n">
        <f aca="false">T51-T69</f>
        <v>132273.763516004</v>
      </c>
      <c r="U70" s="30" t="n">
        <f aca="false">U51-U69</f>
        <v>132776.374731908</v>
      </c>
      <c r="V70" s="30" t="n">
        <f aca="false">V51-V69</f>
        <v>134120.241301989</v>
      </c>
      <c r="W70" s="30" t="n">
        <f aca="false">W51-W69</f>
        <v>135462.398068475</v>
      </c>
      <c r="X70" s="30" t="n">
        <f aca="false">X51-X69</f>
        <v>135883.140989894</v>
      </c>
      <c r="Y70" s="30" t="n">
        <f aca="false">Y51-Y69</f>
        <v>136149.38292664</v>
      </c>
      <c r="Z70" s="30" t="n">
        <f aca="false">Z51-Z69</f>
        <v>136054.006064903</v>
      </c>
      <c r="AA70" s="30" t="n">
        <f aca="false">AA51-AA69</f>
        <v>134811.589969112</v>
      </c>
      <c r="AB70" s="30" t="n">
        <f aca="false">AB51-AB69</f>
        <v>133567.229644443</v>
      </c>
      <c r="AC70" s="30" t="n">
        <f aca="false">AC51-AC69</f>
        <v>132258.027309064</v>
      </c>
      <c r="AD70" s="30" t="n">
        <f aca="false">AD51-AD69</f>
        <v>131757.155233845</v>
      </c>
      <c r="AE70" s="30" t="n">
        <f aca="false">AE51-AE69</f>
        <v>134737.357344481</v>
      </c>
      <c r="AF70" s="30" t="n">
        <f aca="false">AF51-AF69</f>
        <v>133461.008048562</v>
      </c>
      <c r="AG70" s="30" t="n">
        <f aca="false">AG51-AG69</f>
        <v>134388.202226472</v>
      </c>
      <c r="AH70" s="30" t="n">
        <f aca="false">AH51-AH69</f>
        <v>134557.746377452</v>
      </c>
      <c r="AI70" s="30" t="n">
        <f aca="false">AI51-AI69</f>
        <v>136117.470040795</v>
      </c>
      <c r="AJ70" s="30" t="n">
        <f aca="false">AJ51-AJ69</f>
        <v>136996.586330744</v>
      </c>
      <c r="AK70" s="30" t="n">
        <f aca="false">AK51-AK69</f>
        <v>137274.396174842</v>
      </c>
      <c r="AL70" s="30" t="n">
        <f aca="false">AL51-AL69</f>
        <v>136241.762547572</v>
      </c>
      <c r="AM70" s="30" t="n">
        <f aca="false">AM51-AM69</f>
        <v>135920.119267813</v>
      </c>
      <c r="AN70" s="30" t="n">
        <f aca="false">AN51-AN69</f>
        <v>135487.262055029</v>
      </c>
      <c r="AO70" s="30" t="n">
        <f aca="false">AO51-AO69</f>
        <v>133262.863125145</v>
      </c>
      <c r="AP70" s="30" t="n">
        <f aca="false">AP51-AP69</f>
        <v>130339.550615856</v>
      </c>
      <c r="AQ70" s="30" t="n">
        <f aca="false">AQ51-AQ69</f>
        <v>132451.622039377</v>
      </c>
    </row>
    <row r="71" customFormat="false" ht="15" hidden="false" customHeight="true" outlineLevel="0" collapsed="false">
      <c r="A71" s="3" t="s">
        <v>390</v>
      </c>
      <c r="B71" s="30" t="n">
        <f aca="false">B54-B69</f>
        <v>126316.799429022</v>
      </c>
      <c r="C71" s="30" t="n">
        <f aca="false">C54-C69</f>
        <v>125953.339615611</v>
      </c>
      <c r="D71" s="30" t="n">
        <f aca="false">D54-D69</f>
        <v>126317.339604139</v>
      </c>
      <c r="E71" s="30" t="n">
        <f aca="false">E54-E69</f>
        <v>126237.331462602</v>
      </c>
      <c r="F71" s="30" t="n">
        <f aca="false">F54-F69</f>
        <v>127472.269934641</v>
      </c>
      <c r="G71" s="30" t="n">
        <f aca="false">G54-G69</f>
        <v>128607.599442004</v>
      </c>
      <c r="H71" s="30" t="n">
        <f aca="false">H54-H69</f>
        <v>128873.341548369</v>
      </c>
      <c r="I71" s="30" t="n">
        <f aca="false">I54-I69</f>
        <v>130396.570204249</v>
      </c>
      <c r="J71" s="30" t="n">
        <f aca="false">J54-J69</f>
        <v>129021.222052779</v>
      </c>
      <c r="K71" s="30" t="n">
        <f aca="false">K54-K69</f>
        <v>128592.127026063</v>
      </c>
      <c r="L71" s="30" t="n">
        <f aca="false">L54-L69</f>
        <v>128469.866730334</v>
      </c>
      <c r="M71" s="30" t="n">
        <f aca="false">M54-M69</f>
        <v>127870.454307383</v>
      </c>
      <c r="N71" s="30" t="n">
        <f aca="false">N54-N69</f>
        <v>129640.150771135</v>
      </c>
      <c r="O71" s="30" t="n">
        <f aca="false">O54-O69</f>
        <v>130025.630124717</v>
      </c>
      <c r="P71" s="30" t="n">
        <f aca="false">P54-P69</f>
        <v>133019.418066921</v>
      </c>
      <c r="Q71" s="30" t="n">
        <f aca="false">Q54-Q69</f>
        <v>134432.345162136</v>
      </c>
      <c r="R71" s="30" t="n">
        <f aca="false">R54-R69</f>
        <v>131825.272968676</v>
      </c>
      <c r="S71" s="30" t="n">
        <f aca="false">S54-S69</f>
        <v>132266.398582514</v>
      </c>
      <c r="T71" s="30" t="n">
        <f aca="false">T54-T69</f>
        <v>131506.226516004</v>
      </c>
      <c r="U71" s="30" t="n">
        <f aca="false">U54-U69</f>
        <v>132678.177731908</v>
      </c>
      <c r="V71" s="30" t="n">
        <f aca="false">V54-V69</f>
        <v>134179.415301989</v>
      </c>
      <c r="W71" s="30" t="n">
        <f aca="false">W54-W69</f>
        <v>135437.513068475</v>
      </c>
      <c r="X71" s="30" t="n">
        <f aca="false">X54-X69</f>
        <v>135791.840989894</v>
      </c>
      <c r="Y71" s="30" t="n">
        <f aca="false">Y54-Y69</f>
        <v>135979.99292664</v>
      </c>
      <c r="Z71" s="30" t="n">
        <f aca="false">Z54-Z69</f>
        <v>135903.492064903</v>
      </c>
      <c r="AA71" s="30" t="n">
        <f aca="false">AA54-AA69</f>
        <v>134714.507969112</v>
      </c>
      <c r="AB71" s="30" t="n">
        <f aca="false">AB54-AB69</f>
        <v>133421.112644443</v>
      </c>
      <c r="AC71" s="30" t="n">
        <f aca="false">AC54-AC69</f>
        <v>132174.568309064</v>
      </c>
      <c r="AD71" s="30" t="n">
        <f aca="false">AD54-AD69</f>
        <v>131743.701233845</v>
      </c>
      <c r="AE71" s="30" t="n">
        <f aca="false">AE54-AE69</f>
        <v>134627.995344481</v>
      </c>
      <c r="AF71" s="30" t="n">
        <f aca="false">AF54-AF69</f>
        <v>133276.904048562</v>
      </c>
      <c r="AG71" s="30" t="n">
        <f aca="false">AG54-AG69</f>
        <v>134184.536226472</v>
      </c>
      <c r="AH71" s="30" t="n">
        <f aca="false">AH54-AH69</f>
        <v>134519.749377452</v>
      </c>
      <c r="AI71" s="30" t="n">
        <f aca="false">AI54-AI69</f>
        <v>135944.623040795</v>
      </c>
      <c r="AJ71" s="30" t="n">
        <f aca="false">AJ54-AJ69</f>
        <v>136716.509330744</v>
      </c>
      <c r="AK71" s="30" t="n">
        <f aca="false">AK54-AK69</f>
        <v>136823.304174842</v>
      </c>
      <c r="AL71" s="30" t="n">
        <f aca="false">AL54-AL69</f>
        <v>136123.824547572</v>
      </c>
      <c r="AM71" s="30" t="n">
        <f aca="false">AM54-AM69</f>
        <v>136069.544267813</v>
      </c>
      <c r="AN71" s="30" t="n">
        <f aca="false">AN54-AN69</f>
        <v>134606.169055029</v>
      </c>
      <c r="AO71" s="30" t="n">
        <f aca="false">AO54-AO69</f>
        <v>132412.253125145</v>
      </c>
      <c r="AP71" s="30" t="n">
        <f aca="false">AP54-AP69</f>
        <v>129697.766615856</v>
      </c>
      <c r="AQ71" s="30" t="n">
        <f aca="false">AQ54-AQ69</f>
        <v>133472.478039377</v>
      </c>
    </row>
    <row r="72" customFormat="false" ht="15" hidden="false" customHeight="true" outlineLevel="0" collapsed="false">
      <c r="A72" s="3" t="s">
        <v>391</v>
      </c>
      <c r="B72" s="27" t="n">
        <f aca="false">B56-B68</f>
        <v>24025455.2514</v>
      </c>
      <c r="C72" s="27" t="n">
        <f aca="false">C56-C68</f>
        <v>22720722.93326</v>
      </c>
      <c r="D72" s="27" t="n">
        <f aca="false">D56-D68</f>
        <v>22464275.6752</v>
      </c>
      <c r="E72" s="27" t="n">
        <f aca="false">E56-E68</f>
        <v>22362943.2686</v>
      </c>
      <c r="F72" s="27" t="n">
        <f aca="false">F56-F68</f>
        <v>23403908.76</v>
      </c>
      <c r="G72" s="27" t="n">
        <f aca="false">G56-G68</f>
        <v>24714522.38477</v>
      </c>
      <c r="H72" s="27" t="n">
        <f aca="false">H56-H68</f>
        <v>22993581.59906</v>
      </c>
      <c r="I72" s="27" t="n">
        <f aca="false">I56-I68</f>
        <v>23264052.09014</v>
      </c>
      <c r="J72" s="27" t="n">
        <f aca="false">J56-J68</f>
        <v>21218830.1788</v>
      </c>
      <c r="K72" s="27" t="n">
        <f aca="false">K56-K68</f>
        <v>22103700.71451</v>
      </c>
      <c r="L72" s="27" t="n">
        <f aca="false">L56-L68</f>
        <v>23272316.3582</v>
      </c>
      <c r="M72" s="27" t="n">
        <f aca="false">M56-M68</f>
        <v>22255852.5722</v>
      </c>
      <c r="N72" s="27" t="n">
        <f aca="false">N56-N68</f>
        <v>26022667.46429</v>
      </c>
      <c r="O72" s="27" t="n">
        <f aca="false">O56-O68</f>
        <v>26418607.52874</v>
      </c>
      <c r="P72" s="27" t="n">
        <f aca="false">P56-P68</f>
        <v>28643071.29235</v>
      </c>
      <c r="Q72" s="27" t="n">
        <f aca="false">Q56-Q68</f>
        <v>28190462.7805</v>
      </c>
      <c r="R72" s="27" t="n">
        <f aca="false">R56-R68</f>
        <v>19400725.4228</v>
      </c>
      <c r="S72" s="27" t="n">
        <f aca="false">S56-S68</f>
        <v>20453675.8768</v>
      </c>
      <c r="T72" s="27" t="n">
        <f aca="false">T56-T68</f>
        <v>19639139.8679</v>
      </c>
      <c r="U72" s="27" t="n">
        <f aca="false">U56-U68</f>
        <v>21285560.05353</v>
      </c>
      <c r="V72" s="27" t="n">
        <f aca="false">V56-V68</f>
        <v>24757443.91737</v>
      </c>
      <c r="W72" s="27" t="n">
        <f aca="false">W56-W68</f>
        <v>28264454.60226</v>
      </c>
      <c r="X72" s="27" t="n">
        <f aca="false">X56-X68</f>
        <v>30096903.637</v>
      </c>
      <c r="Y72" s="27" t="n">
        <f aca="false">Y56-Y68</f>
        <v>34347186.41334</v>
      </c>
      <c r="Z72" s="27" t="n">
        <f aca="false">Z56-Z68</f>
        <v>33754350.32416</v>
      </c>
      <c r="AA72" s="27" t="n">
        <f aca="false">AA56-AA68</f>
        <v>26168293.173</v>
      </c>
      <c r="AB72" s="27" t="n">
        <f aca="false">AB56-AB68</f>
        <v>24574834.73798</v>
      </c>
      <c r="AC72" s="27" t="n">
        <f aca="false">AC56-AC68</f>
        <v>21348836.27328</v>
      </c>
      <c r="AD72" s="27" t="n">
        <f aca="false">AD56-AD68</f>
        <v>22140846.42936</v>
      </c>
      <c r="AE72" s="27" t="n">
        <f aca="false">AE56-AE68</f>
        <v>25481040.67885</v>
      </c>
      <c r="AF72" s="27" t="n">
        <f aca="false">AF56-AF68</f>
        <v>22888975.5013</v>
      </c>
      <c r="AG72" s="27" t="n">
        <f aca="false">AG56-AG68</f>
        <v>25122028.87232</v>
      </c>
      <c r="AH72" s="27" t="n">
        <f aca="false">AH56-AH68</f>
        <v>24961484.69448</v>
      </c>
      <c r="AI72" s="27" t="n">
        <f aca="false">AI56-AI68</f>
        <v>28125583.06091</v>
      </c>
      <c r="AJ72" s="27" t="n">
        <f aca="false">AJ56-AJ68</f>
        <v>30795393.72675</v>
      </c>
      <c r="AK72" s="27" t="n">
        <f aca="false">AK56-AK68</f>
        <v>30097022.21934</v>
      </c>
      <c r="AL72" s="27" t="n">
        <f aca="false">AL56-AL68</f>
        <v>29214895.2244</v>
      </c>
      <c r="AM72" s="27" t="n">
        <f aca="false">AM56-AM68</f>
        <v>27690152.2585</v>
      </c>
      <c r="AN72" s="27" t="n">
        <f aca="false">AN56-AN68</f>
        <v>26001873.67636</v>
      </c>
      <c r="AO72" s="27" t="n">
        <f aca="false">AO56-AO68</f>
        <v>24007665.61412</v>
      </c>
      <c r="AP72" s="27" t="n">
        <f aca="false">AP56-AP68</f>
        <v>21186130.1767</v>
      </c>
      <c r="AQ72" s="27" t="n">
        <f aca="false">AQ56-AQ68</f>
        <v>25184921.88125</v>
      </c>
    </row>
    <row r="73" customFormat="false" ht="15" hidden="false" customHeight="true" outlineLevel="0" collapsed="false">
      <c r="A73" s="3" t="s">
        <v>392</v>
      </c>
      <c r="B73" s="27" t="n">
        <f aca="false">B63-B68</f>
        <v>30528035.2514</v>
      </c>
      <c r="C73" s="27" t="n">
        <f aca="false">C63-C68</f>
        <v>29554713.93326</v>
      </c>
      <c r="D73" s="27" t="n">
        <f aca="false">D63-D68</f>
        <v>29280245.6752</v>
      </c>
      <c r="E73" s="27" t="n">
        <f aca="false">E63-E68</f>
        <v>29393823.2686</v>
      </c>
      <c r="F73" s="27" t="n">
        <f aca="false">F63-F68</f>
        <v>30409637.76</v>
      </c>
      <c r="G73" s="27" t="n">
        <f aca="false">G63-G68</f>
        <v>31706281.38477</v>
      </c>
      <c r="H73" s="27" t="n">
        <f aca="false">H63-H68</f>
        <v>30121611.59906</v>
      </c>
      <c r="I73" s="27" t="n">
        <f aca="false">I63-I68</f>
        <v>30593522.09014</v>
      </c>
      <c r="J73" s="27" t="n">
        <f aca="false">J63-J68</f>
        <v>28818285.1788</v>
      </c>
      <c r="K73" s="27" t="n">
        <f aca="false">K63-K68</f>
        <v>29674978.71451</v>
      </c>
      <c r="L73" s="27" t="n">
        <f aca="false">L63-L68</f>
        <v>30805544.3582</v>
      </c>
      <c r="M73" s="27" t="n">
        <f aca="false">M63-M68</f>
        <v>29296115.5722</v>
      </c>
      <c r="N73" s="27" t="n">
        <f aca="false">N63-N68</f>
        <v>33062734.46429</v>
      </c>
      <c r="O73" s="27" t="n">
        <f aca="false">O63-O68</f>
        <v>33770824.52874</v>
      </c>
      <c r="P73" s="27" t="n">
        <f aca="false">P63-P68</f>
        <v>36004350.29235</v>
      </c>
      <c r="Q73" s="27" t="n">
        <f aca="false">Q63-Q68</f>
        <v>35486752.7805</v>
      </c>
      <c r="R73" s="27" t="n">
        <f aca="false">R63-R68</f>
        <v>27492182.4228</v>
      </c>
      <c r="S73" s="27" t="n">
        <f aca="false">S63-S68</f>
        <v>28083885.8768</v>
      </c>
      <c r="T73" s="27" t="n">
        <f aca="false">T63-T68</f>
        <v>27202785.8679</v>
      </c>
      <c r="U73" s="27" t="n">
        <f aca="false">U63-U68</f>
        <v>28849897.05353</v>
      </c>
      <c r="V73" s="27" t="n">
        <f aca="false">V63-V68</f>
        <v>32295227.91737</v>
      </c>
      <c r="W73" s="27" t="n">
        <f aca="false">W63-W68</f>
        <v>35798087.60226</v>
      </c>
      <c r="X73" s="27" t="n">
        <f aca="false">X63-X68</f>
        <v>37876207.637</v>
      </c>
      <c r="Y73" s="27" t="n">
        <f aca="false">Y63-Y68</f>
        <v>42450733.41334</v>
      </c>
      <c r="Z73" s="27" t="n">
        <f aca="false">Z63-Z68</f>
        <v>41759383.32416</v>
      </c>
      <c r="AA73" s="27" t="n">
        <f aca="false">AA63-AA68</f>
        <v>34169486.173</v>
      </c>
      <c r="AB73" s="27" t="n">
        <f aca="false">AB63-AB68</f>
        <v>32592793.73798</v>
      </c>
      <c r="AC73" s="27" t="n">
        <f aca="false">AC63-AC68</f>
        <v>29664881.27328</v>
      </c>
      <c r="AD73" s="27" t="n">
        <f aca="false">AD63-AD68</f>
        <v>30207741.42936</v>
      </c>
      <c r="AE73" s="27" t="n">
        <f aca="false">AE63-AE68</f>
        <v>33543739.67885</v>
      </c>
      <c r="AF73" s="27" t="n">
        <f aca="false">AF63-AF68</f>
        <v>30835969.5013</v>
      </c>
      <c r="AG73" s="27" t="n">
        <f aca="false">AG63-AG68</f>
        <v>33103850.87232</v>
      </c>
      <c r="AH73" s="27" t="n">
        <f aca="false">AH63-AH68</f>
        <v>32944755.69448</v>
      </c>
      <c r="AI73" s="27" t="n">
        <f aca="false">AI63-AI68</f>
        <v>36499614.06091</v>
      </c>
      <c r="AJ73" s="27" t="n">
        <f aca="false">AJ63-AJ68</f>
        <v>39170655.72675</v>
      </c>
      <c r="AK73" s="27" t="n">
        <f aca="false">AK63-AK68</f>
        <v>38174271.21934</v>
      </c>
      <c r="AL73" s="27" t="n">
        <f aca="false">AL63-AL68</f>
        <v>37518332.2244</v>
      </c>
      <c r="AM73" s="27" t="n">
        <f aca="false">AM63-AM68</f>
        <v>36350247.2585</v>
      </c>
      <c r="AN73" s="27" t="n">
        <f aca="false">AN63-AN68</f>
        <v>34727509.67636</v>
      </c>
      <c r="AO73" s="27" t="n">
        <f aca="false">AO63-AO68</f>
        <v>33336217.61412</v>
      </c>
      <c r="AP73" s="27" t="n">
        <f aca="false">AP63-AP68</f>
        <v>30546348.1767</v>
      </c>
      <c r="AQ73" s="27" t="n">
        <f aca="false">AQ63-AQ68</f>
        <v>34209701.88125</v>
      </c>
    </row>
    <row r="75" customFormat="false" ht="15" hidden="false" customHeight="true" outlineLevel="0" collapsed="false">
      <c r="A75" s="12" t="s">
        <v>393</v>
      </c>
    </row>
    <row r="76" customFormat="false" ht="15" hidden="false" customHeight="true" outlineLevel="0" collapsed="false">
      <c r="A76" s="3" t="s">
        <v>394</v>
      </c>
      <c r="B76" s="31" t="n">
        <v>1.35</v>
      </c>
      <c r="C76" s="31" t="n">
        <v>1.35</v>
      </c>
      <c r="D76" s="31" t="n">
        <v>1.35</v>
      </c>
      <c r="E76" s="31" t="n">
        <v>1.35</v>
      </c>
      <c r="F76" s="31" t="n">
        <v>1.42</v>
      </c>
      <c r="G76" s="31" t="n">
        <v>1.42</v>
      </c>
      <c r="H76" s="31" t="n">
        <v>1.42</v>
      </c>
      <c r="I76" s="31" t="n">
        <v>1.42</v>
      </c>
      <c r="J76" s="31" t="n">
        <v>1.47</v>
      </c>
      <c r="K76" s="31" t="n">
        <v>1.47</v>
      </c>
      <c r="L76" s="31" t="n">
        <v>1.47</v>
      </c>
      <c r="M76" s="31" t="n">
        <v>1.47</v>
      </c>
      <c r="N76" s="31" t="n">
        <v>1.52</v>
      </c>
      <c r="O76" s="31" t="n">
        <v>1.52</v>
      </c>
      <c r="P76" s="31" t="n">
        <v>1.52</v>
      </c>
      <c r="Q76" s="31" t="n">
        <v>1.52</v>
      </c>
      <c r="R76" s="31" t="n">
        <v>1.59</v>
      </c>
      <c r="S76" s="31" t="n">
        <v>1.59</v>
      </c>
      <c r="T76" s="31" t="n">
        <v>1.59</v>
      </c>
      <c r="U76" s="31" t="n">
        <v>1.59</v>
      </c>
      <c r="V76" s="31" t="n">
        <v>1.59</v>
      </c>
      <c r="W76" s="31" t="n">
        <v>1.59</v>
      </c>
      <c r="X76" s="31" t="n">
        <v>1.59</v>
      </c>
      <c r="Y76" s="31" t="n">
        <v>1.59</v>
      </c>
      <c r="Z76" s="31" t="n">
        <v>1.59</v>
      </c>
      <c r="AA76" s="31" t="n">
        <v>1.59</v>
      </c>
      <c r="AB76" s="31" t="n">
        <v>1.59</v>
      </c>
      <c r="AC76" s="31" t="n">
        <v>1.59</v>
      </c>
      <c r="AD76" s="31" t="n">
        <v>1.65</v>
      </c>
      <c r="AE76" s="31" t="n">
        <v>1.65</v>
      </c>
      <c r="AF76" s="31" t="n">
        <v>1.65</v>
      </c>
      <c r="AG76" s="31" t="n">
        <v>1.65</v>
      </c>
      <c r="AH76" s="31" t="n">
        <v>1.7</v>
      </c>
      <c r="AI76" s="31" t="n">
        <v>1.7</v>
      </c>
      <c r="AJ76" s="31" t="n">
        <v>1.7</v>
      </c>
      <c r="AK76" s="31" t="n">
        <v>1.7</v>
      </c>
      <c r="AL76" s="31" t="n">
        <v>1.75</v>
      </c>
      <c r="AM76" s="31" t="n">
        <v>1.75</v>
      </c>
      <c r="AN76" s="31" t="n">
        <v>1.75</v>
      </c>
      <c r="AO76" s="31" t="n">
        <v>1.75</v>
      </c>
      <c r="AP76" s="31" t="n">
        <v>1.78</v>
      </c>
      <c r="AQ76" s="31" t="n">
        <v>1.78</v>
      </c>
    </row>
    <row r="77" customFormat="false" ht="15" hidden="false" customHeight="true" outlineLevel="0" collapsed="false">
      <c r="A77" s="3" t="s">
        <v>395</v>
      </c>
      <c r="B77" s="26" t="n">
        <v>185168</v>
      </c>
      <c r="C77" s="26" t="n">
        <v>185365</v>
      </c>
      <c r="D77" s="26" t="n">
        <v>185383</v>
      </c>
      <c r="E77" s="26" t="n">
        <v>185397</v>
      </c>
      <c r="F77" s="26" t="n">
        <v>195657</v>
      </c>
      <c r="G77" s="26" t="n">
        <v>196078</v>
      </c>
      <c r="H77" s="26" t="n">
        <v>196083</v>
      </c>
      <c r="I77" s="26" t="n">
        <v>196094</v>
      </c>
      <c r="J77" s="26" t="n">
        <v>203166</v>
      </c>
      <c r="K77" s="26" t="n">
        <v>203472</v>
      </c>
      <c r="L77" s="26" t="n">
        <v>203334</v>
      </c>
      <c r="M77" s="26" t="n">
        <v>203750</v>
      </c>
      <c r="N77" s="26" t="n">
        <v>212166</v>
      </c>
      <c r="O77" s="26" t="n">
        <v>212549</v>
      </c>
      <c r="P77" s="26" t="n">
        <v>212526</v>
      </c>
      <c r="Q77" s="26" t="n">
        <v>214046</v>
      </c>
      <c r="R77" s="26" t="n">
        <v>224083</v>
      </c>
      <c r="S77" s="26" t="n">
        <v>224172</v>
      </c>
      <c r="T77" s="26" t="n">
        <v>222694</v>
      </c>
      <c r="U77" s="26" t="n">
        <v>222203</v>
      </c>
      <c r="V77" s="26" t="n">
        <v>221779</v>
      </c>
      <c r="W77" s="26" t="n">
        <v>222451</v>
      </c>
      <c r="X77" s="26" t="n">
        <v>222475</v>
      </c>
      <c r="Y77" s="26" t="n">
        <v>222700</v>
      </c>
      <c r="Z77" s="26" t="n">
        <v>222373</v>
      </c>
      <c r="AA77" s="26" t="n">
        <v>222772</v>
      </c>
      <c r="AB77" s="26" t="n">
        <v>222753</v>
      </c>
      <c r="AC77" s="26" t="n">
        <v>222911</v>
      </c>
      <c r="AD77" s="26" t="n">
        <v>230958</v>
      </c>
      <c r="AE77" s="26" t="n">
        <v>234774</v>
      </c>
      <c r="AF77" s="26" t="n">
        <v>234777</v>
      </c>
      <c r="AG77" s="26" t="n">
        <v>234796</v>
      </c>
      <c r="AH77" s="26" t="n">
        <v>242701</v>
      </c>
      <c r="AI77" s="26" t="n">
        <v>242173</v>
      </c>
      <c r="AJ77" s="26" t="n">
        <v>242221</v>
      </c>
      <c r="AK77" s="26" t="n">
        <v>242250</v>
      </c>
      <c r="AL77" s="26" t="n">
        <v>250265</v>
      </c>
      <c r="AM77" s="26" t="n">
        <v>249610</v>
      </c>
      <c r="AN77" s="26" t="n">
        <v>248227</v>
      </c>
      <c r="AO77" s="26" t="n">
        <v>245581</v>
      </c>
      <c r="AP77" s="26" t="n">
        <v>248883</v>
      </c>
      <c r="AQ77" s="26" t="n">
        <v>253212</v>
      </c>
    </row>
    <row r="78" customFormat="false" ht="15" hidden="false" customHeight="true" outlineLevel="0" collapsed="false">
      <c r="A78" s="3" t="s">
        <v>396</v>
      </c>
      <c r="B78" s="13" t="n">
        <f aca="false">B76*4/B55</f>
        <v>0.028391167192429</v>
      </c>
      <c r="C78" s="13" t="n">
        <f aca="false">C76*4/C55</f>
        <v>0.0299351405288542</v>
      </c>
      <c r="D78" s="13" t="n">
        <f aca="false">D76*4/D55</f>
        <v>0.0303643724696356</v>
      </c>
      <c r="E78" s="13" t="n">
        <f aca="false">E76*4/E55</f>
        <v>0.0304826418289585</v>
      </c>
      <c r="F78" s="13" t="n">
        <f aca="false">F76*4/F55</f>
        <v>0.0309368191721133</v>
      </c>
      <c r="G78" s="13" t="n">
        <f aca="false">G76*4/G55</f>
        <v>0.0295571629286569</v>
      </c>
      <c r="H78" s="13" t="n">
        <f aca="false">H76*4/H55</f>
        <v>0.031834996076673</v>
      </c>
      <c r="I78" s="13" t="n">
        <f aca="false">I76*4/I55</f>
        <v>0.0318367804495264</v>
      </c>
      <c r="J78" s="13" t="n">
        <f aca="false">J76*4/J55</f>
        <v>0.0357533746807734</v>
      </c>
      <c r="K78" s="13" t="n">
        <f aca="false">K76*4/K55</f>
        <v>0.0342079236721159</v>
      </c>
      <c r="L78" s="13" t="n">
        <f aca="false">L76*4/L55</f>
        <v>0.0324592878829699</v>
      </c>
      <c r="M78" s="13" t="n">
        <f aca="false">M76*4/M55</f>
        <v>0.0337833955759839</v>
      </c>
      <c r="N78" s="13" t="n">
        <f aca="false">N76*4/N55</f>
        <v>0.0302894435311114</v>
      </c>
      <c r="O78" s="13" t="n">
        <f aca="false">O76*4/O55</f>
        <v>0.029924205138301</v>
      </c>
      <c r="P78" s="13" t="n">
        <f aca="false">P76*4/P55</f>
        <v>0.0282357312032694</v>
      </c>
      <c r="Q78" s="13" t="n">
        <f aca="false">Q76*4/Q55</f>
        <v>0.0289938006676204</v>
      </c>
      <c r="R78" s="13" t="n">
        <f aca="false">R76*4/R55</f>
        <v>0.0432153292111164</v>
      </c>
      <c r="S78" s="13" t="n">
        <f aca="false">S76*4/S55</f>
        <v>0.0411277806518365</v>
      </c>
      <c r="T78" s="13" t="n">
        <f aca="false">T76*4/T55</f>
        <v>0.0425873844917638</v>
      </c>
      <c r="U78" s="13" t="n">
        <f aca="false">U76*4/U55</f>
        <v>0.0396434582060712</v>
      </c>
      <c r="V78" s="13" t="n">
        <f aca="false">V76*4/V55</f>
        <v>0.0344696764403013</v>
      </c>
      <c r="W78" s="13" t="n">
        <f aca="false">W76*4/W55</f>
        <v>0.0304758253869376</v>
      </c>
      <c r="X78" s="13" t="n">
        <f aca="false">X76*4/X55</f>
        <v>0.028695181375203</v>
      </c>
      <c r="Y78" s="13" t="n">
        <f aca="false">Y76*4/Y55</f>
        <v>0.0251791440674611</v>
      </c>
      <c r="Z78" s="13" t="n">
        <f aca="false">Z76*4/Z55</f>
        <v>0.0256069573620002</v>
      </c>
      <c r="AA78" s="13" t="n">
        <f aca="false">AA76*4/AA55</f>
        <v>0.0327413127413127</v>
      </c>
      <c r="AB78" s="13" t="n">
        <f aca="false">AB76*4/AB55</f>
        <v>0.034529561865465</v>
      </c>
      <c r="AC78" s="13" t="n">
        <f aca="false">AC76*4/AC55</f>
        <v>0.0393759286775632</v>
      </c>
      <c r="AD78" s="13" t="n">
        <f aca="false">AD76*4/AD55</f>
        <v>0.0392716886826134</v>
      </c>
      <c r="AE78" s="13" t="n">
        <f aca="false">AE76*4/AE55</f>
        <v>0.0348708194642574</v>
      </c>
      <c r="AF78" s="13" t="n">
        <f aca="false">AF76*4/AF55</f>
        <v>0.0384301851636194</v>
      </c>
      <c r="AG78" s="13" t="n">
        <f aca="false">AG76*4/AG55</f>
        <v>0.0352526439482961</v>
      </c>
      <c r="AH78" s="13" t="n">
        <f aca="false">AH76*4/AH55</f>
        <v>0.0366458288424229</v>
      </c>
      <c r="AI78" s="13" t="n">
        <f aca="false">AI76*4/AI55</f>
        <v>0.0328677074774035</v>
      </c>
      <c r="AJ78" s="13" t="n">
        <f aca="false">AJ76*4/AJ55</f>
        <v>0.030188679245283</v>
      </c>
      <c r="AK78" s="13" t="n">
        <f aca="false">AK76*4/AK55</f>
        <v>0.0309133063599582</v>
      </c>
      <c r="AL78" s="13" t="n">
        <f aca="false">AL76*4/AL55</f>
        <v>0.0326157860404436</v>
      </c>
      <c r="AM78" s="13" t="n">
        <f aca="false">AM76*4/AM55</f>
        <v>0.0343980343980344</v>
      </c>
      <c r="AN78" s="13" t="n">
        <f aca="false">AN76*4/AN55</f>
        <v>0.036237511000673</v>
      </c>
      <c r="AO78" s="13" t="n">
        <f aca="false">AO76*4/AO55</f>
        <v>0.0386079091059511</v>
      </c>
      <c r="AP78" s="13" t="n">
        <f aca="false">AP76*4/AP55</f>
        <v>0.0435873890419345</v>
      </c>
      <c r="AQ78" s="13" t="n">
        <f aca="false">AQ76*4/AQ55</f>
        <v>0.0377338491705973</v>
      </c>
    </row>
    <row r="79" customFormat="false" ht="15" hidden="false" customHeight="true" outlineLevel="0" collapsed="false">
      <c r="A79" s="14" t="s">
        <v>189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</row>
    <row r="80" customFormat="false" ht="15" hidden="false" customHeight="true" outlineLevel="0" collapsed="false">
      <c r="A80" s="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</row>
    <row r="82" customFormat="false" ht="15" hidden="false" customHeight="true" outlineLevel="0" collapsed="false">
      <c r="A82" s="12" t="s">
        <v>397</v>
      </c>
    </row>
    <row r="83" customFormat="false" ht="15" hidden="false" customHeight="true" outlineLevel="0" collapsed="false">
      <c r="A83" s="3" t="s">
        <v>64</v>
      </c>
      <c r="B83" s="11" t="s">
        <v>258</v>
      </c>
      <c r="C83" s="11" t="s">
        <v>259</v>
      </c>
      <c r="D83" s="11" t="s">
        <v>260</v>
      </c>
      <c r="E83" s="11" t="s">
        <v>261</v>
      </c>
      <c r="F83" s="11" t="s">
        <v>262</v>
      </c>
      <c r="G83" s="11" t="s">
        <v>263</v>
      </c>
      <c r="H83" s="11" t="s">
        <v>264</v>
      </c>
      <c r="I83" s="11" t="s">
        <v>265</v>
      </c>
      <c r="J83" s="11" t="s">
        <v>266</v>
      </c>
      <c r="K83" s="11" t="s">
        <v>267</v>
      </c>
      <c r="L83" s="11" t="s">
        <v>268</v>
      </c>
    </row>
    <row r="84" customFormat="false" ht="15" hidden="false" customHeight="true" outlineLevel="0" collapsed="false">
      <c r="A84" s="3" t="s">
        <v>398</v>
      </c>
      <c r="B84" s="30" t="n">
        <f aca="false">SUM(B22:E22)/1000</f>
        <v>1420.6</v>
      </c>
      <c r="C84" s="30" t="n">
        <f aca="false">SUM(F22:I22)/1000</f>
        <v>1498.973</v>
      </c>
      <c r="D84" s="30" t="n">
        <f aca="false">SUM(J22:M22)/1000</f>
        <v>1579.2</v>
      </c>
      <c r="E84" s="30" t="n">
        <f aca="false">SUM(N22:Q22)/1000</f>
        <v>1634.915</v>
      </c>
      <c r="F84" s="30" t="n">
        <f aca="false">SUM(R22:U22)/1000</f>
        <v>1568.408</v>
      </c>
      <c r="G84" s="30" t="n">
        <f aca="false">SUM(V22:Y22)/1000</f>
        <v>1528.16</v>
      </c>
      <c r="H84" s="30" t="n">
        <f aca="false">SUM(Z22:AC22)/1000</f>
        <v>1777.445</v>
      </c>
      <c r="I84" s="30" t="n">
        <f aca="false">SUM(AD22:AG22)/1000</f>
        <v>1893.768</v>
      </c>
      <c r="J84" s="30" t="n">
        <f aca="false">SUM(AH22:AK22)/1000</f>
        <v>1991.393</v>
      </c>
      <c r="K84" s="30" t="n">
        <f aca="false">SUM(AL22:AO22)/1000</f>
        <v>2044.385</v>
      </c>
      <c r="L84" s="30" t="n">
        <f aca="false">SUM(AP22:AQ22)*2/1000</f>
        <v>2093.474</v>
      </c>
    </row>
    <row r="85" customFormat="false" ht="15" hidden="false" customHeight="true" outlineLevel="0" collapsed="false">
      <c r="A85" s="3" t="s">
        <v>399</v>
      </c>
      <c r="B85" s="30" t="n">
        <f aca="false">SUM(B35:E35)/1000</f>
        <v>1306.288</v>
      </c>
      <c r="C85" s="30" t="n">
        <f aca="false">SUM(F35:I35)/1000</f>
        <v>1379.757</v>
      </c>
      <c r="D85" s="30" t="n">
        <f aca="false">SUM(J35:M35)/1000</f>
        <v>1470.823</v>
      </c>
      <c r="E85" s="30" t="n">
        <f aca="false">SUM(N35:Q35)/1000</f>
        <v>1513.248</v>
      </c>
      <c r="F85" s="30" t="n">
        <f aca="false">SUM(R35:U35)/1000</f>
        <v>1423.196</v>
      </c>
      <c r="G85" s="30" t="n">
        <f aca="false">SUM(V35:Y35)/1000</f>
        <v>1396.828</v>
      </c>
      <c r="H85" s="30" t="n">
        <f aca="false">SUM(Z35:AC35)/1000</f>
        <v>1617.403</v>
      </c>
      <c r="I85" s="30" t="n">
        <f aca="false">SUM(AD35:AG35)/1000</f>
        <v>1728.324</v>
      </c>
      <c r="J85" s="30" t="n">
        <f aca="false">SUM(AH35:AK35)/1000</f>
        <v>1838.006</v>
      </c>
      <c r="K85" s="30" t="n">
        <f aca="false">SUM(AL35:AO35)/1000</f>
        <v>1918.547</v>
      </c>
      <c r="L85" s="30" t="n">
        <f aca="false">SUM(AP35:AQ35)*2/1000</f>
        <v>1856.756</v>
      </c>
    </row>
    <row r="86" customFormat="false" ht="15" hidden="false" customHeight="true" outlineLevel="0" collapsed="false">
      <c r="A86" s="3" t="s">
        <v>400</v>
      </c>
      <c r="B86" s="30" t="n">
        <f aca="false">SUM(B26:E26)/1000</f>
        <v>1135.761</v>
      </c>
      <c r="C86" s="30" t="n">
        <f aca="false">SUM(F26:I26)/1000</f>
        <v>1167.218</v>
      </c>
      <c r="D86" s="30" t="n">
        <f aca="false">SUM(J26:M26)/1000</f>
        <v>1218.752</v>
      </c>
      <c r="E86" s="30" t="n">
        <f aca="false">SUM(N26:Q26)/1000</f>
        <v>1280.69</v>
      </c>
      <c r="F86" s="30" t="n">
        <f aca="false">SUM(R26:U26)/1000</f>
        <v>1186.408</v>
      </c>
      <c r="G86" s="30" t="n">
        <f aca="false">SUM(V26:Y26)/1000</f>
        <v>1135.681</v>
      </c>
      <c r="H86" s="30" t="n">
        <f aca="false">SUM(Z26:AC26)/1000</f>
        <v>1353.732</v>
      </c>
      <c r="I86" s="30" t="n">
        <f aca="false">SUM(AD26:AG26)/1000</f>
        <v>1462.261</v>
      </c>
      <c r="J86" s="30" t="n">
        <f aca="false">SUM(AH26:AK26)/1000</f>
        <v>1564.853</v>
      </c>
      <c r="K86" s="30" t="n">
        <f aca="false">SUM(AL26:AO26)/1000</f>
        <v>1627.863</v>
      </c>
      <c r="L86" s="30" t="n">
        <f aca="false">SUM(AP26:AQ26)*2/1000</f>
        <v>1542.298</v>
      </c>
    </row>
    <row r="87" customFormat="false" ht="15" hidden="false" customHeight="true" outlineLevel="0" collapsed="false">
      <c r="A87" s="3" t="s">
        <v>401</v>
      </c>
      <c r="B87" s="30" t="n">
        <f aca="false">SUM(B27:E27)/1000</f>
        <v>1125.341</v>
      </c>
      <c r="C87" s="30" t="n">
        <f aca="false">SUM(F27:I27)/1000</f>
        <v>1189.976</v>
      </c>
      <c r="D87" s="30" t="n">
        <f aca="false">SUM(J27:M27)/1000</f>
        <v>1244.286</v>
      </c>
      <c r="E87" s="30" t="n">
        <f aca="false">SUM(N27:Q27)/1000</f>
        <v>1303.207</v>
      </c>
      <c r="F87" s="30" t="n">
        <f aca="false">SUM(R27:U27)/1000</f>
        <v>1220.597</v>
      </c>
      <c r="G87" s="30" t="n">
        <f aca="false">SUM(V27:Y27)/1000</f>
        <v>1153.472</v>
      </c>
      <c r="H87" s="30" t="n">
        <f aca="false">SUM(Z27:AC27)/1000</f>
        <v>1369.999</v>
      </c>
      <c r="I87" s="30" t="n">
        <f aca="false">SUM(AD27:AG27)/1000</f>
        <v>1505.598</v>
      </c>
      <c r="J87" s="30" t="n">
        <f aca="false">SUM(AH27:AK27)/1000</f>
        <v>1568.394</v>
      </c>
      <c r="K87" s="30" t="n">
        <f aca="false">SUM(AL27:AO27)/1000</f>
        <v>1605.577</v>
      </c>
      <c r="L87" s="30" t="n">
        <f aca="false">SUM(AP27:AQ27)*2/1000</f>
        <v>1609.446</v>
      </c>
    </row>
    <row r="88" customFormat="false" ht="15" hidden="false" customHeight="true" outlineLevel="0" collapsed="false">
      <c r="A88" s="3" t="s">
        <v>402</v>
      </c>
      <c r="B88" s="30" t="n">
        <f aca="false">SUM(B45:E45)/1000</f>
        <v>1058.37</v>
      </c>
      <c r="C88" s="30" t="n">
        <f aca="false">SUM(F45:I45)/1000</f>
        <v>1124.795</v>
      </c>
      <c r="D88" s="30" t="n">
        <f aca="false">SUM(J45:M45)/1000</f>
        <v>1175.258</v>
      </c>
      <c r="E88" s="30" t="n">
        <f aca="false">SUM(N45:Q45)/1000</f>
        <v>1213.922</v>
      </c>
      <c r="F88" s="30" t="n">
        <f aca="false">SUM(R45:U45)/1000</f>
        <v>1143.433</v>
      </c>
      <c r="G88" s="30" t="n">
        <f aca="false">SUM(V45:Y45)/1000</f>
        <v>1052.83</v>
      </c>
      <c r="H88" s="30" t="n">
        <f aca="false">SUM(Z45:AC45)/1000</f>
        <v>1257.825</v>
      </c>
      <c r="I88" s="30" t="n">
        <f aca="false">SUM(AD45:AG45)/1000</f>
        <v>1380.919</v>
      </c>
      <c r="J88" s="30" t="n">
        <f aca="false">SUM(AH45:AK45)/1000</f>
        <v>1441.729</v>
      </c>
      <c r="K88" s="30" t="n">
        <f aca="false">SUM(AL45:AO45)/1000</f>
        <v>1439.26</v>
      </c>
      <c r="L88" s="30" t="n">
        <f aca="false">SUM(AP45:AQ45)*2/1000</f>
        <v>1396.546</v>
      </c>
    </row>
    <row r="89" customFormat="false" ht="15" hidden="false" customHeight="true" outlineLevel="0" collapsed="false">
      <c r="A89" s="3" t="s">
        <v>403</v>
      </c>
      <c r="B89" s="30" t="n">
        <f aca="false">SUM(B10:E10)/1000</f>
        <v>187.51</v>
      </c>
      <c r="C89" s="30" t="n">
        <f aca="false">SUM(F10:I10)/1000</f>
        <v>199.661</v>
      </c>
      <c r="D89" s="30" t="n">
        <f aca="false">SUM(J10:M10)/1000</f>
        <v>220.975</v>
      </c>
      <c r="E89" s="30" t="n">
        <f aca="false">SUM(N10:Q10)/1000</f>
        <v>203.585</v>
      </c>
      <c r="F89" s="30" t="n">
        <f aca="false">SUM(R10:U10)/1000</f>
        <v>214.151</v>
      </c>
      <c r="G89" s="30" t="n">
        <f aca="false">SUM(V10:Y10)/1000</f>
        <v>220.415</v>
      </c>
      <c r="H89" s="30" t="n">
        <f aca="false">SUM(Z10:AC10)/1000</f>
        <v>230.074</v>
      </c>
      <c r="I89" s="30" t="n">
        <f aca="false">SUM(AD10:AG10)/1000</f>
        <v>205.992</v>
      </c>
      <c r="J89" s="30" t="n">
        <f aca="false">SUM(AH10:AK10)/1000</f>
        <v>226.589</v>
      </c>
      <c r="K89" s="30" t="n">
        <f aca="false">SUM(AL10:AO10)/1000</f>
        <v>259.181</v>
      </c>
      <c r="L89" s="30" t="n">
        <f aca="false">SUM(AP10:AQ10)*2/1000</f>
        <v>283.118</v>
      </c>
    </row>
    <row r="90" customFormat="false" ht="15" hidden="false" customHeight="true" outlineLevel="0" collapsed="false">
      <c r="A90" s="3" t="s">
        <v>404</v>
      </c>
      <c r="B90" s="30" t="n">
        <f aca="false">B84-B89</f>
        <v>1233.09</v>
      </c>
      <c r="C90" s="30" t="n">
        <f aca="false">C84-C89</f>
        <v>1299.312</v>
      </c>
      <c r="D90" s="30" t="n">
        <f aca="false">D84-D89</f>
        <v>1358.225</v>
      </c>
      <c r="E90" s="30" t="n">
        <f aca="false">E84-E89</f>
        <v>1431.33</v>
      </c>
      <c r="F90" s="30" t="n">
        <f aca="false">F84-F89</f>
        <v>1354.257</v>
      </c>
      <c r="G90" s="30" t="n">
        <f aca="false">G84-G89</f>
        <v>1307.745</v>
      </c>
      <c r="H90" s="30" t="n">
        <f aca="false">H84-H89</f>
        <v>1547.371</v>
      </c>
      <c r="I90" s="30" t="n">
        <f aca="false">I84-I89</f>
        <v>1687.776</v>
      </c>
      <c r="J90" s="30" t="n">
        <f aca="false">J84-J89</f>
        <v>1764.804</v>
      </c>
      <c r="K90" s="30" t="n">
        <f aca="false">K84-K89</f>
        <v>1785.204</v>
      </c>
      <c r="L90" s="30" t="n">
        <f aca="false">L84-L89</f>
        <v>1810.356</v>
      </c>
    </row>
    <row r="91" customFormat="false" ht="15" hidden="false" customHeight="true" outlineLevel="0" collapsed="false">
      <c r="A91" s="3" t="s">
        <v>405</v>
      </c>
      <c r="B91" s="7" t="n">
        <f aca="false">E55</f>
        <v>177.15</v>
      </c>
      <c r="C91" s="7" t="n">
        <f aca="false">I55</f>
        <v>178.41</v>
      </c>
      <c r="D91" s="7" t="n">
        <f aca="false">M55</f>
        <v>174.05</v>
      </c>
      <c r="E91" s="7" t="n">
        <f aca="false">Q55</f>
        <v>209.7</v>
      </c>
      <c r="F91" s="7" t="n">
        <f aca="false">U55</f>
        <v>160.43</v>
      </c>
      <c r="G91" s="7" t="n">
        <f aca="false">Y55</f>
        <v>252.59</v>
      </c>
      <c r="H91" s="7" t="n">
        <f aca="false">AC55</f>
        <v>161.52</v>
      </c>
      <c r="I91" s="7" t="n">
        <f aca="false">AG55</f>
        <v>187.22</v>
      </c>
      <c r="J91" s="7" t="n">
        <f aca="false">AK55</f>
        <v>219.97</v>
      </c>
      <c r="K91" s="7" t="n">
        <f aca="false">AO55</f>
        <v>181.31</v>
      </c>
      <c r="L91" s="7" t="n">
        <f aca="false">AQ55</f>
        <v>188.69</v>
      </c>
    </row>
    <row r="92" customFormat="false" ht="15" hidden="false" customHeight="true" outlineLevel="0" collapsed="false">
      <c r="A92" s="3" t="s">
        <v>406</v>
      </c>
      <c r="B92" s="30" t="n">
        <f aca="false">E56/1000</f>
        <v>24329.4982686</v>
      </c>
      <c r="C92" s="30" t="n">
        <f aca="false">I56/1000</f>
        <v>24638.71609014</v>
      </c>
      <c r="D92" s="30" t="n">
        <f aca="false">M56/1000</f>
        <v>24108.6965722</v>
      </c>
      <c r="E92" s="30" t="n">
        <f aca="false">Q56/1000</f>
        <v>29494.2137805</v>
      </c>
      <c r="F92" s="30" t="n">
        <f aca="false">U56/1000</f>
        <v>22385.46705353</v>
      </c>
      <c r="G92" s="30" t="n">
        <f aca="false">Y56/1000</f>
        <v>35301.83341334</v>
      </c>
      <c r="H92" s="30" t="n">
        <f aca="false">AC56/1000</f>
        <v>22600.58327328</v>
      </c>
      <c r="I92" s="30" t="n">
        <f aca="false">AG56/1000</f>
        <v>26590.00587232</v>
      </c>
      <c r="J92" s="30" t="n">
        <f aca="false">AK56/1000</f>
        <v>31291.61721934</v>
      </c>
      <c r="K92" s="30" t="n">
        <f aca="false">AO56/1000</f>
        <v>25590.21161412</v>
      </c>
      <c r="L92" s="30" t="n">
        <f aca="false">AQ56/1000</f>
        <v>26955.42788125</v>
      </c>
    </row>
    <row r="93" customFormat="false" ht="15" hidden="false" customHeight="true" outlineLevel="0" collapsed="false">
      <c r="A93" s="3" t="s">
        <v>407</v>
      </c>
      <c r="B93" s="30" t="n">
        <f aca="false">E60/1000</f>
        <v>7030.88</v>
      </c>
      <c r="C93" s="30" t="n">
        <f aca="false">I60/1000</f>
        <v>7329.47</v>
      </c>
      <c r="D93" s="30" t="n">
        <f aca="false">M60/1000</f>
        <v>7040.263</v>
      </c>
      <c r="E93" s="30" t="n">
        <f aca="false">Q60/1000</f>
        <v>7296.29</v>
      </c>
      <c r="F93" s="30" t="n">
        <f aca="false">U60/1000</f>
        <v>7564.337</v>
      </c>
      <c r="G93" s="30" t="n">
        <f aca="false">Y60/1000</f>
        <v>8103.547</v>
      </c>
      <c r="H93" s="30" t="n">
        <f aca="false">AC60/1000</f>
        <v>8316.045</v>
      </c>
      <c r="I93" s="30" t="n">
        <f aca="false">AG60/1000</f>
        <v>7981.822</v>
      </c>
      <c r="J93" s="30" t="n">
        <f aca="false">AK60/1000</f>
        <v>8077.249</v>
      </c>
      <c r="K93" s="30" t="n">
        <f aca="false">AO60/1000</f>
        <v>9328.552</v>
      </c>
      <c r="L93" s="30" t="n">
        <f aca="false">AQ60/1000</f>
        <v>9024.78</v>
      </c>
    </row>
    <row r="94" customFormat="false" ht="15" hidden="false" customHeight="true" outlineLevel="0" collapsed="false">
      <c r="A94" s="3" t="s">
        <v>408</v>
      </c>
      <c r="B94" s="30" t="n">
        <f aca="false">E63/1000</f>
        <v>31360.3782686</v>
      </c>
      <c r="C94" s="30" t="n">
        <f aca="false">I63/1000</f>
        <v>31968.18609014</v>
      </c>
      <c r="D94" s="30" t="n">
        <f aca="false">M63/1000</f>
        <v>31148.9595722</v>
      </c>
      <c r="E94" s="30" t="n">
        <f aca="false">Q63/1000</f>
        <v>36790.5037805</v>
      </c>
      <c r="F94" s="30" t="n">
        <f aca="false">U63/1000</f>
        <v>29949.80405353</v>
      </c>
      <c r="G94" s="30" t="n">
        <f aca="false">Y63/1000</f>
        <v>43405.38041334</v>
      </c>
      <c r="H94" s="30" t="n">
        <f aca="false">AC63/1000</f>
        <v>30916.62827328</v>
      </c>
      <c r="I94" s="30" t="n">
        <f aca="false">AG63/1000</f>
        <v>34571.82787232</v>
      </c>
      <c r="J94" s="30" t="n">
        <f aca="false">AK63/1000</f>
        <v>39368.86621934</v>
      </c>
      <c r="K94" s="30" t="n">
        <f aca="false">AO63/1000</f>
        <v>34918.76361412</v>
      </c>
      <c r="L94" s="30" t="n">
        <f aca="false">AQ63/1000</f>
        <v>35980.20788125</v>
      </c>
    </row>
    <row r="95" customFormat="false" ht="15" hidden="false" customHeight="true" outlineLevel="0" collapsed="false">
      <c r="A95" s="3" t="s">
        <v>409</v>
      </c>
      <c r="B95" s="30" t="n">
        <f aca="false">E72/1000</f>
        <v>22362.9432686</v>
      </c>
      <c r="C95" s="30" t="n">
        <f aca="false">I72/1000</f>
        <v>23264.05209014</v>
      </c>
      <c r="D95" s="30" t="n">
        <f aca="false">M72/1000</f>
        <v>22255.8525722</v>
      </c>
      <c r="E95" s="30" t="n">
        <f aca="false">Q72/1000</f>
        <v>28190.4627805</v>
      </c>
      <c r="F95" s="30" t="n">
        <f aca="false">U72/1000</f>
        <v>21285.56005353</v>
      </c>
      <c r="G95" s="30" t="n">
        <f aca="false">Y72/1000</f>
        <v>34347.18641334</v>
      </c>
      <c r="H95" s="30" t="n">
        <f aca="false">AC72/1000</f>
        <v>21348.83627328</v>
      </c>
      <c r="I95" s="30" t="n">
        <f aca="false">AG72/1000</f>
        <v>25122.02887232</v>
      </c>
      <c r="J95" s="30" t="n">
        <f aca="false">AK72/1000</f>
        <v>30097.02221934</v>
      </c>
      <c r="K95" s="30" t="n">
        <f aca="false">AO72/1000</f>
        <v>24007.66561412</v>
      </c>
      <c r="L95" s="30" t="n">
        <f aca="false">AQ72/1000</f>
        <v>25184.92188125</v>
      </c>
    </row>
    <row r="96" customFormat="false" ht="15" hidden="false" customHeight="true" outlineLevel="0" collapsed="false">
      <c r="A96" s="3" t="s">
        <v>410</v>
      </c>
      <c r="B96" s="30" t="n">
        <f aca="false">E73/1000</f>
        <v>29393.8232686</v>
      </c>
      <c r="C96" s="30" t="n">
        <f aca="false">I73/1000</f>
        <v>30593.52209014</v>
      </c>
      <c r="D96" s="30" t="n">
        <f aca="false">M73/1000</f>
        <v>29296.1155722</v>
      </c>
      <c r="E96" s="30" t="n">
        <f aca="false">Q73/1000</f>
        <v>35486.7527805</v>
      </c>
      <c r="F96" s="30" t="n">
        <f aca="false">U73/1000</f>
        <v>28849.89705353</v>
      </c>
      <c r="G96" s="30" t="n">
        <f aca="false">Y73/1000</f>
        <v>42450.73341334</v>
      </c>
      <c r="H96" s="30" t="n">
        <f aca="false">AC73/1000</f>
        <v>29664.88127328</v>
      </c>
      <c r="I96" s="30" t="n">
        <f aca="false">AG73/1000</f>
        <v>33103.85087232</v>
      </c>
      <c r="J96" s="30" t="n">
        <f aca="false">AK73/1000</f>
        <v>38174.27121934</v>
      </c>
      <c r="K96" s="30" t="n">
        <f aca="false">AO73/1000</f>
        <v>33336.21761412</v>
      </c>
      <c r="L96" s="30" t="n">
        <f aca="false">AQ73/1000</f>
        <v>34209.70188125</v>
      </c>
    </row>
    <row r="97" customFormat="false" ht="15" hidden="false" customHeight="true" outlineLevel="0" collapsed="false">
      <c r="A97" s="3" t="s">
        <v>411</v>
      </c>
      <c r="B97" s="32" t="n">
        <f aca="false">B96/B84</f>
        <v>20.6911328090948</v>
      </c>
      <c r="C97" s="32" t="n">
        <f aca="false">C96/C84</f>
        <v>20.409655204023</v>
      </c>
      <c r="D97" s="32" t="n">
        <f aca="false">D96/D84</f>
        <v>18.5512383309271</v>
      </c>
      <c r="E97" s="32" t="n">
        <f aca="false">E96/E84</f>
        <v>21.7055643752122</v>
      </c>
      <c r="F97" s="32" t="n">
        <f aca="false">F96/F84</f>
        <v>18.3943827457715</v>
      </c>
      <c r="G97" s="32" t="n">
        <f aca="false">G96/G84</f>
        <v>27.7789848008978</v>
      </c>
      <c r="H97" s="32" t="n">
        <f aca="false">H96/H84</f>
        <v>16.6896198044271</v>
      </c>
      <c r="I97" s="32" t="n">
        <f aca="false">I96/I84</f>
        <v>17.480415168236</v>
      </c>
      <c r="J97" s="32" t="n">
        <f aca="false">J96/J84</f>
        <v>19.1696321215049</v>
      </c>
      <c r="K97" s="32" t="n">
        <f aca="false">K96/K84</f>
        <v>16.3062327370432</v>
      </c>
      <c r="L97" s="32" t="n">
        <f aca="false">L96/L84</f>
        <v>16.3411161931077</v>
      </c>
    </row>
    <row r="98" customFormat="false" ht="15" hidden="false" customHeight="true" outlineLevel="0" collapsed="false">
      <c r="A98" s="3" t="s">
        <v>412</v>
      </c>
      <c r="B98" s="32" t="n">
        <f aca="false">B95/B90</f>
        <v>18.1356942871972</v>
      </c>
      <c r="C98" s="32" t="n">
        <f aca="false">C95/C90</f>
        <v>17.9049005089925</v>
      </c>
      <c r="D98" s="32" t="n">
        <f aca="false">D95/D90</f>
        <v>16.3859835978575</v>
      </c>
      <c r="E98" s="32" t="n">
        <f aca="false">E95/E90</f>
        <v>19.6952923368475</v>
      </c>
      <c r="F98" s="32" t="n">
        <f aca="false">F95/F90</f>
        <v>15.7175189447276</v>
      </c>
      <c r="G98" s="32" t="n">
        <f aca="false">G95/G90</f>
        <v>26.264437190232</v>
      </c>
      <c r="H98" s="32" t="n">
        <f aca="false">H95/H90</f>
        <v>13.7968439845906</v>
      </c>
      <c r="I98" s="32" t="n">
        <f aca="false">I95/I90</f>
        <v>14.8846937462791</v>
      </c>
      <c r="J98" s="32" t="n">
        <f aca="false">J95/J90</f>
        <v>17.0540310534994</v>
      </c>
      <c r="K98" s="32" t="n">
        <f aca="false">K95/K90</f>
        <v>13.44813568316</v>
      </c>
      <c r="L98" s="32" t="n">
        <f aca="false">L95/L90</f>
        <v>13.9115852800499</v>
      </c>
    </row>
    <row r="99" customFormat="false" ht="15" hidden="false" customHeight="true" outlineLevel="0" collapsed="false">
      <c r="A99" s="3" t="s">
        <v>413</v>
      </c>
      <c r="B99" s="30" t="n">
        <f aca="false">B84-B85</f>
        <v>114.312</v>
      </c>
      <c r="C99" s="30" t="n">
        <f aca="false">C84-C85</f>
        <v>119.216</v>
      </c>
      <c r="D99" s="30" t="n">
        <f aca="false">D84-D85</f>
        <v>108.377</v>
      </c>
      <c r="E99" s="30" t="n">
        <f aca="false">E84-E85</f>
        <v>121.667</v>
      </c>
      <c r="F99" s="30" t="n">
        <f aca="false">F84-F85</f>
        <v>145.212</v>
      </c>
      <c r="G99" s="30" t="n">
        <f aca="false">G84-G85</f>
        <v>131.332</v>
      </c>
      <c r="H99" s="30" t="n">
        <f aca="false">H84-H85</f>
        <v>160.042</v>
      </c>
      <c r="I99" s="30" t="n">
        <f aca="false">I84-I85</f>
        <v>165.444</v>
      </c>
      <c r="J99" s="30" t="n">
        <f aca="false">J84-J85</f>
        <v>153.387</v>
      </c>
      <c r="K99" s="30" t="n">
        <f aca="false">K84-K85</f>
        <v>125.838</v>
      </c>
      <c r="L99" s="30" t="n">
        <f aca="false">L84-L85</f>
        <v>236.718</v>
      </c>
    </row>
    <row r="100" customFormat="false" ht="15" hidden="false" customHeight="true" outlineLevel="0" collapsed="false">
      <c r="A100" s="3" t="s">
        <v>414</v>
      </c>
      <c r="B100" s="30" t="n">
        <f aca="false">B85-B86</f>
        <v>170.527</v>
      </c>
      <c r="C100" s="30" t="n">
        <f aca="false">C85-C86</f>
        <v>212.539</v>
      </c>
      <c r="D100" s="30" t="n">
        <f aca="false">D85-D86</f>
        <v>252.071</v>
      </c>
      <c r="E100" s="30" t="n">
        <f aca="false">E85-E86</f>
        <v>232.558</v>
      </c>
      <c r="F100" s="30" t="n">
        <f aca="false">F85-F86</f>
        <v>236.788</v>
      </c>
      <c r="G100" s="30" t="n">
        <f aca="false">G85-G86</f>
        <v>261.147</v>
      </c>
      <c r="H100" s="30" t="n">
        <f aca="false">H85-H86</f>
        <v>263.671</v>
      </c>
      <c r="I100" s="30" t="n">
        <f aca="false">I85-I86</f>
        <v>266.063</v>
      </c>
      <c r="J100" s="30" t="n">
        <f aca="false">J85-J86</f>
        <v>273.153</v>
      </c>
      <c r="K100" s="30" t="n">
        <f aca="false">K85-K86</f>
        <v>290.684</v>
      </c>
      <c r="L100" s="30" t="n">
        <f aca="false">L85-L86</f>
        <v>314.458</v>
      </c>
    </row>
    <row r="101" customFormat="false" ht="15" hidden="false" customHeight="true" outlineLevel="0" collapsed="false">
      <c r="A101" s="3" t="s">
        <v>415</v>
      </c>
      <c r="B101" s="30" t="n">
        <f aca="false">B86-B87</f>
        <v>10.4200000000001</v>
      </c>
      <c r="C101" s="30" t="n">
        <f aca="false">C86-C87</f>
        <v>-22.758</v>
      </c>
      <c r="D101" s="30" t="n">
        <f aca="false">D86-D87</f>
        <v>-25.5340000000001</v>
      </c>
      <c r="E101" s="30" t="n">
        <f aca="false">E86-E87</f>
        <v>-22.5170000000001</v>
      </c>
      <c r="F101" s="30" t="n">
        <f aca="false">F86-F87</f>
        <v>-34.1890000000001</v>
      </c>
      <c r="G101" s="30" t="n">
        <f aca="false">G86-G87</f>
        <v>-17.7909999999999</v>
      </c>
      <c r="H101" s="30" t="n">
        <f aca="false">H86-H87</f>
        <v>-16.2670000000001</v>
      </c>
      <c r="I101" s="30" t="n">
        <f aca="false">I86-I87</f>
        <v>-43.337</v>
      </c>
      <c r="J101" s="30" t="n">
        <f aca="false">J86-J87</f>
        <v>-3.54099999999994</v>
      </c>
      <c r="K101" s="30" t="n">
        <f aca="false">K86-K87</f>
        <v>22.2860000000001</v>
      </c>
      <c r="L101" s="30" t="n">
        <f aca="false">L86-L87</f>
        <v>-67.1479999999999</v>
      </c>
    </row>
    <row r="102" customFormat="false" ht="15" hidden="false" customHeight="true" outlineLevel="0" collapsed="false">
      <c r="A102" s="3" t="s">
        <v>416</v>
      </c>
      <c r="B102" s="30" t="n">
        <f aca="false">B87-B88</f>
        <v>66.971</v>
      </c>
      <c r="C102" s="30" t="n">
        <f aca="false">C87-C88</f>
        <v>65.181</v>
      </c>
      <c r="D102" s="30" t="n">
        <f aca="false">D87-D88</f>
        <v>69.028</v>
      </c>
      <c r="E102" s="30" t="n">
        <f aca="false">E87-E88</f>
        <v>89.2850000000001</v>
      </c>
      <c r="F102" s="30" t="n">
        <f aca="false">F87-F88</f>
        <v>77.164</v>
      </c>
      <c r="G102" s="30" t="n">
        <f aca="false">G87-G88</f>
        <v>100.642</v>
      </c>
      <c r="H102" s="30" t="n">
        <f aca="false">H87-H88</f>
        <v>112.174</v>
      </c>
      <c r="I102" s="30" t="n">
        <f aca="false">I87-I88</f>
        <v>124.679</v>
      </c>
      <c r="J102" s="30" t="n">
        <f aca="false">J87-J88</f>
        <v>126.665</v>
      </c>
      <c r="K102" s="30" t="n">
        <f aca="false">K87-K88</f>
        <v>166.317</v>
      </c>
      <c r="L102" s="30" t="n">
        <f aca="false">L87-L88</f>
        <v>212.9</v>
      </c>
    </row>
    <row r="103" customFormat="false" ht="15" hidden="false" customHeight="true" outlineLevel="0" collapsed="false">
      <c r="A103" s="10" t="s">
        <v>417</v>
      </c>
    </row>
    <row r="104" customFormat="false" ht="15" hidden="false" customHeight="true" outlineLevel="0" collapsed="false">
      <c r="A104" s="3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</row>
    <row r="105" customFormat="false" ht="15" hidden="false" customHeight="true" outlineLevel="0" collapsed="false">
      <c r="A105" s="12" t="s">
        <v>418</v>
      </c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</row>
    <row r="106" customFormat="false" ht="15" hidden="false" customHeight="true" outlineLevel="0" collapsed="false">
      <c r="A106" s="3" t="s">
        <v>419</v>
      </c>
      <c r="B106" s="30" t="n">
        <f aca="false">AVERAGE(B51:E51)</f>
        <v>137461.219</v>
      </c>
      <c r="C106" s="30" t="n">
        <f aca="false">AVERAGE(F51:I51)</f>
        <v>138064.355</v>
      </c>
      <c r="D106" s="30" t="n">
        <f aca="false">AVERAGE(J51:M51)</f>
        <v>138288.79675</v>
      </c>
      <c r="E106" s="30" t="n">
        <f aca="false">AVERAGE(N51:Q51)</f>
        <v>139567.78325</v>
      </c>
      <c r="F106" s="30" t="n">
        <f aca="false">AVERAGE(R51:U51)</f>
        <v>140438.03075</v>
      </c>
      <c r="G106" s="30" t="n">
        <f aca="false">AVERAGE(V51:Y51)</f>
        <v>139717.39825</v>
      </c>
      <c r="H106" s="30" t="n">
        <f aca="false">AVERAGE(Z51:AC51)</f>
        <v>139975.0855</v>
      </c>
      <c r="I106" s="30" t="n">
        <f aca="false">AVERAGE(AD51:AG51)</f>
        <v>141643.787</v>
      </c>
      <c r="J106" s="30" t="n">
        <f aca="false">AVERAGE(AH51:AK51)</f>
        <v>142458.60475</v>
      </c>
      <c r="K106" s="30" t="n">
        <f aca="false">AVERAGE(AL51:AO51)</f>
        <v>142826.38175</v>
      </c>
      <c r="L106" s="30" t="n">
        <f aca="false">AVERAGE(AP51:AQ51)</f>
        <v>141323.7775</v>
      </c>
    </row>
    <row r="107" customFormat="false" ht="15" hidden="false" customHeight="true" outlineLevel="0" collapsed="false">
      <c r="A107" s="3" t="s">
        <v>420</v>
      </c>
      <c r="B107" s="7" t="n">
        <f aca="false">B88*1000/B106</f>
        <v>7.69940793264753</v>
      </c>
      <c r="C107" s="7" t="n">
        <f aca="false">C88*1000/C106</f>
        <v>8.14688918077371</v>
      </c>
      <c r="D107" s="7" t="n">
        <f aca="false">D88*1000/D106</f>
        <v>8.49857709098911</v>
      </c>
      <c r="E107" s="7" t="n">
        <f aca="false">E88*1000/E106</f>
        <v>8.697723584429</v>
      </c>
      <c r="F107" s="7" t="n">
        <f aca="false">F88*1000/F106</f>
        <v>8.14190425409394</v>
      </c>
      <c r="G107" s="7" t="n">
        <f aca="false">G88*1000/G106</f>
        <v>7.5354251738652</v>
      </c>
      <c r="H107" s="7" t="n">
        <f aca="false">H88*1000/H106</f>
        <v>8.98606345198482</v>
      </c>
      <c r="I107" s="7" t="n">
        <f aca="false">I88*1000/I106</f>
        <v>9.74923806576846</v>
      </c>
      <c r="J107" s="7" t="n">
        <f aca="false">J88*1000/J106</f>
        <v>10.120336377926</v>
      </c>
      <c r="K107" s="7" t="n">
        <f aca="false">K88*1000/K106</f>
        <v>10.0769898555524</v>
      </c>
      <c r="L107" s="7" t="n">
        <f aca="false">L88*1000/L106</f>
        <v>9.88188983272825</v>
      </c>
    </row>
    <row r="108" customFormat="false" ht="15" hidden="false" customHeight="true" outlineLevel="0" collapsed="false">
      <c r="A108" s="3" t="s">
        <v>421</v>
      </c>
      <c r="B108" s="7" t="n">
        <f aca="false">B102*1000/B106</f>
        <v>0.487199229624175</v>
      </c>
      <c r="C108" s="7" t="n">
        <f aca="false">C102*1000/C106</f>
        <v>0.472105924805863</v>
      </c>
      <c r="D108" s="7" t="n">
        <f aca="false">D102*1000/D106</f>
        <v>0.499158294975909</v>
      </c>
      <c r="E108" s="7" t="n">
        <f aca="false">E102*1000/E106</f>
        <v>0.639724998999725</v>
      </c>
      <c r="F108" s="7" t="n">
        <f aca="false">F102*1000/F106</f>
        <v>0.549452307098802</v>
      </c>
      <c r="G108" s="7" t="n">
        <f aca="false">G102*1000/G106</f>
        <v>0.720325465980398</v>
      </c>
      <c r="H108" s="7" t="n">
        <f aca="false">H102*1000/H106</f>
        <v>0.801385472273921</v>
      </c>
      <c r="I108" s="7" t="n">
        <f aca="false">I102*1000/I106</f>
        <v>0.88022921894908</v>
      </c>
      <c r="J108" s="7" t="n">
        <f aca="false">J102*1000/J106</f>
        <v>0.889135480600023</v>
      </c>
      <c r="K108" s="7" t="n">
        <f aca="false">K102*1000/K106</f>
        <v>1.16446974264963</v>
      </c>
      <c r="L108" s="7" t="n">
        <f aca="false">L102*1000/L106</f>
        <v>1.5064697800057</v>
      </c>
    </row>
    <row r="109" customFormat="false" ht="15" hidden="false" customHeight="true" outlineLevel="0" collapsed="false">
      <c r="A109" s="3" t="s">
        <v>422</v>
      </c>
      <c r="B109" s="7" t="n">
        <f aca="false">B101*1000/B106</f>
        <v>0.0758031979914282</v>
      </c>
      <c r="C109" s="7" t="n">
        <f aca="false">C101*1000/C106</f>
        <v>-0.164836173681469</v>
      </c>
      <c r="D109" s="7" t="n">
        <f aca="false">D101*1000/D106</f>
        <v>-0.184642578430708</v>
      </c>
      <c r="E109" s="7" t="n">
        <f aca="false">E101*1000/E106</f>
        <v>-0.161333794058093</v>
      </c>
      <c r="F109" s="7" t="n">
        <f aca="false">F101*1000/F106</f>
        <v>-0.243445452897737</v>
      </c>
      <c r="G109" s="7" t="n">
        <f aca="false">G101*1000/G106</f>
        <v>-0.127335609042519</v>
      </c>
      <c r="H109" s="7" t="n">
        <f aca="false">H101*1000/H106</f>
        <v>-0.116213538587194</v>
      </c>
      <c r="I109" s="7" t="n">
        <f aca="false">I101*1000/I106</f>
        <v>-0.305957648534206</v>
      </c>
      <c r="J109" s="7" t="n">
        <f aca="false">J101*1000/J106</f>
        <v>-0.0248563434003444</v>
      </c>
      <c r="K109" s="7" t="n">
        <f aca="false">K101*1000/K106</f>
        <v>0.156035598794409</v>
      </c>
      <c r="L109" s="7" t="n">
        <f aca="false">L101*1000/L106</f>
        <v>-0.475135898486721</v>
      </c>
    </row>
    <row r="110" customFormat="false" ht="15" hidden="false" customHeight="true" outlineLevel="0" collapsed="false">
      <c r="A110" s="3" t="s">
        <v>423</v>
      </c>
      <c r="B110" s="7" t="n">
        <f aca="false">B100*1000/B106</f>
        <v>1.2405462518123</v>
      </c>
      <c r="C110" s="7" t="n">
        <f aca="false">C100*1000/C106</f>
        <v>1.53941978724342</v>
      </c>
      <c r="D110" s="7" t="n">
        <f aca="false">D100*1000/D106</f>
        <v>1.82278684842198</v>
      </c>
      <c r="E110" s="7" t="n">
        <f aca="false">E100*1000/E106</f>
        <v>1.66627279293698</v>
      </c>
      <c r="F110" s="7" t="n">
        <f aca="false">F100*1000/F106</f>
        <v>1.68606750418992</v>
      </c>
      <c r="G110" s="7" t="n">
        <f aca="false">G100*1000/G106</f>
        <v>1.86910866700168</v>
      </c>
      <c r="H110" s="7" t="n">
        <f aca="false">H100*1000/H106</f>
        <v>1.88369951022463</v>
      </c>
      <c r="I110" s="7" t="n">
        <f aca="false">I100*1000/I106</f>
        <v>1.87839513214936</v>
      </c>
      <c r="J110" s="7" t="n">
        <f aca="false">J100*1000/J106</f>
        <v>1.91742015499418</v>
      </c>
      <c r="K110" s="7" t="n">
        <f aca="false">K100*1000/K106</f>
        <v>2.03522624068715</v>
      </c>
      <c r="L110" s="7" t="n">
        <f aca="false">L100*1000/L106</f>
        <v>2.22508912203398</v>
      </c>
    </row>
    <row r="111" customFormat="false" ht="15" hidden="false" customHeight="true" outlineLevel="0" collapsed="false">
      <c r="A111" s="3" t="s">
        <v>424</v>
      </c>
      <c r="B111" s="7" t="n">
        <f aca="false">B99*1000/B106</f>
        <v>0.831594545949719</v>
      </c>
      <c r="C111" s="7" t="n">
        <f aca="false">C99*1000/C106</f>
        <v>0.863481381562967</v>
      </c>
      <c r="D111" s="7" t="n">
        <f aca="false">D99*1000/D106</f>
        <v>0.783700506093238</v>
      </c>
      <c r="E111" s="7" t="n">
        <f aca="false">E99*1000/E106</f>
        <v>0.871741294207307</v>
      </c>
      <c r="F111" s="7" t="n">
        <f aca="false">F99*1000/F106</f>
        <v>1.03399342204177</v>
      </c>
      <c r="G111" s="7" t="n">
        <f aca="false">G99*1000/G106</f>
        <v>0.939983149163745</v>
      </c>
      <c r="H111" s="7" t="n">
        <f aca="false">H99*1000/H106</f>
        <v>1.14336061612907</v>
      </c>
      <c r="I111" s="7" t="n">
        <f aca="false">I99*1000/I106</f>
        <v>1.16802864074793</v>
      </c>
      <c r="J111" s="7" t="n">
        <f aca="false">J99*1000/J106</f>
        <v>1.07671277750599</v>
      </c>
      <c r="K111" s="7" t="n">
        <f aca="false">K99*1000/K106</f>
        <v>0.881055715744896</v>
      </c>
      <c r="L111" s="7" t="n">
        <f aca="false">L99*1000/L106</f>
        <v>1.6750047599032</v>
      </c>
    </row>
    <row r="112" customFormat="false" ht="15" hidden="false" customHeight="true" outlineLevel="0" collapsed="false">
      <c r="A112" s="10" t="s">
        <v>425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</row>
    <row r="113" customFormat="false" ht="15" hidden="false" customHeight="true" outlineLevel="0" collapsed="false">
      <c r="A113" s="3"/>
      <c r="B113" s="27"/>
      <c r="C113" s="27"/>
      <c r="D113" s="27"/>
      <c r="E113" s="27"/>
      <c r="F113" s="27"/>
      <c r="G113" s="27"/>
      <c r="H113" s="27"/>
      <c r="I113" s="27"/>
      <c r="J113" s="27"/>
      <c r="K113" s="27"/>
    </row>
    <row r="114" customFormat="false" ht="15" hidden="false" customHeight="true" outlineLevel="0" collapsed="false">
      <c r="A114" s="3" t="s">
        <v>426</v>
      </c>
      <c r="B114" s="26"/>
      <c r="C114" s="26"/>
      <c r="D114" s="26"/>
      <c r="E114" s="26"/>
      <c r="F114" s="26"/>
      <c r="G114" s="26"/>
      <c r="H114" s="26"/>
      <c r="I114" s="26"/>
      <c r="J114" s="26"/>
      <c r="K114" s="26"/>
    </row>
    <row r="115" customFormat="false" ht="15" hidden="false" customHeight="true" outlineLevel="0" collapsed="false">
      <c r="A115" s="4" t="s">
        <v>427</v>
      </c>
      <c r="B115" s="29" t="n">
        <v>2039.656</v>
      </c>
      <c r="C115" s="29" t="n">
        <v>2154.481</v>
      </c>
      <c r="D115" s="29" t="n">
        <v>2280.963</v>
      </c>
      <c r="E115" s="29" t="n">
        <v>2319.666</v>
      </c>
      <c r="F115" s="29" t="n">
        <v>2297.442</v>
      </c>
      <c r="G115" s="29" t="n">
        <v>2291.766</v>
      </c>
      <c r="H115" s="29" t="n">
        <v>2587.113</v>
      </c>
      <c r="I115" s="29" t="n">
        <v>2760.187</v>
      </c>
      <c r="J115" s="29" t="n">
        <v>2906.676</v>
      </c>
      <c r="K115" s="29" t="n">
        <v>3033.683</v>
      </c>
      <c r="L115" s="29" t="n">
        <v>3088.864</v>
      </c>
    </row>
    <row r="116" customFormat="false" ht="15" hidden="false" customHeight="true" outlineLevel="0" collapsed="false">
      <c r="A116" s="4" t="s">
        <v>428</v>
      </c>
      <c r="B116" s="30" t="n">
        <f aca="false">B157+B158</f>
        <v>611.414</v>
      </c>
      <c r="C116" s="30" t="n">
        <f aca="false">C157+C158</f>
        <v>649.826</v>
      </c>
      <c r="D116" s="30" t="n">
        <f aca="false">D157+D158</f>
        <v>682.718</v>
      </c>
      <c r="E116" s="30" t="n">
        <f aca="false">E157+E158</f>
        <v>680.075</v>
      </c>
      <c r="F116" s="30" t="n">
        <f aca="false">F157+F158</f>
        <v>721.847</v>
      </c>
      <c r="G116" s="30" t="n">
        <f aca="false">G157+G158</f>
        <v>752.212</v>
      </c>
      <c r="H116" s="30" t="n">
        <f aca="false">H157+H158</f>
        <v>798.489</v>
      </c>
      <c r="I116" s="30" t="n">
        <f aca="false">I157+I158</f>
        <v>858.699</v>
      </c>
      <c r="J116" s="30" t="n">
        <f aca="false">J157+J158</f>
        <v>903.726</v>
      </c>
      <c r="K116" s="30" t="n">
        <f aca="false">K157+K158</f>
        <v>966.323</v>
      </c>
      <c r="L116" s="30" t="n">
        <f aca="false">L157+L158</f>
        <v>988.426</v>
      </c>
    </row>
    <row r="117" customFormat="false" ht="15" hidden="false" customHeight="true" outlineLevel="0" collapsed="false">
      <c r="A117" s="4" t="s">
        <v>429</v>
      </c>
      <c r="B117" s="19" t="n">
        <f aca="false">(B115-B116)/B115</f>
        <v>0.700236706581894</v>
      </c>
      <c r="C117" s="19" t="n">
        <f aca="false">(C115-C116)/C115</f>
        <v>0.698383972752603</v>
      </c>
      <c r="D117" s="19" t="n">
        <f aca="false">(D115-D116)/D115</f>
        <v>0.700688700342794</v>
      </c>
      <c r="E117" s="19" t="n">
        <f aca="false">(E115-E116)/E115</f>
        <v>0.70682201661791</v>
      </c>
      <c r="F117" s="19" t="n">
        <f aca="false">(F115-F116)/F115</f>
        <v>0.685804037708025</v>
      </c>
      <c r="G117" s="19" t="n">
        <f aca="false">(G115-G116)/G115</f>
        <v>0.671776263370693</v>
      </c>
      <c r="H117" s="19" t="n">
        <f aca="false">(H115-H116)/H115</f>
        <v>0.691359055441336</v>
      </c>
      <c r="I117" s="19" t="n">
        <f aca="false">(I115-I116)/I115</f>
        <v>0.688898252183638</v>
      </c>
      <c r="J117" s="19" t="n">
        <f aca="false">(J115-J116)/J115</f>
        <v>0.689086090090536</v>
      </c>
      <c r="K117" s="19" t="n">
        <f aca="false">(K115-K116)/K115</f>
        <v>0.681468696630465</v>
      </c>
      <c r="L117" s="19" t="n">
        <f aca="false">(L115-L116)/L115</f>
        <v>0.680003392833093</v>
      </c>
    </row>
    <row r="118" customFormat="false" ht="15" hidden="false" customHeight="true" outlineLevel="0" collapsed="false">
      <c r="A118" s="10" t="s">
        <v>430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</row>
    <row r="119" customFormat="false" ht="15" hidden="false" customHeight="true" outlineLevel="0" collapsed="false">
      <c r="A119" s="12" t="s">
        <v>431</v>
      </c>
      <c r="B119" s="27"/>
      <c r="C119" s="27"/>
      <c r="D119" s="27"/>
      <c r="E119" s="27"/>
      <c r="F119" s="27"/>
      <c r="G119" s="27"/>
      <c r="H119" s="27"/>
      <c r="I119" s="27"/>
      <c r="J119" s="27"/>
      <c r="K119" s="27"/>
    </row>
    <row r="120" customFormat="false" ht="15" hidden="false" customHeight="true" outlineLevel="0" collapsed="false">
      <c r="A120" s="3" t="s">
        <v>432</v>
      </c>
      <c r="B120" s="32" t="n">
        <f aca="false">B94/B84</f>
        <v>22.075445775447</v>
      </c>
      <c r="C120" s="32" t="n">
        <f aca="false">C94/C84</f>
        <v>21.3267257583292</v>
      </c>
      <c r="D120" s="32" t="n">
        <f aca="false">D94/D84</f>
        <v>19.724518472771</v>
      </c>
      <c r="E120" s="32" t="n">
        <f aca="false">E94/E84</f>
        <v>22.5030070557185</v>
      </c>
      <c r="F120" s="32" t="n">
        <f aca="false">F94/F84</f>
        <v>19.0956715685778</v>
      </c>
      <c r="G120" s="32" t="n">
        <f aca="false">G94/G84</f>
        <v>28.4036883659695</v>
      </c>
      <c r="H120" s="32" t="n">
        <f aca="false">H94/H84</f>
        <v>17.3938593167609</v>
      </c>
      <c r="I120" s="32" t="n">
        <f aca="false">I94/I84</f>
        <v>18.2555771732968</v>
      </c>
      <c r="J120" s="32" t="n">
        <f aca="false">J94/J84</f>
        <v>19.769511201124</v>
      </c>
      <c r="K120" s="32" t="n">
        <f aca="false">K94/K84</f>
        <v>17.0803266577088</v>
      </c>
      <c r="L120" s="32" t="n">
        <f aca="false">L94/L84</f>
        <v>17.1868424834748</v>
      </c>
    </row>
    <row r="121" customFormat="false" ht="15" hidden="false" customHeight="true" outlineLevel="0" collapsed="false">
      <c r="A121" s="3" t="s">
        <v>433</v>
      </c>
      <c r="B121" s="32" t="n">
        <f aca="false">B92/B90</f>
        <v>19.7305129946719</v>
      </c>
      <c r="C121" s="32" t="n">
        <f aca="false">C92/C90</f>
        <v>18.9628942780025</v>
      </c>
      <c r="D121" s="32" t="n">
        <f aca="false">D92/D90</f>
        <v>17.7501493288667</v>
      </c>
      <c r="E121" s="32" t="n">
        <f aca="false">E92/E90</f>
        <v>20.6061591530255</v>
      </c>
      <c r="F121" s="32" t="n">
        <f aca="false">F92/F90</f>
        <v>16.5297037811361</v>
      </c>
      <c r="G121" s="32" t="n">
        <f aca="false">G92/G90</f>
        <v>26.9944319522078</v>
      </c>
      <c r="H121" s="32" t="n">
        <f aca="false">H92/H90</f>
        <v>14.6057947791965</v>
      </c>
      <c r="I121" s="32" t="n">
        <f aca="false">I92/I90</f>
        <v>15.7544637868532</v>
      </c>
      <c r="J121" s="32" t="n">
        <f aca="false">J92/J90</f>
        <v>17.7309305845522</v>
      </c>
      <c r="K121" s="32" t="n">
        <f aca="false">K92/K90</f>
        <v>14.334614763422</v>
      </c>
      <c r="L121" s="32" t="n">
        <f aca="false">L92/L90</f>
        <v>14.8895730349445</v>
      </c>
    </row>
    <row r="122" customFormat="false" ht="15" hidden="false" customHeight="true" outlineLevel="0" collapsed="false">
      <c r="A122" s="3" t="s">
        <v>434</v>
      </c>
      <c r="B122" s="30" t="n">
        <f aca="false">AVERAGE(B70:E70)</f>
        <v>126377.340277843</v>
      </c>
      <c r="C122" s="30" t="n">
        <f aca="false">AVERAGE(F70:I70)</f>
        <v>128881.568282316</v>
      </c>
      <c r="D122" s="30" t="n">
        <f aca="false">AVERAGE(J70:M70)</f>
        <v>128480.43152914</v>
      </c>
      <c r="E122" s="30" t="n">
        <f aca="false">AVERAGE(N70:Q70)</f>
        <v>131498.650281227</v>
      </c>
      <c r="F122" s="30" t="n">
        <f aca="false">AVERAGE(R70:U70)</f>
        <v>132291.595699775</v>
      </c>
      <c r="G122" s="30" t="n">
        <f aca="false">AVERAGE(V70:Y70)</f>
        <v>135403.790821749</v>
      </c>
      <c r="H122" s="30" t="n">
        <f aca="false">AVERAGE(Z70:AC70)</f>
        <v>134172.713246881</v>
      </c>
      <c r="I122" s="30" t="n">
        <f aca="false">AVERAGE(AD70:AG70)</f>
        <v>133585.93071334</v>
      </c>
      <c r="J122" s="30" t="n">
        <f aca="false">AVERAGE(AH70:AK70)</f>
        <v>136236.549730958</v>
      </c>
      <c r="K122" s="30" t="n">
        <f aca="false">AVERAGE(AL70:AO70)</f>
        <v>135228.00174889</v>
      </c>
      <c r="L122" s="30" t="n">
        <f aca="false">AVERAGE(AP70:AQ70)</f>
        <v>131395.586327616</v>
      </c>
    </row>
    <row r="123" customFormat="false" ht="15" hidden="false" customHeight="true" outlineLevel="0" collapsed="false">
      <c r="A123" s="3" t="s">
        <v>435</v>
      </c>
      <c r="B123" s="7" t="n">
        <f aca="false">B88*1000/B122</f>
        <v>8.37468170854957</v>
      </c>
      <c r="C123" s="7" t="n">
        <f aca="false">C88*1000/C122</f>
        <v>8.72735345318061</v>
      </c>
      <c r="D123" s="7" t="n">
        <f aca="false">D88*1000/D122</f>
        <v>9.14736965008907</v>
      </c>
      <c r="E123" s="7" t="n">
        <f aca="false">E88*1000/E122</f>
        <v>9.23144075930716</v>
      </c>
      <c r="F123" s="7" t="n">
        <f aca="false">F88*1000/F122</f>
        <v>8.64327770748888</v>
      </c>
      <c r="G123" s="7" t="n">
        <f aca="false">G88*1000/G122</f>
        <v>7.77548393298667</v>
      </c>
      <c r="H123" s="7" t="n">
        <f aca="false">H88*1000/H122</f>
        <v>9.37467067305687</v>
      </c>
      <c r="I123" s="7" t="n">
        <f aca="false">I88*1000/I122</f>
        <v>10.3373086718488</v>
      </c>
      <c r="J123" s="7" t="n">
        <f aca="false">J88*1000/J122</f>
        <v>10.5825419305403</v>
      </c>
      <c r="K123" s="7" t="n">
        <f aca="false">K88*1000/K122</f>
        <v>10.64320984845</v>
      </c>
      <c r="L123" s="7" t="n">
        <f aca="false">L88*1000/L122</f>
        <v>10.6285609664081</v>
      </c>
    </row>
    <row r="124" customFormat="false" ht="15" hidden="false" customHeight="true" outlineLevel="0" collapsed="false">
      <c r="A124" s="3" t="s">
        <v>436</v>
      </c>
      <c r="B124" s="7" t="n">
        <f aca="false">B102*1000/B122</f>
        <v>0.529928861081922</v>
      </c>
      <c r="C124" s="7" t="n">
        <f aca="false">C102*1000/C122</f>
        <v>0.505743380288644</v>
      </c>
      <c r="D124" s="7" t="n">
        <f aca="false">D102*1000/D122</f>
        <v>0.537264696097664</v>
      </c>
      <c r="E124" s="7" t="n">
        <f aca="false">E102*1000/E122</f>
        <v>0.678980353099079</v>
      </c>
      <c r="F124" s="7" t="n">
        <f aca="false">F102*1000/F122</f>
        <v>0.583287242034008</v>
      </c>
      <c r="G124" s="7" t="n">
        <f aca="false">G102*1000/G122</f>
        <v>0.743273134298647</v>
      </c>
      <c r="H124" s="7" t="n">
        <f aca="false">H102*1000/H122</f>
        <v>0.83604182464133</v>
      </c>
      <c r="I124" s="7" t="n">
        <f aca="false">I102*1000/I122</f>
        <v>0.933324335386386</v>
      </c>
      <c r="J124" s="7" t="n">
        <f aca="false">J102*1000/J122</f>
        <v>0.929743158132967</v>
      </c>
      <c r="K124" s="7" t="n">
        <f aca="false">K102*1000/K122</f>
        <v>1.22990059639305</v>
      </c>
      <c r="L124" s="7" t="n">
        <f aca="false">L102*1000/L122</f>
        <v>1.62029795634965</v>
      </c>
    </row>
    <row r="125" customFormat="false" ht="15" hidden="false" customHeight="true" outlineLevel="0" collapsed="false">
      <c r="A125" s="3" t="s">
        <v>437</v>
      </c>
      <c r="B125" s="7" t="n">
        <f aca="false">B101*1000/B122</f>
        <v>0.0824514899355491</v>
      </c>
      <c r="C125" s="7" t="n">
        <f aca="false">C101*1000/C122</f>
        <v>-0.176580719053236</v>
      </c>
      <c r="D125" s="7" t="n">
        <f aca="false">D101*1000/D122</f>
        <v>-0.198738435854404</v>
      </c>
      <c r="E125" s="7" t="n">
        <f aca="false">E101*1000/E122</f>
        <v>-0.171233696709772</v>
      </c>
      <c r="F125" s="7" t="n">
        <f aca="false">F101*1000/F122</f>
        <v>-0.258436674069524</v>
      </c>
      <c r="G125" s="7" t="n">
        <f aca="false">G101*1000/G122</f>
        <v>-0.131392185492212</v>
      </c>
      <c r="H125" s="7" t="n">
        <f aca="false">H101*1000/H122</f>
        <v>-0.121239256525046</v>
      </c>
      <c r="I125" s="7" t="n">
        <f aca="false">I101*1000/I122</f>
        <v>-0.324412906124045</v>
      </c>
      <c r="J125" s="7" t="n">
        <f aca="false">J101*1000/J122</f>
        <v>-0.0259915566490252</v>
      </c>
      <c r="K125" s="7" t="n">
        <f aca="false">K101*1000/K122</f>
        <v>0.164803145145809</v>
      </c>
      <c r="L125" s="7" t="n">
        <f aca="false">L101*1000/L122</f>
        <v>-0.511036952432907</v>
      </c>
    </row>
    <row r="126" customFormat="false" ht="15" hidden="false" customHeight="true" outlineLevel="0" collapsed="false">
      <c r="A126" s="3" t="s">
        <v>438</v>
      </c>
      <c r="B126" s="7" t="n">
        <f aca="false">B100*1000/B122</f>
        <v>1.34934791019571</v>
      </c>
      <c r="C126" s="7" t="n">
        <f aca="false">C100*1000/C122</f>
        <v>1.64910314820528</v>
      </c>
      <c r="D126" s="7" t="n">
        <f aca="false">D100*1000/D122</f>
        <v>1.96194079518506</v>
      </c>
      <c r="E126" s="7" t="n">
        <f aca="false">E100*1000/E122</f>
        <v>1.7685200532678</v>
      </c>
      <c r="F126" s="7" t="n">
        <f aca="false">F100*1000/F122</f>
        <v>1.78989450348282</v>
      </c>
      <c r="G126" s="7" t="n">
        <f aca="false">G100*1000/G122</f>
        <v>1.92865353632369</v>
      </c>
      <c r="H126" s="7" t="n">
        <f aca="false">H100*1000/H122</f>
        <v>1.96516112419103</v>
      </c>
      <c r="I126" s="7" t="n">
        <f aca="false">I100*1000/I122</f>
        <v>1.99169926487948</v>
      </c>
      <c r="J126" s="7" t="n">
        <f aca="false">J100*1000/J122</f>
        <v>2.00499058835112</v>
      </c>
      <c r="K126" s="7" t="n">
        <f aca="false">K100*1000/K122</f>
        <v>2.14958437779612</v>
      </c>
      <c r="L126" s="7" t="n">
        <f aca="false">L100*1000/L122</f>
        <v>2.39321585137528</v>
      </c>
    </row>
    <row r="127" customFormat="false" ht="15" hidden="false" customHeight="true" outlineLevel="0" collapsed="false">
      <c r="A127" s="3" t="s">
        <v>439</v>
      </c>
      <c r="B127" s="7" t="n">
        <f aca="false">B99*1000/B122</f>
        <v>0.904529243523265</v>
      </c>
      <c r="C127" s="7" t="n">
        <f aca="false">C99*1000/C122</f>
        <v>0.925004262353921</v>
      </c>
      <c r="D127" s="7" t="n">
        <f aca="false">D99*1000/D122</f>
        <v>0.843529234064098</v>
      </c>
      <c r="E127" s="7" t="n">
        <f aca="false">E99*1000/E122</f>
        <v>0.925233831220312</v>
      </c>
      <c r="F127" s="7" t="n">
        <f aca="false">F99*1000/F122</f>
        <v>1.09766610064593</v>
      </c>
      <c r="G127" s="7" t="n">
        <f aca="false">G99*1000/G122</f>
        <v>0.969928531564456</v>
      </c>
      <c r="H127" s="7" t="n">
        <f aca="false">H99*1000/H122</f>
        <v>1.19280587033758</v>
      </c>
      <c r="I127" s="7" t="n">
        <f aca="false">I99*1000/I122</f>
        <v>1.23848371693441</v>
      </c>
      <c r="J127" s="7" t="n">
        <f aca="false">J99*1000/J122</f>
        <v>1.12588729164759</v>
      </c>
      <c r="K127" s="7" t="n">
        <f aca="false">K99*1000/K122</f>
        <v>0.930561705952539</v>
      </c>
      <c r="L127" s="7" t="n">
        <f aca="false">L99*1000/L122</f>
        <v>1.80156736322769</v>
      </c>
    </row>
    <row r="128" customFormat="false" ht="15" hidden="false" customHeight="true" outlineLevel="0" collapsed="false">
      <c r="A128" s="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</row>
    <row r="129" customFormat="false" ht="15" hidden="false" customHeight="true" outlineLevel="0" collapsed="false">
      <c r="A129" s="12" t="s">
        <v>440</v>
      </c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</row>
    <row r="130" customFormat="false" ht="15" hidden="false" customHeight="true" outlineLevel="0" collapsed="false">
      <c r="A130" s="3" t="s">
        <v>441</v>
      </c>
      <c r="B130" s="7" t="n">
        <f aca="false">(B48+C48+D48+E48)/B122</f>
        <v>9.04817269841275</v>
      </c>
      <c r="C130" s="7" t="n">
        <f aca="false">(F48+G48+H48+I48)/C122</f>
        <v>9.74737518128398</v>
      </c>
      <c r="D130" s="7" t="n">
        <f aca="false">(J48+K48+L48+M48)/D122</f>
        <v>10.1269195979071</v>
      </c>
      <c r="E130" s="7" t="n">
        <f aca="false">(N48+O48+P48+Q48)/E122</f>
        <v>10.051844617212</v>
      </c>
      <c r="F130" s="7" t="n">
        <f aca="false">(R48+S48+T48+U48)/F122</f>
        <v>9.21914195341489</v>
      </c>
      <c r="G130" s="7" t="n">
        <f aca="false">(V48+W48+X48+Y48)/G122</f>
        <v>8.88579258156737</v>
      </c>
      <c r="H130" s="7" t="n">
        <f aca="false">(Z48+AA48+AB48+AC48)/H122</f>
        <v>10.5977733146353</v>
      </c>
      <c r="I130" s="7" t="n">
        <f aca="false">(AD48+AE48+AF48+AG48)/I122</f>
        <v>11.6780935811844</v>
      </c>
      <c r="J130" s="7" t="n">
        <f aca="false">(AH48+AI48+AJ48+AK48)/J122</f>
        <v>11.8021045246321</v>
      </c>
      <c r="K130" s="7" t="n">
        <f aca="false">(AL48+AM48+AN48+AO48)/K122</f>
        <v>12.3576846391854</v>
      </c>
      <c r="L130" s="7" t="n">
        <f aca="false">(AP48+AQ48)*2/L122</f>
        <v>11.9193044741628</v>
      </c>
    </row>
    <row r="131" customFormat="false" ht="15" hidden="false" customHeight="true" outlineLevel="0" collapsed="false">
      <c r="A131" s="3" t="s">
        <v>442</v>
      </c>
      <c r="B131" s="7" t="n">
        <f aca="false">B130-B123</f>
        <v>0.673490989863176</v>
      </c>
      <c r="C131" s="7" t="n">
        <f aca="false">C130-C123</f>
        <v>1.02002172810337</v>
      </c>
      <c r="D131" s="7" t="n">
        <f aca="false">D130-D123</f>
        <v>0.979549947817977</v>
      </c>
      <c r="E131" s="7" t="n">
        <f aca="false">E130-E123</f>
        <v>0.820403857904854</v>
      </c>
      <c r="F131" s="7" t="n">
        <f aca="false">F130-F123</f>
        <v>0.575864245926011</v>
      </c>
      <c r="G131" s="7" t="n">
        <f aca="false">G130-G123</f>
        <v>1.1103086485807</v>
      </c>
      <c r="H131" s="7" t="n">
        <f aca="false">H130-H123</f>
        <v>1.22310264157839</v>
      </c>
      <c r="I131" s="7" t="n">
        <f aca="false">I130-I123</f>
        <v>1.34078490933562</v>
      </c>
      <c r="J131" s="7" t="n">
        <f aca="false">J130-J123</f>
        <v>1.21956259409177</v>
      </c>
      <c r="K131" s="7" t="n">
        <f aca="false">K130-K123</f>
        <v>1.71447479073544</v>
      </c>
      <c r="L131" s="7" t="n">
        <f aca="false">L130-L123</f>
        <v>1.29074350775475</v>
      </c>
    </row>
    <row r="132" customFormat="false" ht="15" hidden="false" customHeight="true" outlineLevel="0" collapsed="false">
      <c r="A132" s="10" t="s">
        <v>443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</row>
    <row r="133" customFormat="false" ht="15" hidden="false" customHeight="true" outlineLevel="0" collapsed="false">
      <c r="A133" s="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</row>
    <row r="134" customFormat="false" ht="15" hidden="false" customHeight="true" outlineLevel="0" collapsed="false">
      <c r="A134" s="12" t="s">
        <v>444</v>
      </c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</row>
    <row r="135" customFormat="false" ht="15" hidden="false" customHeight="true" outlineLevel="0" collapsed="false">
      <c r="A135" s="3" t="s">
        <v>445</v>
      </c>
      <c r="B135" s="7" t="n">
        <f aca="false">(B76+C76+D76+E76)</f>
        <v>5.4</v>
      </c>
      <c r="C135" s="7" t="n">
        <f aca="false">(F76+G76+H76+I76)</f>
        <v>5.68</v>
      </c>
      <c r="D135" s="7" t="n">
        <f aca="false">(J76+K76+L76+M76)</f>
        <v>5.88</v>
      </c>
      <c r="E135" s="7" t="n">
        <f aca="false">(N76+O76+P76+Q76)</f>
        <v>6.08</v>
      </c>
      <c r="F135" s="7" t="n">
        <f aca="false">(R76+S76+T76+U76)</f>
        <v>6.36</v>
      </c>
      <c r="G135" s="7" t="n">
        <f aca="false">(V76+W76+X76+Y76)</f>
        <v>6.36</v>
      </c>
      <c r="H135" s="7" t="n">
        <f aca="false">(Z76+AA76+AB76+AC76)</f>
        <v>6.36</v>
      </c>
      <c r="I135" s="7" t="n">
        <f aca="false">(AD76+AE76+AF76+AG76)</f>
        <v>6.6</v>
      </c>
      <c r="J135" s="7" t="n">
        <f aca="false">(AH76+AI76+AJ76+AK76)</f>
        <v>6.8</v>
      </c>
      <c r="K135" s="7" t="n">
        <f aca="false">(AL76+AM76+AN76+AO76)</f>
        <v>7</v>
      </c>
      <c r="L135" s="7" t="n">
        <f aca="false">(AP76+AQ76)*2</f>
        <v>7.12</v>
      </c>
    </row>
    <row r="136" customFormat="false" ht="15" hidden="false" customHeight="true" outlineLevel="0" collapsed="false">
      <c r="A136" s="3" t="s">
        <v>446</v>
      </c>
      <c r="B136" s="30" t="n">
        <f aca="false">SUM(B77:E77)/1000</f>
        <v>741.313</v>
      </c>
      <c r="C136" s="30" t="n">
        <f aca="false">SUM(F77:I77)/1000</f>
        <v>783.912</v>
      </c>
      <c r="D136" s="30" t="n">
        <f aca="false">SUM(J77:M77)/1000</f>
        <v>813.722</v>
      </c>
      <c r="E136" s="30" t="n">
        <f aca="false">SUM(N77:Q77)/1000</f>
        <v>851.287</v>
      </c>
      <c r="F136" s="30" t="n">
        <f aca="false">SUM(R77:U77)/1000</f>
        <v>893.152</v>
      </c>
      <c r="G136" s="30" t="n">
        <f aca="false">SUM(V77:Y77)/1000</f>
        <v>889.405</v>
      </c>
      <c r="H136" s="30" t="n">
        <f aca="false">SUM(Z77:AC77)/1000</f>
        <v>890.809</v>
      </c>
      <c r="I136" s="30" t="n">
        <f aca="false">SUM(AD77:AG77)/1000</f>
        <v>935.305</v>
      </c>
      <c r="J136" s="30" t="n">
        <f aca="false">SUM(AH77:AK77)/1000</f>
        <v>969.345</v>
      </c>
      <c r="K136" s="30" t="n">
        <f aca="false">SUM(AL77:AO77)/1000</f>
        <v>993.683</v>
      </c>
      <c r="L136" s="30" t="n">
        <f aca="false">SUM(AP77:AQ77)*2/1000</f>
        <v>1004.19</v>
      </c>
    </row>
    <row r="137" customFormat="false" ht="15" hidden="false" customHeight="true" outlineLevel="0" collapsed="false">
      <c r="A137" s="3" t="s">
        <v>447</v>
      </c>
      <c r="B137" s="19" t="n">
        <f aca="false">B135/B107</f>
        <v>0.701352629609683</v>
      </c>
      <c r="C137" s="19" t="n">
        <f aca="false">C135/C107</f>
        <v>0.697198632995346</v>
      </c>
      <c r="D137" s="19" t="n">
        <f aca="false">D135/D107</f>
        <v>0.691880527416108</v>
      </c>
      <c r="E137" s="19" t="n">
        <f aca="false">E135/E107</f>
        <v>0.699033481689927</v>
      </c>
      <c r="F137" s="19" t="n">
        <f aca="false">F135/F107</f>
        <v>0.781144042169502</v>
      </c>
      <c r="G137" s="19" t="n">
        <f aca="false">G135/G107</f>
        <v>0.844013423696133</v>
      </c>
      <c r="H137" s="19" t="n">
        <f aca="false">H135/H107</f>
        <v>0.707762640892016</v>
      </c>
      <c r="I137" s="19" t="n">
        <f aca="false">I135/I107</f>
        <v>0.676975980633187</v>
      </c>
      <c r="J137" s="19" t="n">
        <f aca="false">J135/J107</f>
        <v>0.671914425179767</v>
      </c>
      <c r="K137" s="19" t="n">
        <f aca="false">K135/K107</f>
        <v>0.694651885170157</v>
      </c>
      <c r="L137" s="19" t="n">
        <f aca="false">L135/L107</f>
        <v>0.720509955132162</v>
      </c>
    </row>
    <row r="138" customFormat="false" ht="15" hidden="false" customHeight="true" outlineLevel="0" collapsed="false">
      <c r="A138" s="3" t="s">
        <v>448</v>
      </c>
      <c r="B138" s="19" t="n">
        <f aca="false">B135/B91</f>
        <v>0.0304826418289585</v>
      </c>
      <c r="C138" s="19" t="n">
        <f aca="false">C135/C91</f>
        <v>0.0318367804495264</v>
      </c>
      <c r="D138" s="19" t="n">
        <f aca="false">D135/D91</f>
        <v>0.0337833955759839</v>
      </c>
      <c r="E138" s="19" t="n">
        <f aca="false">E135/E91</f>
        <v>0.0289938006676204</v>
      </c>
      <c r="F138" s="19" t="n">
        <f aca="false">F135/F91</f>
        <v>0.0396434582060712</v>
      </c>
      <c r="G138" s="19" t="n">
        <f aca="false">G135/G91</f>
        <v>0.0251791440674611</v>
      </c>
      <c r="H138" s="19" t="n">
        <f aca="false">H135/H91</f>
        <v>0.0393759286775632</v>
      </c>
      <c r="I138" s="19" t="n">
        <f aca="false">I135/I91</f>
        <v>0.0352526439482961</v>
      </c>
      <c r="J138" s="19" t="n">
        <f aca="false">J135/J91</f>
        <v>0.0309133063599582</v>
      </c>
      <c r="K138" s="19" t="n">
        <f aca="false">K135/K91</f>
        <v>0.0386079091059511</v>
      </c>
      <c r="L138" s="19" t="n">
        <f aca="false">L135/L91</f>
        <v>0.0377338491705973</v>
      </c>
    </row>
    <row r="139" customFormat="false" ht="15" hidden="false" customHeight="true" outlineLevel="0" collapsed="false">
      <c r="A139" s="14" t="s">
        <v>189</v>
      </c>
    </row>
    <row r="141" customFormat="false" ht="15" hidden="false" customHeight="true" outlineLevel="0" collapsed="false">
      <c r="A141" s="12" t="s">
        <v>449</v>
      </c>
    </row>
    <row r="142" customFormat="false" ht="15" hidden="false" customHeight="true" outlineLevel="0" collapsed="false">
      <c r="A142" s="3" t="s">
        <v>450</v>
      </c>
      <c r="B142" s="26" t="n">
        <v>1410697</v>
      </c>
      <c r="C142" s="26" t="n">
        <v>1490068</v>
      </c>
      <c r="D142" s="26" t="n">
        <v>1539586</v>
      </c>
      <c r="E142" s="26" t="n">
        <v>1627210</v>
      </c>
      <c r="F142" s="26" t="n">
        <v>1547190</v>
      </c>
      <c r="G142" s="26" t="n">
        <v>1514678</v>
      </c>
      <c r="H142" s="26" t="n">
        <v>1765786</v>
      </c>
      <c r="I142" s="26" t="n">
        <v>1886748</v>
      </c>
      <c r="J142" s="26" t="n">
        <v>1974431</v>
      </c>
      <c r="K142" s="26" t="n">
        <v>2020949</v>
      </c>
    </row>
    <row r="143" customFormat="false" ht="15" hidden="false" customHeight="true" outlineLevel="0" collapsed="false">
      <c r="A143" s="3" t="s">
        <v>451</v>
      </c>
      <c r="B143" s="27" t="n">
        <f aca="false">B84*1000-B142</f>
        <v>9903</v>
      </c>
      <c r="C143" s="27" t="n">
        <f aca="false">C84*1000-C142</f>
        <v>8905</v>
      </c>
      <c r="D143" s="27" t="n">
        <f aca="false">D84*1000-D142</f>
        <v>39614</v>
      </c>
      <c r="E143" s="27" t="n">
        <f aca="false">E84*1000-E142</f>
        <v>7705</v>
      </c>
      <c r="F143" s="27" t="n">
        <f aca="false">F84*1000-F142</f>
        <v>21218</v>
      </c>
      <c r="G143" s="27" t="n">
        <f aca="false">G84*1000-G142</f>
        <v>13482</v>
      </c>
      <c r="H143" s="27" t="n">
        <f aca="false">H84*1000-H142</f>
        <v>11659</v>
      </c>
      <c r="I143" s="27" t="n">
        <f aca="false">I84*1000-I142</f>
        <v>7020</v>
      </c>
      <c r="J143" s="27" t="n">
        <f aca="false">J84*1000-J142</f>
        <v>16962</v>
      </c>
      <c r="K143" s="27" t="n">
        <f aca="false">K84*1000-K142</f>
        <v>23436</v>
      </c>
    </row>
    <row r="144" customFormat="false" ht="15" hidden="false" customHeight="true" outlineLevel="0" collapsed="false">
      <c r="A144" s="3" t="s">
        <v>452</v>
      </c>
      <c r="B144" s="26" t="n">
        <v>1135762</v>
      </c>
      <c r="C144" s="26" t="n">
        <v>1167218</v>
      </c>
      <c r="D144" s="26" t="n">
        <v>1218752</v>
      </c>
      <c r="E144" s="26" t="n">
        <v>1280690</v>
      </c>
      <c r="F144" s="26" t="n">
        <v>1186408</v>
      </c>
      <c r="G144" s="26" t="n">
        <v>1135681</v>
      </c>
      <c r="H144" s="26" t="n">
        <v>1353732</v>
      </c>
      <c r="I144" s="26" t="n">
        <v>1462261</v>
      </c>
      <c r="J144" s="26" t="n">
        <v>1564853</v>
      </c>
      <c r="K144" s="26" t="n">
        <v>1627863</v>
      </c>
    </row>
    <row r="145" customFormat="false" ht="15" hidden="false" customHeight="true" outlineLevel="0" collapsed="false">
      <c r="A145" s="3" t="s">
        <v>453</v>
      </c>
      <c r="B145" s="28" t="n">
        <f aca="false">B86*1000-B144</f>
        <v>-1</v>
      </c>
      <c r="C145" s="28" t="n">
        <f aca="false">C86*1000-C144</f>
        <v>0</v>
      </c>
      <c r="D145" s="28" t="n">
        <f aca="false">D86*1000-D144</f>
        <v>0</v>
      </c>
      <c r="E145" s="28" t="n">
        <f aca="false">E86*1000-E144</f>
        <v>0</v>
      </c>
      <c r="F145" s="28" t="n">
        <f aca="false">F86*1000-F144</f>
        <v>0</v>
      </c>
      <c r="G145" s="28" t="n">
        <f aca="false">G86*1000-G144</f>
        <v>0</v>
      </c>
      <c r="H145" s="28" t="n">
        <f aca="false">H86*1000-H144</f>
        <v>0</v>
      </c>
      <c r="I145" s="28" t="n">
        <f aca="false">I86*1000-I144</f>
        <v>0</v>
      </c>
      <c r="J145" s="28" t="n">
        <f aca="false">J86*1000-J144</f>
        <v>0</v>
      </c>
      <c r="K145" s="28" t="n">
        <f aca="false">K86*1000-K144</f>
        <v>0</v>
      </c>
    </row>
    <row r="146" customFormat="false" ht="15" hidden="false" customHeight="true" outlineLevel="0" collapsed="false">
      <c r="A146" s="3" t="s">
        <v>454</v>
      </c>
      <c r="B146" s="26" t="n">
        <v>1125341</v>
      </c>
      <c r="C146" s="26" t="n">
        <v>1189976</v>
      </c>
      <c r="D146" s="26" t="n">
        <v>1244286</v>
      </c>
      <c r="E146" s="26" t="n">
        <v>1303207</v>
      </c>
      <c r="F146" s="26" t="n">
        <v>1220597</v>
      </c>
      <c r="G146" s="26" t="n">
        <v>1153472</v>
      </c>
      <c r="H146" s="26" t="n">
        <v>1369999</v>
      </c>
      <c r="I146" s="26" t="n">
        <v>1505598</v>
      </c>
      <c r="J146" s="26" t="n">
        <v>1568394</v>
      </c>
      <c r="K146" s="26" t="n">
        <v>1605577</v>
      </c>
    </row>
    <row r="147" customFormat="false" ht="15" hidden="false" customHeight="true" outlineLevel="0" collapsed="false">
      <c r="A147" s="3" t="s">
        <v>455</v>
      </c>
      <c r="B147" s="28" t="n">
        <f aca="false">B87*1000-B146</f>
        <v>0</v>
      </c>
      <c r="C147" s="28" t="n">
        <f aca="false">C87*1000-C146</f>
        <v>0</v>
      </c>
      <c r="D147" s="28" t="n">
        <f aca="false">D87*1000-D146</f>
        <v>0</v>
      </c>
      <c r="E147" s="28" t="n">
        <f aca="false">E87*1000-E146</f>
        <v>0</v>
      </c>
      <c r="F147" s="28" t="n">
        <f aca="false">F87*1000-F146</f>
        <v>0</v>
      </c>
      <c r="G147" s="28" t="n">
        <f aca="false">G87*1000-G146</f>
        <v>0</v>
      </c>
      <c r="H147" s="28" t="n">
        <f aca="false">H87*1000-H146</f>
        <v>0</v>
      </c>
      <c r="I147" s="28" t="n">
        <f aca="false">I87*1000-I146</f>
        <v>0</v>
      </c>
      <c r="J147" s="28" t="n">
        <f aca="false">J87*1000-J146</f>
        <v>0</v>
      </c>
      <c r="K147" s="28" t="n">
        <f aca="false">K87*1000-K146</f>
        <v>0</v>
      </c>
    </row>
    <row r="148" customFormat="false" ht="15" hidden="false" customHeight="true" outlineLevel="0" collapsed="false">
      <c r="A148" s="3" t="s">
        <v>456</v>
      </c>
      <c r="B148" s="26" t="n">
        <v>187510</v>
      </c>
      <c r="C148" s="26" t="n">
        <v>199661</v>
      </c>
      <c r="D148" s="26" t="n">
        <v>220974</v>
      </c>
      <c r="E148" s="26" t="n">
        <v>203585</v>
      </c>
      <c r="F148" s="26" t="n">
        <v>214151</v>
      </c>
      <c r="G148" s="26" t="n">
        <v>220415</v>
      </c>
      <c r="H148" s="26" t="n">
        <v>230074</v>
      </c>
      <c r="I148" s="26" t="n">
        <v>205992</v>
      </c>
      <c r="J148" s="26" t="n">
        <v>226589</v>
      </c>
      <c r="K148" s="26" t="n">
        <v>259181</v>
      </c>
    </row>
    <row r="149" customFormat="false" ht="15" hidden="false" customHeight="true" outlineLevel="0" collapsed="false">
      <c r="A149" s="3" t="s">
        <v>457</v>
      </c>
      <c r="B149" s="28" t="n">
        <f aca="false">B89*1000-B148</f>
        <v>0</v>
      </c>
      <c r="C149" s="28" t="n">
        <f aca="false">C89*1000-C148</f>
        <v>0</v>
      </c>
      <c r="D149" s="28" t="n">
        <f aca="false">D89*1000-D148</f>
        <v>1</v>
      </c>
      <c r="E149" s="28" t="n">
        <f aca="false">E89*1000-E148</f>
        <v>0</v>
      </c>
      <c r="F149" s="28" t="n">
        <f aca="false">F89*1000-F148</f>
        <v>0</v>
      </c>
      <c r="G149" s="28" t="n">
        <f aca="false">G89*1000-G148</f>
        <v>0</v>
      </c>
      <c r="H149" s="28" t="n">
        <f aca="false">H89*1000-H148</f>
        <v>0</v>
      </c>
      <c r="I149" s="28" t="n">
        <f aca="false">I89*1000-I148</f>
        <v>0</v>
      </c>
      <c r="J149" s="28" t="n">
        <f aca="false">J89*1000-J148</f>
        <v>0</v>
      </c>
      <c r="K149" s="28" t="n">
        <f aca="false">K89*1000-K148</f>
        <v>0</v>
      </c>
    </row>
    <row r="150" customFormat="false" ht="15" hidden="false" customHeight="true" outlineLevel="0" collapsed="false">
      <c r="A150" s="3" t="s">
        <v>458</v>
      </c>
      <c r="B150" s="26" t="n">
        <v>64509</v>
      </c>
      <c r="C150" s="26" t="n">
        <v>59522</v>
      </c>
      <c r="D150" s="26" t="n">
        <v>69028</v>
      </c>
      <c r="E150" s="26" t="n">
        <v>89285</v>
      </c>
      <c r="F150" s="26" t="n">
        <v>77164</v>
      </c>
      <c r="G150" s="26" t="n">
        <v>100642</v>
      </c>
      <c r="H150" s="26" t="n">
        <v>112174</v>
      </c>
      <c r="I150" s="26" t="n">
        <v>124679</v>
      </c>
      <c r="J150" s="26" t="n">
        <v>126665</v>
      </c>
      <c r="K150" s="26" t="n">
        <v>166317</v>
      </c>
    </row>
    <row r="151" customFormat="false" ht="15" hidden="false" customHeight="true" outlineLevel="0" collapsed="false">
      <c r="A151" s="3" t="s">
        <v>459</v>
      </c>
      <c r="B151" s="27" t="n">
        <f aca="false">SUM(B44:E44)-B150</f>
        <v>2462</v>
      </c>
      <c r="C151" s="27" t="n">
        <f aca="false">SUM(F44:I44)-C150</f>
        <v>5659</v>
      </c>
      <c r="D151" s="28" t="n">
        <f aca="false">SUM(J41:M41)-D150</f>
        <v>0</v>
      </c>
      <c r="E151" s="28" t="n">
        <f aca="false">SUM(N41:Q41)-E150</f>
        <v>0</v>
      </c>
      <c r="F151" s="28" t="n">
        <f aca="false">SUM(R41:U41)-F150</f>
        <v>0</v>
      </c>
      <c r="G151" s="28" t="n">
        <f aca="false">SUM(V41:Y41)-G150</f>
        <v>0</v>
      </c>
      <c r="H151" s="28" t="n">
        <f aca="false">SUM(Z41:AC41)-H150</f>
        <v>0</v>
      </c>
      <c r="I151" s="28" t="n">
        <f aca="false">SUM(AD41:AG41)-I150</f>
        <v>0</v>
      </c>
      <c r="J151" s="28" t="n">
        <f aca="false">SUM(AH41:AK41)-J150</f>
        <v>0</v>
      </c>
      <c r="K151" s="28" t="n">
        <f aca="false">SUM(AL41:AO41)-K150</f>
        <v>0</v>
      </c>
    </row>
    <row r="155" customFormat="false" ht="15" hidden="false" customHeight="true" outlineLevel="0" collapsed="false">
      <c r="A155" s="3" t="s">
        <v>460</v>
      </c>
    </row>
    <row r="156" customFormat="false" ht="15" hidden="false" customHeight="true" outlineLevel="0" collapsed="false">
      <c r="A156" s="4" t="s">
        <v>64</v>
      </c>
      <c r="B156" s="4" t="s">
        <v>258</v>
      </c>
      <c r="C156" s="4" t="s">
        <v>259</v>
      </c>
      <c r="D156" s="4" t="s">
        <v>260</v>
      </c>
      <c r="E156" s="4" t="s">
        <v>261</v>
      </c>
      <c r="F156" s="4" t="s">
        <v>262</v>
      </c>
      <c r="G156" s="4" t="s">
        <v>263</v>
      </c>
      <c r="H156" s="4" t="s">
        <v>264</v>
      </c>
      <c r="I156" s="4" t="s">
        <v>265</v>
      </c>
      <c r="J156" s="4" t="s">
        <v>266</v>
      </c>
      <c r="K156" s="4" t="s">
        <v>267</v>
      </c>
      <c r="L156" s="4" t="s">
        <v>268</v>
      </c>
    </row>
    <row r="157" customFormat="false" ht="15" hidden="false" customHeight="true" outlineLevel="0" collapsed="false">
      <c r="A157" s="4" t="s">
        <v>461</v>
      </c>
      <c r="B157" s="29" t="n">
        <v>406.577</v>
      </c>
      <c r="C157" s="29" t="n">
        <v>428.451</v>
      </c>
      <c r="D157" s="29" t="n">
        <v>441.155</v>
      </c>
      <c r="E157" s="29" t="n">
        <v>427.114</v>
      </c>
      <c r="F157" s="29" t="n">
        <v>448.658</v>
      </c>
      <c r="G157" s="29" t="n">
        <v>469.123</v>
      </c>
      <c r="H157" s="29" t="n">
        <v>509.529</v>
      </c>
      <c r="I157" s="29" t="n">
        <v>551.905</v>
      </c>
      <c r="J157" s="29" t="n">
        <v>576.115</v>
      </c>
      <c r="K157" s="29" t="n">
        <v>623.58</v>
      </c>
      <c r="L157" s="29" t="n">
        <v>627.98</v>
      </c>
    </row>
    <row r="158" customFormat="false" ht="15" hidden="false" customHeight="true" outlineLevel="0" collapsed="false">
      <c r="A158" s="4" t="s">
        <v>462</v>
      </c>
      <c r="B158" s="29" t="n">
        <v>204.837</v>
      </c>
      <c r="C158" s="29" t="n">
        <v>221.375</v>
      </c>
      <c r="D158" s="29" t="n">
        <v>241.563</v>
      </c>
      <c r="E158" s="29" t="n">
        <v>252.961</v>
      </c>
      <c r="F158" s="29" t="n">
        <v>273.189</v>
      </c>
      <c r="G158" s="29" t="n">
        <v>283.089</v>
      </c>
      <c r="H158" s="29" t="n">
        <v>288.96</v>
      </c>
      <c r="I158" s="29" t="n">
        <v>306.794</v>
      </c>
      <c r="J158" s="29" t="n">
        <v>327.611</v>
      </c>
      <c r="K158" s="29" t="n">
        <v>342.743</v>
      </c>
      <c r="L158" s="29" t="n">
        <v>360.446</v>
      </c>
    </row>
    <row r="159" customFormat="false" ht="15" hidden="false" customHeight="true" outlineLevel="0" collapsed="false">
      <c r="A159" s="4" t="s">
        <v>463</v>
      </c>
      <c r="B159" s="30" t="n">
        <f aca="false">B115-B116</f>
        <v>1428.242</v>
      </c>
      <c r="C159" s="30" t="n">
        <f aca="false">C115-C116</f>
        <v>1504.655</v>
      </c>
      <c r="D159" s="30" t="n">
        <f aca="false">D115-D116</f>
        <v>1598.245</v>
      </c>
      <c r="E159" s="30" t="n">
        <f aca="false">E115-E116</f>
        <v>1639.591</v>
      </c>
      <c r="F159" s="30" t="n">
        <f aca="false">F115-F116</f>
        <v>1575.595</v>
      </c>
      <c r="G159" s="30" t="n">
        <f aca="false">G115-G116</f>
        <v>1539.554</v>
      </c>
      <c r="H159" s="30" t="n">
        <f aca="false">H115-H116</f>
        <v>1788.624</v>
      </c>
      <c r="I159" s="30" t="n">
        <f aca="false">I115-I116</f>
        <v>1901.488</v>
      </c>
      <c r="J159" s="30" t="n">
        <f aca="false">J115-J116</f>
        <v>2002.95</v>
      </c>
      <c r="K159" s="30" t="n">
        <f aca="false">K115-K116</f>
        <v>2067.36</v>
      </c>
      <c r="L159" s="30" t="n">
        <f aca="false">L115-L116</f>
        <v>2100.438</v>
      </c>
    </row>
    <row r="160" customFormat="false" ht="15" hidden="false" customHeight="true" outlineLevel="0" collapsed="false">
      <c r="A160" s="4" t="s">
        <v>464</v>
      </c>
      <c r="B160" s="30" t="n">
        <f aca="false">B84</f>
        <v>1420.6</v>
      </c>
      <c r="C160" s="30" t="n">
        <f aca="false">C84</f>
        <v>1498.973</v>
      </c>
      <c r="D160" s="30" t="n">
        <f aca="false">D84</f>
        <v>1579.2</v>
      </c>
      <c r="E160" s="30" t="n">
        <f aca="false">E84</f>
        <v>1634.915</v>
      </c>
      <c r="F160" s="30" t="n">
        <f aca="false">F84</f>
        <v>1568.408</v>
      </c>
      <c r="G160" s="30" t="n">
        <f aca="false">G84</f>
        <v>1528.16</v>
      </c>
      <c r="H160" s="30" t="n">
        <f aca="false">H84</f>
        <v>1777.445</v>
      </c>
      <c r="I160" s="30" t="n">
        <f aca="false">I84</f>
        <v>1893.768</v>
      </c>
      <c r="J160" s="30" t="n">
        <f aca="false">J84</f>
        <v>1991.393</v>
      </c>
      <c r="K160" s="30" t="n">
        <f aca="false">K84</f>
        <v>2044.385</v>
      </c>
      <c r="L160" s="30" t="n">
        <f aca="false">L84</f>
        <v>2093.474</v>
      </c>
    </row>
    <row r="161" customFormat="false" ht="15" hidden="false" customHeight="true" outlineLevel="0" collapsed="false">
      <c r="A161" s="4" t="s">
        <v>465</v>
      </c>
      <c r="B161" s="30" t="n">
        <f aca="false">B159-B160</f>
        <v>7.64200000000005</v>
      </c>
      <c r="C161" s="30" t="n">
        <f aca="false">C159-C160</f>
        <v>5.68200000000024</v>
      </c>
      <c r="D161" s="30" t="n">
        <f aca="false">D159-D160</f>
        <v>19.0450000000003</v>
      </c>
      <c r="E161" s="30" t="n">
        <f aca="false">E159-E160</f>
        <v>4.67600000000016</v>
      </c>
      <c r="F161" s="30" t="n">
        <f aca="false">F159-F160</f>
        <v>7.18700000000013</v>
      </c>
      <c r="G161" s="30" t="n">
        <f aca="false">G159-G160</f>
        <v>11.394</v>
      </c>
      <c r="H161" s="30" t="n">
        <f aca="false">H159-H160</f>
        <v>11.1789999999999</v>
      </c>
      <c r="I161" s="30" t="n">
        <f aca="false">I159-I160</f>
        <v>7.7199999999998</v>
      </c>
      <c r="J161" s="30" t="n">
        <f aca="false">J159-J160</f>
        <v>11.5569999999998</v>
      </c>
      <c r="K161" s="30" t="n">
        <f aca="false">K159-K160</f>
        <v>22.9749999999997</v>
      </c>
      <c r="L161" s="30" t="n">
        <f aca="false">L159-L160</f>
        <v>6.96399999999994</v>
      </c>
    </row>
    <row r="162" customFormat="false" ht="15" hidden="false" customHeight="true" outlineLevel="0" collapsed="false">
      <c r="A162" s="4" t="s">
        <v>466</v>
      </c>
      <c r="B162" s="19" t="n">
        <f aca="false">B161/B160</f>
        <v>0.00537941714768412</v>
      </c>
      <c r="C162" s="19" t="n">
        <f aca="false">C161/C160</f>
        <v>0.00379059529424496</v>
      </c>
      <c r="D162" s="19" t="n">
        <f aca="false">D161/D160</f>
        <v>0.0120599037487337</v>
      </c>
      <c r="E162" s="19" t="n">
        <f aca="false">E161/E160</f>
        <v>0.00286008752748624</v>
      </c>
      <c r="F162" s="19" t="n">
        <f aca="false">F161/F160</f>
        <v>0.0045823535712647</v>
      </c>
      <c r="G162" s="19" t="n">
        <f aca="false">G161/G160</f>
        <v>0.00745602554706314</v>
      </c>
      <c r="H162" s="19" t="n">
        <f aca="false">H161/H160</f>
        <v>0.00628936479047164</v>
      </c>
      <c r="I162" s="19" t="n">
        <f aca="false">I161/I160</f>
        <v>0.00407652890956009</v>
      </c>
      <c r="J162" s="19" t="n">
        <f aca="false">J161/J160</f>
        <v>0.00580347525576307</v>
      </c>
      <c r="K162" s="19" t="n">
        <f aca="false">K161/K160</f>
        <v>0.0112380984990595</v>
      </c>
      <c r="L162" s="19" t="n">
        <f aca="false">L161/L160</f>
        <v>0.00332652805814638</v>
      </c>
    </row>
    <row r="163" customFormat="false" ht="15" hidden="false" customHeight="true" outlineLevel="0" collapsed="false">
      <c r="A163" s="10" t="s">
        <v>467</v>
      </c>
    </row>
    <row r="164" customFormat="false" ht="15" hidden="false" customHeight="true" outlineLevel="0" collapsed="false">
      <c r="A164" s="10" t="s">
        <v>468</v>
      </c>
    </row>
    <row r="165" customFormat="false" ht="15" hidden="false" customHeight="true" outlineLevel="0" collapsed="false">
      <c r="A165" s="10" t="s">
        <v>469</v>
      </c>
    </row>
    <row r="166" customFormat="false" ht="15" hidden="false" customHeight="true" outlineLevel="0" collapsed="false">
      <c r="A166" s="10" t="s">
        <v>470</v>
      </c>
    </row>
    <row r="167" customFormat="false" ht="15" hidden="false" customHeight="true" outlineLevel="0" collapsed="false">
      <c r="A167" s="10" t="s">
        <v>471</v>
      </c>
    </row>
    <row r="169" customFormat="false" ht="15" hidden="false" customHeight="false" outlineLevel="0" collapsed="false">
      <c r="A169" s="25" t="s">
        <v>472</v>
      </c>
    </row>
    <row r="170" customFormat="false" ht="15" hidden="false" customHeight="false" outlineLevel="0" collapsed="false">
      <c r="A170" s="25" t="s">
        <v>64</v>
      </c>
      <c r="B170" s="11" t="s">
        <v>258</v>
      </c>
      <c r="C170" s="11" t="s">
        <v>259</v>
      </c>
      <c r="D170" s="11" t="s">
        <v>260</v>
      </c>
      <c r="E170" s="11" t="s">
        <v>261</v>
      </c>
      <c r="F170" s="11" t="s">
        <v>262</v>
      </c>
      <c r="G170" s="11" t="s">
        <v>263</v>
      </c>
      <c r="H170" s="11" t="s">
        <v>264</v>
      </c>
      <c r="I170" s="11" t="s">
        <v>265</v>
      </c>
      <c r="J170" s="11" t="s">
        <v>266</v>
      </c>
      <c r="K170" s="11" t="s">
        <v>267</v>
      </c>
      <c r="L170" s="11" t="s">
        <v>473</v>
      </c>
    </row>
    <row r="171" customFormat="false" ht="15" hidden="false" customHeight="false" outlineLevel="0" collapsed="false">
      <c r="A171" s="25" t="s">
        <v>474</v>
      </c>
      <c r="B171" s="33" t="n">
        <f aca="false">E66/1000</f>
        <v>1882.262</v>
      </c>
      <c r="C171" s="33" t="n">
        <f aca="false">I66/1000</f>
        <v>1306.3</v>
      </c>
      <c r="D171" s="33" t="n">
        <f aca="false">M66/1000</f>
        <v>1768.132</v>
      </c>
      <c r="E171" s="33" t="n">
        <f aca="false">Q66/1000</f>
        <v>1303.751</v>
      </c>
      <c r="F171" s="33" t="n">
        <f aca="false">U66/1000</f>
        <v>989.765</v>
      </c>
      <c r="G171" s="33" t="n">
        <f aca="false">Y66/1000</f>
        <v>807.101</v>
      </c>
      <c r="H171" s="33" t="n">
        <f aca="false">AC66/1000</f>
        <v>1072.543</v>
      </c>
      <c r="I171" s="33" t="n">
        <f aca="false">AG66/1000</f>
        <v>1268.915</v>
      </c>
      <c r="J171" s="33" t="n">
        <f aca="false">AK66/1000</f>
        <v>1042.673</v>
      </c>
      <c r="K171" s="33" t="n">
        <f aca="false">AO66/1000</f>
        <v>1458.795</v>
      </c>
      <c r="L171" s="33" t="n">
        <f aca="false">AQ66/1000</f>
        <v>1668.998</v>
      </c>
    </row>
    <row r="172" customFormat="false" ht="15" hidden="false" customHeight="false" outlineLevel="0" collapsed="false">
      <c r="A172" s="25" t="s">
        <v>475</v>
      </c>
      <c r="B172" s="33" t="n">
        <f aca="false">E67/1000</f>
        <v>84.293</v>
      </c>
      <c r="C172" s="33" t="n">
        <f aca="false">I67/1000</f>
        <v>68.364</v>
      </c>
      <c r="D172" s="33" t="n">
        <f aca="false">M67/1000</f>
        <v>84.712</v>
      </c>
      <c r="E172" s="33" t="n">
        <f aca="false">Q67/1000</f>
        <v>0</v>
      </c>
      <c r="F172" s="33" t="n">
        <f aca="false">U67/1000</f>
        <v>110.142</v>
      </c>
      <c r="G172" s="33" t="n">
        <f aca="false">Y67/1000</f>
        <v>147.546</v>
      </c>
      <c r="H172" s="33" t="n">
        <f aca="false">AC67/1000</f>
        <v>179.204</v>
      </c>
      <c r="I172" s="33" t="n">
        <f aca="false">AG67/1000</f>
        <v>199.062</v>
      </c>
      <c r="J172" s="33" t="n">
        <f aca="false">AK67/1000</f>
        <v>151.922</v>
      </c>
      <c r="K172" s="33" t="n">
        <f aca="false">AO67/1000</f>
        <v>123.751</v>
      </c>
      <c r="L172" s="33" t="n">
        <f aca="false">AQ67/1000</f>
        <v>101.508</v>
      </c>
    </row>
    <row r="173" customFormat="false" ht="15" hidden="false" customHeight="false" outlineLevel="0" collapsed="false">
      <c r="A173" s="25" t="s">
        <v>476</v>
      </c>
      <c r="B173" s="33" t="n">
        <f aca="false">B171+B172</f>
        <v>1966.555</v>
      </c>
      <c r="C173" s="33" t="n">
        <f aca="false">C171+C172</f>
        <v>1374.664</v>
      </c>
      <c r="D173" s="33" t="n">
        <f aca="false">D171+D172</f>
        <v>1852.844</v>
      </c>
      <c r="E173" s="33" t="n">
        <f aca="false">E171+E172</f>
        <v>1303.751</v>
      </c>
      <c r="F173" s="33" t="n">
        <f aca="false">F171+F172</f>
        <v>1099.907</v>
      </c>
      <c r="G173" s="33" t="n">
        <f aca="false">G171+G172</f>
        <v>954.647</v>
      </c>
      <c r="H173" s="33" t="n">
        <f aca="false">H171+H172</f>
        <v>1251.747</v>
      </c>
      <c r="I173" s="33" t="n">
        <f aca="false">I171+I172</f>
        <v>1467.977</v>
      </c>
      <c r="J173" s="33" t="n">
        <f aca="false">J171+J172</f>
        <v>1194.595</v>
      </c>
      <c r="K173" s="33" t="n">
        <f aca="false">K171+K172</f>
        <v>1582.546</v>
      </c>
      <c r="L173" s="33" t="n">
        <f aca="false">L171+L172</f>
        <v>1770.506</v>
      </c>
    </row>
    <row r="174" customFormat="false" ht="15" hidden="false" customHeight="false" outlineLevel="0" collapsed="false">
      <c r="A174" s="25" t="s">
        <v>477</v>
      </c>
      <c r="B174" s="34" t="n">
        <f aca="false">E54</f>
        <v>137338.404</v>
      </c>
      <c r="C174" s="34" t="n">
        <f aca="false">I54</f>
        <v>138101.654</v>
      </c>
      <c r="D174" s="34" t="n">
        <f aca="false">M54</f>
        <v>138515.924</v>
      </c>
      <c r="E174" s="34" t="n">
        <f aca="false">Q54</f>
        <v>140649.565</v>
      </c>
      <c r="F174" s="34" t="n">
        <f aca="false">U54</f>
        <v>139534.171</v>
      </c>
      <c r="G174" s="34" t="n">
        <f aca="false">Y54</f>
        <v>139759.426</v>
      </c>
      <c r="H174" s="34" t="n">
        <f aca="false">AC54</f>
        <v>139924.364</v>
      </c>
      <c r="I174" s="34" t="n">
        <f aca="false">AG54</f>
        <v>142025.456</v>
      </c>
      <c r="J174" s="34" t="n">
        <f aca="false">AK54</f>
        <v>142254.022</v>
      </c>
      <c r="K174" s="34" t="n">
        <f aca="false">AO54</f>
        <v>141140.652</v>
      </c>
      <c r="L174" s="34" t="n">
        <f aca="false">AQ54</f>
        <v>142855.625</v>
      </c>
    </row>
    <row r="175" customFormat="false" ht="15" hidden="false" customHeight="false" outlineLevel="0" collapsed="false">
      <c r="A175" s="25" t="s">
        <v>478</v>
      </c>
      <c r="B175" s="35" t="n">
        <f aca="false">B171*1000/B174</f>
        <v>13.7052852310705</v>
      </c>
      <c r="C175" s="35" t="n">
        <f aca="false">C171*1000/C174</f>
        <v>9.45897432915612</v>
      </c>
      <c r="D175" s="35" t="n">
        <f aca="false">D171*1000/D174</f>
        <v>12.7648283961922</v>
      </c>
      <c r="E175" s="35" t="n">
        <f aca="false">E171*1000/E174</f>
        <v>9.26949898494176</v>
      </c>
      <c r="F175" s="35" t="n">
        <f aca="false">F171*1000/F174</f>
        <v>7.09335206499346</v>
      </c>
      <c r="G175" s="35" t="n">
        <f aca="false">G171*1000/G174</f>
        <v>5.7749307012752</v>
      </c>
      <c r="H175" s="35" t="n">
        <f aca="false">H171*1000/H174</f>
        <v>7.66516258741044</v>
      </c>
      <c r="I175" s="35" t="n">
        <f aca="false">I171*1000/I174</f>
        <v>8.93441947477359</v>
      </c>
      <c r="J175" s="35" t="n">
        <f aca="false">J171*1000/J174</f>
        <v>7.32965567750345</v>
      </c>
      <c r="K175" s="35" t="n">
        <f aca="false">K171*1000/K174</f>
        <v>10.335753585721</v>
      </c>
      <c r="L175" s="35" t="n">
        <f aca="false">L171*1000/L174</f>
        <v>11.6831101330452</v>
      </c>
    </row>
    <row r="176" customFormat="false" ht="15" hidden="false" customHeight="false" outlineLevel="0" collapsed="false">
      <c r="A176" s="25" t="s">
        <v>479</v>
      </c>
      <c r="B176" s="35" t="n">
        <f aca="false">B172*1000/B174</f>
        <v>0.6137613190845</v>
      </c>
      <c r="C176" s="35" t="n">
        <f aca="false">C172*1000/C174</f>
        <v>0.495026656233965</v>
      </c>
      <c r="D176" s="35" t="n">
        <f aca="false">D172*1000/D174</f>
        <v>0.611568674226943</v>
      </c>
      <c r="E176" s="35" t="n">
        <f aca="false">E172*1000/E174</f>
        <v>0</v>
      </c>
      <c r="F176" s="35" t="n">
        <f aca="false">F172*1000/F174</f>
        <v>0.789355031893944</v>
      </c>
      <c r="G176" s="35" t="n">
        <f aca="false">G172*1000/G174</f>
        <v>1.05571412406917</v>
      </c>
      <c r="H176" s="35" t="n">
        <f aca="false">H172*1000/H174</f>
        <v>1.2807204898212</v>
      </c>
      <c r="I176" s="35" t="n">
        <f aca="false">I172*1000/I174</f>
        <v>1.40159381005614</v>
      </c>
      <c r="J176" s="35" t="n">
        <f aca="false">J172*1000/J174</f>
        <v>1.06796277436711</v>
      </c>
      <c r="K176" s="35" t="n">
        <f aca="false">K172*1000/K174</f>
        <v>0.876792038625413</v>
      </c>
      <c r="L176" s="35" t="n">
        <f aca="false">L172*1000/L174</f>
        <v>0.710563549737716</v>
      </c>
    </row>
    <row r="177" customFormat="false" ht="15" hidden="false" customHeight="false" outlineLevel="0" collapsed="false">
      <c r="A177" s="25" t="s">
        <v>480</v>
      </c>
      <c r="B177" s="35" t="n">
        <f aca="false">B175+B176</f>
        <v>14.319046550155</v>
      </c>
      <c r="C177" s="35" t="n">
        <f aca="false">C175+C176</f>
        <v>9.95400098539008</v>
      </c>
      <c r="D177" s="35" t="n">
        <f aca="false">D175+D176</f>
        <v>13.3763970704191</v>
      </c>
      <c r="E177" s="35" t="n">
        <f aca="false">E175+E176</f>
        <v>9.26949898494176</v>
      </c>
      <c r="F177" s="35" t="n">
        <f aca="false">F175+F176</f>
        <v>7.8827070968874</v>
      </c>
      <c r="G177" s="35" t="n">
        <f aca="false">G175+G176</f>
        <v>6.83064482534437</v>
      </c>
      <c r="H177" s="35" t="n">
        <f aca="false">H175+H176</f>
        <v>8.94588307723164</v>
      </c>
      <c r="I177" s="35" t="n">
        <f aca="false">I175+I176</f>
        <v>10.3360132848297</v>
      </c>
      <c r="J177" s="35" t="n">
        <f aca="false">J175+J176</f>
        <v>8.39761845187056</v>
      </c>
      <c r="K177" s="35" t="n">
        <f aca="false">K175+K176</f>
        <v>11.2125456243464</v>
      </c>
      <c r="L177" s="35" t="n">
        <f aca="false">L175+L176</f>
        <v>12.3936736827829</v>
      </c>
    </row>
    <row r="178" customFormat="false" ht="15" hidden="false" customHeight="false" outlineLevel="0" collapsed="false">
      <c r="A178" s="25" t="s">
        <v>481</v>
      </c>
      <c r="B178" s="36" t="n">
        <f aca="false">E68/E63</f>
        <v>0.0627082678390088</v>
      </c>
      <c r="C178" s="36" t="n">
        <f aca="false">I68/I63</f>
        <v>0.0430010009364901</v>
      </c>
      <c r="D178" s="36" t="n">
        <f aca="false">M68/M63</f>
        <v>0.0594833350919893</v>
      </c>
      <c r="E178" s="36" t="n">
        <f aca="false">Q68/Q63</f>
        <v>0.0354371608439628</v>
      </c>
      <c r="F178" s="36" t="n">
        <f aca="false">U68/U63</f>
        <v>0.0367250148960611</v>
      </c>
      <c r="G178" s="36" t="n">
        <f aca="false">Y68/Y63</f>
        <v>0.0219937480309838</v>
      </c>
      <c r="H178" s="36" t="n">
        <f aca="false">AC68/AC63</f>
        <v>0.0404878238640866</v>
      </c>
      <c r="I178" s="36" t="n">
        <f aca="false">AG68/AG63</f>
        <v>0.0424616541948984</v>
      </c>
      <c r="J178" s="36" t="n">
        <f aca="false">AK68/AK63</f>
        <v>0.0303436475245293</v>
      </c>
      <c r="K178" s="36" t="n">
        <f aca="false">AO68/AO63</f>
        <v>0.0453207913512743</v>
      </c>
      <c r="L178" s="36" t="n">
        <f aca="false">AQ68/AQ63</f>
        <v>0.0492077757261276</v>
      </c>
    </row>
    <row r="179" customFormat="false" ht="15" hidden="false" customHeight="false" outlineLevel="0" collapsed="false">
      <c r="A179" s="25" t="s">
        <v>170</v>
      </c>
      <c r="B179" s="35" t="n">
        <f aca="false">E56/E54</f>
        <v>177.15</v>
      </c>
      <c r="C179" s="35" t="n">
        <f aca="false">I56/I54</f>
        <v>178.41</v>
      </c>
      <c r="D179" s="35" t="n">
        <f aca="false">M56/M54</f>
        <v>174.05</v>
      </c>
      <c r="E179" s="35" t="n">
        <f aca="false">Q56/Q54</f>
        <v>209.7</v>
      </c>
      <c r="F179" s="35" t="n">
        <f aca="false">U56/U54</f>
        <v>160.43</v>
      </c>
      <c r="G179" s="35" t="n">
        <f aca="false">Y56/Y54</f>
        <v>252.59</v>
      </c>
      <c r="H179" s="35" t="n">
        <f aca="false">AC56/AC54</f>
        <v>161.52</v>
      </c>
      <c r="I179" s="35" t="n">
        <f aca="false">AG56/AG54</f>
        <v>187.22</v>
      </c>
      <c r="J179" s="35" t="n">
        <f aca="false">AK56/AK54</f>
        <v>219.97</v>
      </c>
      <c r="K179" s="35" t="n">
        <f aca="false">AO56/AO54</f>
        <v>181.31</v>
      </c>
      <c r="L179" s="35" t="n">
        <f aca="false">AQ56/AQ54</f>
        <v>188.69</v>
      </c>
    </row>
    <row r="180" customFormat="false" ht="15" hidden="false" customHeight="false" outlineLevel="0" collapsed="false">
      <c r="A180" s="25" t="s">
        <v>172</v>
      </c>
      <c r="B180" s="35" t="n">
        <f aca="false">E63/E54</f>
        <v>228.343837959556</v>
      </c>
      <c r="C180" s="35" t="n">
        <f aca="false">I63/I54</f>
        <v>231.483006641905</v>
      </c>
      <c r="D180" s="35" t="n">
        <f aca="false">M63/M54</f>
        <v>224.876380077427</v>
      </c>
      <c r="E180" s="35" t="n">
        <f aca="false">Q63/Q54</f>
        <v>261.575667016816</v>
      </c>
      <c r="F180" s="35" t="n">
        <f aca="false">U63/U54</f>
        <v>214.641358735919</v>
      </c>
      <c r="G180" s="35" t="n">
        <f aca="false">Y63/Y54</f>
        <v>310.572114208168</v>
      </c>
      <c r="H180" s="35" t="n">
        <f aca="false">AC63/AC54</f>
        <v>220.952430223517</v>
      </c>
      <c r="I180" s="35" t="n">
        <f aca="false">AG63/AG54</f>
        <v>243.41993925596</v>
      </c>
      <c r="J180" s="35" t="n">
        <f aca="false">AK63/AK54</f>
        <v>276.750461363686</v>
      </c>
      <c r="K180" s="35" t="n">
        <f aca="false">AO63/AO54</f>
        <v>247.404012375683</v>
      </c>
      <c r="L180" s="35" t="n">
        <f aca="false">AQ63/AQ54</f>
        <v>251.864131225144</v>
      </c>
    </row>
    <row r="181" customFormat="false" ht="15" hidden="false" customHeight="false" outlineLevel="0" collapsed="false">
      <c r="A181" s="37" t="s">
        <v>482</v>
      </c>
    </row>
    <row r="182" customFormat="false" ht="15" hidden="false" customHeight="false" outlineLevel="0" collapsed="false">
      <c r="A182" s="37" t="s">
        <v>483</v>
      </c>
    </row>
    <row r="183" customFormat="false" ht="15" hidden="false" customHeight="false" outlineLevel="0" collapsed="false">
      <c r="A183" s="37" t="s">
        <v>484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2026-08-17T17:42:46Z</dcterms:created>
  <dc:creator>openpyxl</dc:creator>
  <dc:description/>
  <dc:language>en-US</dc:language>
  <cp:lastModifiedBy/>
  <dcterms:modified xsi:type="dcterms:W3CDTF">2026-08-25T13:43:16Z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